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G:\Mi unidad\ARTESANIAS\ARTESANIAS\PPTO Julieth\2023\Informes\SIART\5. Diciembre2023\"/>
    </mc:Choice>
  </mc:AlternateContent>
  <xr:revisionPtr revIDLastSave="0" documentId="13_ncr:1_{8BC5198D-B1E0-448E-A52D-2116EF8E545E}" xr6:coauthVersionLast="47" xr6:coauthVersionMax="47" xr10:uidLastSave="{00000000-0000-0000-0000-000000000000}"/>
  <bookViews>
    <workbookView xWindow="9660" yWindow="30" windowWidth="10920" windowHeight="10500" activeTab="1" xr2:uid="{00000000-000D-0000-FFFF-FFFF00000000}"/>
  </bookViews>
  <sheets>
    <sheet name="INGRESOS" sheetId="7" r:id="rId1"/>
    <sheet name="Ejecución Gastos" sheetId="13" r:id="rId2"/>
    <sheet name="Hoja2" sheetId="11" state="hidden" r:id="rId3"/>
    <sheet name="COD ZBOX" sheetId="5" state="hidden" r:id="rId4"/>
    <sheet name="ING ZBOX" sheetId="6" state="hidden" r:id="rId5"/>
    <sheet name="ESTRUCTURA" sheetId="3" state="hidden" r:id="rId6"/>
    <sheet name="EJEMPLO" sheetId="4" state="hidden" r:id="rId7"/>
    <sheet name="Hoja1" sheetId="10" state="hidden" r:id="rId8"/>
  </sheets>
  <externalReferences>
    <externalReference r:id="rId9"/>
    <externalReference r:id="rId10"/>
  </externalReferences>
  <definedNames>
    <definedName name="_xlnm._FilterDatabase" localSheetId="1" hidden="1">'Ejecución Gastos'!$A$7:$A$71</definedName>
    <definedName name="_xlnm.Print_Area" localSheetId="0">INGRESOS!$B$1:$F$55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3" l="1"/>
  <c r="L50" i="13"/>
  <c r="L49" i="13"/>
  <c r="L46" i="13"/>
  <c r="M46" i="13" s="1"/>
  <c r="L45" i="13"/>
  <c r="L44" i="13"/>
  <c r="L43" i="13"/>
  <c r="L13" i="13"/>
  <c r="M13" i="13" s="1"/>
  <c r="M14" i="13"/>
  <c r="L29" i="13"/>
  <c r="L28" i="13"/>
  <c r="L27" i="13"/>
  <c r="M27" i="13" s="1"/>
  <c r="L24" i="13"/>
  <c r="L23" i="13"/>
  <c r="L14" i="13"/>
  <c r="G57" i="13"/>
  <c r="F24" i="7"/>
  <c r="E26" i="7"/>
  <c r="E25" i="7"/>
  <c r="E24" i="7"/>
  <c r="D24" i="7"/>
  <c r="C24" i="7"/>
  <c r="G25" i="7"/>
  <c r="F33" i="13" l="1"/>
  <c r="K34" i="13"/>
  <c r="I34" i="13"/>
  <c r="H34" i="13"/>
  <c r="F34" i="13"/>
  <c r="D34" i="13"/>
  <c r="C34" i="13"/>
  <c r="E34" i="13" s="1"/>
  <c r="J34" i="13" l="1"/>
  <c r="L34" i="13" s="1"/>
  <c r="M34" i="13"/>
  <c r="Q34" i="13" s="1"/>
  <c r="P34" i="13" l="1"/>
  <c r="E54" i="7"/>
  <c r="E50" i="7"/>
  <c r="E46" i="7"/>
  <c r="E43" i="7"/>
  <c r="E40" i="7"/>
  <c r="E37" i="7"/>
  <c r="E34" i="7"/>
  <c r="E33" i="7"/>
  <c r="E32" i="7"/>
  <c r="E31" i="7"/>
  <c r="E29" i="7"/>
  <c r="E28" i="7"/>
  <c r="E23" i="7"/>
  <c r="E20" i="7"/>
  <c r="E18" i="7"/>
  <c r="E16" i="7"/>
  <c r="E14" i="7"/>
  <c r="E13" i="7"/>
  <c r="E12" i="7"/>
  <c r="E7" i="7"/>
  <c r="D53" i="7"/>
  <c r="D52" i="7" s="1"/>
  <c r="D51" i="7" s="1"/>
  <c r="D49" i="7"/>
  <c r="D48" i="7" s="1"/>
  <c r="D47" i="7" s="1"/>
  <c r="D45" i="7"/>
  <c r="D42" i="7"/>
  <c r="D41" i="7" s="1"/>
  <c r="D39" i="7"/>
  <c r="D38" i="7" s="1"/>
  <c r="D36" i="7"/>
  <c r="D30" i="7"/>
  <c r="D27" i="7"/>
  <c r="D22" i="7"/>
  <c r="D19" i="7"/>
  <c r="D17" i="7"/>
  <c r="D15" i="7"/>
  <c r="D11" i="7"/>
  <c r="C53" i="7"/>
  <c r="E53" i="7" s="1"/>
  <c r="C52" i="7"/>
  <c r="C51" i="7" s="1"/>
  <c r="C49" i="7"/>
  <c r="C48" i="7" s="1"/>
  <c r="C47" i="7" s="1"/>
  <c r="C45" i="7"/>
  <c r="C44" i="7"/>
  <c r="C42" i="7"/>
  <c r="C41" i="7" s="1"/>
  <c r="E41" i="7" s="1"/>
  <c r="C39" i="7"/>
  <c r="C38" i="7" s="1"/>
  <c r="C36" i="7"/>
  <c r="C35" i="7" s="1"/>
  <c r="C30" i="7"/>
  <c r="C27" i="7"/>
  <c r="C22" i="7"/>
  <c r="C19" i="7"/>
  <c r="E19" i="7" s="1"/>
  <c r="C17" i="7"/>
  <c r="C15" i="7"/>
  <c r="C11" i="7"/>
  <c r="C10" i="7"/>
  <c r="O63" i="13"/>
  <c r="O62" i="13" s="1"/>
  <c r="O56" i="13"/>
  <c r="O55" i="13" s="1"/>
  <c r="N56" i="13"/>
  <c r="N55" i="13" s="1"/>
  <c r="N32" i="13"/>
  <c r="F22" i="13"/>
  <c r="N12" i="13"/>
  <c r="N11" i="13" s="1"/>
  <c r="O12" i="13"/>
  <c r="O11" i="13" s="1"/>
  <c r="O32" i="13"/>
  <c r="F57" i="13"/>
  <c r="K52" i="13"/>
  <c r="I52" i="13"/>
  <c r="H52" i="13"/>
  <c r="J52" i="13" s="1"/>
  <c r="F52" i="13"/>
  <c r="D52" i="13"/>
  <c r="C52" i="13"/>
  <c r="K49" i="13"/>
  <c r="I49" i="13"/>
  <c r="H49" i="13"/>
  <c r="F49" i="13"/>
  <c r="D49" i="13"/>
  <c r="C49" i="13"/>
  <c r="K44" i="13"/>
  <c r="I44" i="13"/>
  <c r="H44" i="13"/>
  <c r="F44" i="13"/>
  <c r="D44" i="13"/>
  <c r="C44" i="13"/>
  <c r="E44" i="13" s="1"/>
  <c r="E11" i="7" l="1"/>
  <c r="E36" i="7"/>
  <c r="E15" i="7"/>
  <c r="E38" i="7"/>
  <c r="E17" i="7"/>
  <c r="C21" i="7"/>
  <c r="C9" i="7" s="1"/>
  <c r="C8" i="7" s="1"/>
  <c r="C55" i="7" s="1"/>
  <c r="C56" i="7" s="1"/>
  <c r="E45" i="7"/>
  <c r="E22" i="7"/>
  <c r="E47" i="7"/>
  <c r="E51" i="7"/>
  <c r="E27" i="7"/>
  <c r="E30" i="7"/>
  <c r="L52" i="13"/>
  <c r="E52" i="7"/>
  <c r="E48" i="7"/>
  <c r="E49" i="7"/>
  <c r="D44" i="7"/>
  <c r="E44" i="7" s="1"/>
  <c r="E42" i="7"/>
  <c r="E39" i="7"/>
  <c r="D35" i="7"/>
  <c r="E35" i="7" s="1"/>
  <c r="D21" i="7"/>
  <c r="D10" i="7"/>
  <c r="E10" i="7" s="1"/>
  <c r="E52" i="13"/>
  <c r="G52" i="13" s="1"/>
  <c r="M52" i="13" s="1"/>
  <c r="J49" i="13"/>
  <c r="J44" i="13"/>
  <c r="O54" i="13"/>
  <c r="E49" i="13"/>
  <c r="G49" i="13" s="1"/>
  <c r="G44" i="13"/>
  <c r="E21" i="7" l="1"/>
  <c r="M44" i="13"/>
  <c r="P44" i="13" s="1"/>
  <c r="D9" i="7"/>
  <c r="D8" i="7" s="1"/>
  <c r="M49" i="13"/>
  <c r="Q52" i="13"/>
  <c r="P52" i="13"/>
  <c r="Q44" i="13" l="1"/>
  <c r="P49" i="13"/>
  <c r="E9" i="7"/>
  <c r="D55" i="7"/>
  <c r="E8" i="7"/>
  <c r="Q49" i="13"/>
  <c r="O53" i="13"/>
  <c r="O36" i="13"/>
  <c r="O25" i="13"/>
  <c r="O21" i="13"/>
  <c r="O19" i="13"/>
  <c r="O18" i="13" s="1"/>
  <c r="O17" i="13" s="1"/>
  <c r="O67" i="13"/>
  <c r="N67" i="13"/>
  <c r="N63" i="13"/>
  <c r="N62" i="13" s="1"/>
  <c r="N54" i="13" s="1"/>
  <c r="N36" i="13"/>
  <c r="N25" i="13"/>
  <c r="N21" i="13"/>
  <c r="N19" i="13"/>
  <c r="N18" i="13" s="1"/>
  <c r="N17" i="13" s="1"/>
  <c r="D56" i="7" l="1"/>
  <c r="E56" i="7" s="1"/>
  <c r="E55" i="7"/>
  <c r="N42" i="13"/>
  <c r="O20" i="13"/>
  <c r="O16" i="13" s="1"/>
  <c r="O10" i="13" s="1"/>
  <c r="N47" i="13"/>
  <c r="N20" i="13"/>
  <c r="N16" i="13" s="1"/>
  <c r="N10" i="13" s="1"/>
  <c r="O42" i="13"/>
  <c r="O47" i="13"/>
  <c r="K67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1" i="13"/>
  <c r="K50" i="13"/>
  <c r="K48" i="13"/>
  <c r="K47" i="13"/>
  <c r="K46" i="13"/>
  <c r="K45" i="13"/>
  <c r="K43" i="13"/>
  <c r="K42" i="13"/>
  <c r="K41" i="13"/>
  <c r="K40" i="13"/>
  <c r="K39" i="13"/>
  <c r="K38" i="13"/>
  <c r="K37" i="13"/>
  <c r="K36" i="13"/>
  <c r="K35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I67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1" i="13"/>
  <c r="I50" i="13"/>
  <c r="I48" i="13"/>
  <c r="I47" i="13"/>
  <c r="I46" i="13"/>
  <c r="I45" i="13"/>
  <c r="I43" i="13"/>
  <c r="I42" i="13"/>
  <c r="I41" i="13"/>
  <c r="I40" i="13"/>
  <c r="I39" i="13"/>
  <c r="I38" i="13"/>
  <c r="I37" i="13"/>
  <c r="I36" i="13"/>
  <c r="I35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J18" i="13" s="1"/>
  <c r="I17" i="13"/>
  <c r="I16" i="13"/>
  <c r="I15" i="13"/>
  <c r="I14" i="13"/>
  <c r="I13" i="13"/>
  <c r="I12" i="13"/>
  <c r="I11" i="13"/>
  <c r="I10" i="13"/>
  <c r="H67" i="13"/>
  <c r="H65" i="13"/>
  <c r="H64" i="13"/>
  <c r="H63" i="13"/>
  <c r="J63" i="13" s="1"/>
  <c r="H62" i="13"/>
  <c r="H61" i="13"/>
  <c r="J61" i="13" s="1"/>
  <c r="H60" i="13"/>
  <c r="H59" i="13"/>
  <c r="H58" i="13"/>
  <c r="H57" i="13"/>
  <c r="H56" i="13"/>
  <c r="H55" i="13"/>
  <c r="H54" i="13"/>
  <c r="H53" i="13"/>
  <c r="J53" i="13" s="1"/>
  <c r="L53" i="13" s="1"/>
  <c r="H51" i="13"/>
  <c r="H50" i="13"/>
  <c r="H48" i="13"/>
  <c r="H47" i="13"/>
  <c r="H46" i="13"/>
  <c r="H45" i="13"/>
  <c r="H43" i="13"/>
  <c r="H42" i="13"/>
  <c r="J42" i="13" s="1"/>
  <c r="H41" i="13"/>
  <c r="H40" i="13"/>
  <c r="H39" i="13"/>
  <c r="H38" i="13"/>
  <c r="H37" i="13"/>
  <c r="H36" i="13"/>
  <c r="J36" i="13" s="1"/>
  <c r="H35" i="13"/>
  <c r="H33" i="13"/>
  <c r="J33" i="13" s="1"/>
  <c r="H32" i="13"/>
  <c r="H31" i="13"/>
  <c r="H30" i="13"/>
  <c r="H29" i="13"/>
  <c r="H28" i="13"/>
  <c r="H27" i="13"/>
  <c r="H26" i="13"/>
  <c r="H25" i="13"/>
  <c r="J25" i="13" s="1"/>
  <c r="H24" i="13"/>
  <c r="H23" i="13"/>
  <c r="H22" i="13"/>
  <c r="H21" i="13"/>
  <c r="H20" i="13"/>
  <c r="H19" i="13"/>
  <c r="H18" i="13"/>
  <c r="H17" i="13"/>
  <c r="J17" i="13" s="1"/>
  <c r="H16" i="13"/>
  <c r="H15" i="13"/>
  <c r="H14" i="13"/>
  <c r="H13" i="13"/>
  <c r="H12" i="13"/>
  <c r="H11" i="13"/>
  <c r="H10" i="13"/>
  <c r="F65" i="13"/>
  <c r="F64" i="13"/>
  <c r="F63" i="13"/>
  <c r="F62" i="13"/>
  <c r="F61" i="13"/>
  <c r="F60" i="13"/>
  <c r="F59" i="13"/>
  <c r="F58" i="13"/>
  <c r="F56" i="13"/>
  <c r="F55" i="13"/>
  <c r="F54" i="13"/>
  <c r="F53" i="13"/>
  <c r="F51" i="13"/>
  <c r="F50" i="13"/>
  <c r="F48" i="13"/>
  <c r="F47" i="13"/>
  <c r="F46" i="13"/>
  <c r="F45" i="13"/>
  <c r="F43" i="13"/>
  <c r="F42" i="13"/>
  <c r="F41" i="13"/>
  <c r="F40" i="13"/>
  <c r="F39" i="13"/>
  <c r="F38" i="13"/>
  <c r="F37" i="13"/>
  <c r="F36" i="13"/>
  <c r="F35" i="13"/>
  <c r="F32" i="13"/>
  <c r="F31" i="13"/>
  <c r="F30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D67" i="13"/>
  <c r="D65" i="13"/>
  <c r="D64" i="13"/>
  <c r="D63" i="13"/>
  <c r="D62" i="13"/>
  <c r="D61" i="13"/>
  <c r="D59" i="13"/>
  <c r="D58" i="13"/>
  <c r="D56" i="13" s="1"/>
  <c r="D55" i="13" s="1"/>
  <c r="D53" i="13"/>
  <c r="D51" i="13"/>
  <c r="D50" i="13"/>
  <c r="D48" i="13"/>
  <c r="D47" i="13"/>
  <c r="D46" i="13"/>
  <c r="D45" i="13"/>
  <c r="D43" i="13"/>
  <c r="D42" i="13"/>
  <c r="D41" i="13"/>
  <c r="D40" i="13"/>
  <c r="D39" i="13"/>
  <c r="D38" i="13"/>
  <c r="D37" i="13"/>
  <c r="D36" i="13"/>
  <c r="D35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3" i="13"/>
  <c r="C67" i="13"/>
  <c r="C65" i="13"/>
  <c r="C64" i="13"/>
  <c r="C63" i="13"/>
  <c r="E63" i="13" s="1"/>
  <c r="C62" i="13"/>
  <c r="C61" i="13"/>
  <c r="C60" i="13"/>
  <c r="C59" i="13"/>
  <c r="C58" i="13"/>
  <c r="C57" i="13"/>
  <c r="E57" i="13" s="1"/>
  <c r="C56" i="13"/>
  <c r="E56" i="13" s="1"/>
  <c r="C55" i="13"/>
  <c r="E55" i="13" s="1"/>
  <c r="C54" i="13"/>
  <c r="C53" i="13"/>
  <c r="C51" i="13"/>
  <c r="C50" i="13"/>
  <c r="C48" i="13"/>
  <c r="C47" i="13"/>
  <c r="C46" i="13"/>
  <c r="E46" i="13" s="1"/>
  <c r="C45" i="13"/>
  <c r="C43" i="13"/>
  <c r="C42" i="13"/>
  <c r="C41" i="13"/>
  <c r="C40" i="13"/>
  <c r="C39" i="13"/>
  <c r="C38" i="13"/>
  <c r="C37" i="13"/>
  <c r="E37" i="13" s="1"/>
  <c r="C36" i="13"/>
  <c r="C35" i="13"/>
  <c r="C33" i="13"/>
  <c r="C32" i="13"/>
  <c r="C31" i="13"/>
  <c r="C30" i="13"/>
  <c r="C29" i="13"/>
  <c r="C28" i="13"/>
  <c r="E28" i="13" s="1"/>
  <c r="C27" i="13"/>
  <c r="C26" i="13"/>
  <c r="E26" i="13" s="1"/>
  <c r="C25" i="13"/>
  <c r="E25" i="13" s="1"/>
  <c r="C24" i="13"/>
  <c r="C23" i="13"/>
  <c r="C22" i="13"/>
  <c r="C21" i="13"/>
  <c r="E21" i="13" s="1"/>
  <c r="C20" i="13"/>
  <c r="E20" i="13" s="1"/>
  <c r="C19" i="13"/>
  <c r="E19" i="13" s="1"/>
  <c r="C18" i="13"/>
  <c r="C17" i="13"/>
  <c r="C16" i="13"/>
  <c r="C15" i="13"/>
  <c r="C14" i="13"/>
  <c r="C13" i="13"/>
  <c r="E13" i="13" s="1"/>
  <c r="C12" i="13"/>
  <c r="C11" i="13"/>
  <c r="C10" i="13"/>
  <c r="E65" i="13"/>
  <c r="G65" i="13" s="1"/>
  <c r="J57" i="13"/>
  <c r="L57" i="13" s="1"/>
  <c r="J55" i="13"/>
  <c r="J51" i="13"/>
  <c r="J50" i="13"/>
  <c r="J47" i="13"/>
  <c r="J45" i="13"/>
  <c r="J38" i="13"/>
  <c r="J29" i="13"/>
  <c r="J27" i="13"/>
  <c r="J21" i="13"/>
  <c r="J19" i="13"/>
  <c r="J16" i="13"/>
  <c r="J11" i="13"/>
  <c r="E29" i="13"/>
  <c r="J26" i="13" l="1"/>
  <c r="J43" i="13"/>
  <c r="J62" i="13"/>
  <c r="M29" i="13"/>
  <c r="G18" i="13"/>
  <c r="E47" i="13"/>
  <c r="E38" i="13"/>
  <c r="E62" i="13"/>
  <c r="D54" i="13"/>
  <c r="E54" i="13" s="1"/>
  <c r="J65" i="13"/>
  <c r="E64" i="13"/>
  <c r="G64" i="13" s="1"/>
  <c r="G63" i="13" s="1"/>
  <c r="G62" i="13" s="1"/>
  <c r="E23" i="13"/>
  <c r="D12" i="13"/>
  <c r="D11" i="13" s="1"/>
  <c r="D10" i="13" s="1"/>
  <c r="E33" i="13"/>
  <c r="E42" i="13"/>
  <c r="E53" i="13"/>
  <c r="N41" i="13"/>
  <c r="N40" i="13" s="1"/>
  <c r="N39" i="13" s="1"/>
  <c r="O41" i="13"/>
  <c r="O40" i="13" s="1"/>
  <c r="O39" i="13" s="1"/>
  <c r="J56" i="13"/>
  <c r="J64" i="13"/>
  <c r="L64" i="13" s="1"/>
  <c r="E61" i="13"/>
  <c r="J12" i="13"/>
  <c r="J20" i="13"/>
  <c r="J28" i="13"/>
  <c r="M28" i="13" s="1"/>
  <c r="J37" i="13"/>
  <c r="L37" i="13" s="1"/>
  <c r="L36" i="13" s="1"/>
  <c r="J46" i="13"/>
  <c r="L42" i="13" s="1"/>
  <c r="E58" i="13"/>
  <c r="E18" i="13"/>
  <c r="E35" i="13"/>
  <c r="E43" i="13"/>
  <c r="E27" i="13"/>
  <c r="E36" i="13"/>
  <c r="E45" i="13"/>
  <c r="E22" i="13"/>
  <c r="E30" i="13"/>
  <c r="E48" i="13"/>
  <c r="E15" i="13"/>
  <c r="E31" i="13"/>
  <c r="E40" i="13"/>
  <c r="E50" i="13"/>
  <c r="E59" i="13"/>
  <c r="G59" i="13" s="1"/>
  <c r="J35" i="13"/>
  <c r="L35" i="13" s="1"/>
  <c r="J54" i="13"/>
  <c r="L26" i="13"/>
  <c r="L33" i="13"/>
  <c r="L65" i="13"/>
  <c r="L61" i="13"/>
  <c r="L19" i="13"/>
  <c r="L18" i="13" s="1"/>
  <c r="L17" i="13" s="1"/>
  <c r="J67" i="13"/>
  <c r="L67" i="13" s="1"/>
  <c r="J15" i="13"/>
  <c r="L15" i="13" s="1"/>
  <c r="J23" i="13"/>
  <c r="L21" i="13" s="1"/>
  <c r="J31" i="13"/>
  <c r="L31" i="13" s="1"/>
  <c r="J40" i="13"/>
  <c r="J59" i="13"/>
  <c r="L59" i="13" s="1"/>
  <c r="J32" i="13"/>
  <c r="J41" i="13"/>
  <c r="J60" i="13"/>
  <c r="L60" i="13" s="1"/>
  <c r="J13" i="13"/>
  <c r="J14" i="13"/>
  <c r="J22" i="13"/>
  <c r="J30" i="13"/>
  <c r="J39" i="13"/>
  <c r="J48" i="13"/>
  <c r="L48" i="13" s="1"/>
  <c r="L47" i="13" s="1"/>
  <c r="J58" i="13"/>
  <c r="L58" i="13" s="1"/>
  <c r="I66" i="13"/>
  <c r="I68" i="13" s="1"/>
  <c r="J24" i="13"/>
  <c r="J10" i="13"/>
  <c r="E16" i="13"/>
  <c r="E24" i="13"/>
  <c r="E32" i="13"/>
  <c r="E41" i="13"/>
  <c r="E51" i="13"/>
  <c r="E60" i="13"/>
  <c r="E14" i="13"/>
  <c r="G12" i="13" s="1"/>
  <c r="E17" i="13"/>
  <c r="E10" i="13"/>
  <c r="C66" i="13"/>
  <c r="C68" i="13" s="1"/>
  <c r="E39" i="13"/>
  <c r="E67" i="13"/>
  <c r="L41" i="13" l="1"/>
  <c r="L40" i="13" s="1"/>
  <c r="L39" i="13" s="1"/>
  <c r="M24" i="13"/>
  <c r="M30" i="13"/>
  <c r="L56" i="13"/>
  <c r="L55" i="13" s="1"/>
  <c r="E12" i="13"/>
  <c r="G11" i="13"/>
  <c r="Q13" i="13"/>
  <c r="P13" i="13"/>
  <c r="M23" i="13"/>
  <c r="M22" i="13"/>
  <c r="G21" i="13"/>
  <c r="G17" i="13"/>
  <c r="M18" i="13"/>
  <c r="M19" i="13"/>
  <c r="L32" i="13"/>
  <c r="M15" i="13"/>
  <c r="M37" i="13"/>
  <c r="L25" i="13"/>
  <c r="L20" i="13" s="1"/>
  <c r="L16" i="13" s="1"/>
  <c r="G32" i="13"/>
  <c r="D66" i="13"/>
  <c r="D68" i="13" s="1"/>
  <c r="L63" i="13"/>
  <c r="L62" i="13" s="1"/>
  <c r="L54" i="13" s="1"/>
  <c r="L12" i="13"/>
  <c r="L11" i="13" s="1"/>
  <c r="E11" i="13"/>
  <c r="E66" i="13"/>
  <c r="E68" i="13" s="1"/>
  <c r="J66" i="13"/>
  <c r="J68" i="13" s="1"/>
  <c r="M17" i="13" l="1"/>
  <c r="M21" i="13"/>
  <c r="L10" i="13"/>
  <c r="M10" i="13" s="1"/>
  <c r="M12" i="13"/>
  <c r="M11" i="13"/>
  <c r="G54" i="7"/>
  <c r="G50" i="7"/>
  <c r="G46" i="7"/>
  <c r="G43" i="7"/>
  <c r="G40" i="7"/>
  <c r="G37" i="7"/>
  <c r="G34" i="7"/>
  <c r="G33" i="7"/>
  <c r="G32" i="7"/>
  <c r="G31" i="7"/>
  <c r="G29" i="7"/>
  <c r="G28" i="7"/>
  <c r="G26" i="7"/>
  <c r="G23" i="7"/>
  <c r="G20" i="7"/>
  <c r="G18" i="7"/>
  <c r="G16" i="7"/>
  <c r="G14" i="7"/>
  <c r="G13" i="7"/>
  <c r="G7" i="7"/>
  <c r="G12" i="7"/>
  <c r="L66" i="13" l="1"/>
  <c r="L68" i="13" s="1"/>
  <c r="Q18" i="13"/>
  <c r="P18" i="13"/>
  <c r="P19" i="13"/>
  <c r="Q19" i="13"/>
  <c r="P17" i="13"/>
  <c r="Q17" i="13"/>
  <c r="O66" i="13" l="1"/>
  <c r="O68" i="13" s="1"/>
  <c r="N66" i="13"/>
  <c r="N68" i="13" s="1"/>
  <c r="F67" i="13"/>
  <c r="G67" i="13" s="1"/>
  <c r="M67" i="13" s="1"/>
  <c r="G53" i="13"/>
  <c r="M53" i="13" s="1"/>
  <c r="G51" i="13"/>
  <c r="M51" i="13" s="1"/>
  <c r="G50" i="13"/>
  <c r="M50" i="13" s="1"/>
  <c r="G48" i="13"/>
  <c r="G46" i="13"/>
  <c r="G45" i="13"/>
  <c r="M45" i="13" s="1"/>
  <c r="G43" i="13"/>
  <c r="M31" i="13"/>
  <c r="M48" i="13" l="1"/>
  <c r="G47" i="13"/>
  <c r="M47" i="13" s="1"/>
  <c r="M43" i="13"/>
  <c r="G42" i="13"/>
  <c r="M64" i="13"/>
  <c r="G41" i="13" l="1"/>
  <c r="M42" i="13"/>
  <c r="M57" i="13"/>
  <c r="G40" i="13" l="1"/>
  <c r="M41" i="13"/>
  <c r="G58" i="13"/>
  <c r="G61" i="13"/>
  <c r="M61" i="13" s="1"/>
  <c r="M58" i="13" l="1"/>
  <c r="G39" i="13"/>
  <c r="M39" i="13" s="1"/>
  <c r="M40" i="13"/>
  <c r="G60" i="13"/>
  <c r="M60" i="13" s="1"/>
  <c r="G56" i="13" l="1"/>
  <c r="G55" i="13" s="1"/>
  <c r="G54" i="13" s="1"/>
  <c r="M59" i="13"/>
  <c r="M65" i="13" l="1"/>
  <c r="M56" i="13"/>
  <c r="M55" i="13" l="1"/>
  <c r="M62" i="13"/>
  <c r="M63" i="13"/>
  <c r="M54" i="13" l="1"/>
  <c r="M35" i="13" l="1"/>
  <c r="M33" i="13"/>
  <c r="G25" i="13" l="1"/>
  <c r="M26" i="13"/>
  <c r="M38" i="13"/>
  <c r="G36" i="13"/>
  <c r="M36" i="13" s="1"/>
  <c r="M32" i="13"/>
  <c r="M25" i="13" l="1"/>
  <c r="G20" i="13"/>
  <c r="F66" i="13"/>
  <c r="F68" i="13" s="1"/>
  <c r="H66" i="13"/>
  <c r="H68" i="13" s="1"/>
  <c r="K66" i="13"/>
  <c r="K68" i="13" s="1"/>
  <c r="M20" i="13" l="1"/>
  <c r="G16" i="13"/>
  <c r="M16" i="13" l="1"/>
  <c r="G10" i="13"/>
  <c r="G66" i="13" l="1"/>
  <c r="G68" i="13" s="1"/>
  <c r="F53" i="7"/>
  <c r="F49" i="7"/>
  <c r="F45" i="7"/>
  <c r="F42" i="7"/>
  <c r="F39" i="7"/>
  <c r="F36" i="7"/>
  <c r="F30" i="7"/>
  <c r="F27" i="7"/>
  <c r="F22" i="7"/>
  <c r="F19" i="7"/>
  <c r="F17" i="7"/>
  <c r="F15" i="7"/>
  <c r="F11" i="7"/>
  <c r="M66" i="13" l="1"/>
  <c r="M68" i="13" s="1"/>
  <c r="Q68" i="13" s="1"/>
  <c r="P10" i="13"/>
  <c r="G27" i="7"/>
  <c r="G24" i="7"/>
  <c r="G11" i="7"/>
  <c r="G36" i="7"/>
  <c r="G30" i="7"/>
  <c r="G15" i="7"/>
  <c r="G39" i="7"/>
  <c r="G17" i="7"/>
  <c r="G42" i="7"/>
  <c r="G19" i="7"/>
  <c r="G45" i="7"/>
  <c r="G22" i="7"/>
  <c r="G49" i="7"/>
  <c r="G53" i="7"/>
  <c r="F52" i="7"/>
  <c r="G52" i="7" s="1"/>
  <c r="F48" i="7"/>
  <c r="G48" i="7" s="1"/>
  <c r="F44" i="7"/>
  <c r="G44" i="7" s="1"/>
  <c r="F41" i="7"/>
  <c r="G41" i="7" s="1"/>
  <c r="F38" i="7"/>
  <c r="G38" i="7" s="1"/>
  <c r="F35" i="7"/>
  <c r="G35" i="7" s="1"/>
  <c r="F21" i="7"/>
  <c r="F10" i="7"/>
  <c r="Q65" i="13"/>
  <c r="P65" i="13"/>
  <c r="Q64" i="13"/>
  <c r="P64" i="13"/>
  <c r="Q61" i="13"/>
  <c r="P61" i="13"/>
  <c r="Q60" i="13"/>
  <c r="P60" i="13"/>
  <c r="Q59" i="13"/>
  <c r="P59" i="13"/>
  <c r="Q58" i="13"/>
  <c r="P58" i="13"/>
  <c r="Q57" i="13"/>
  <c r="P57" i="13"/>
  <c r="Q53" i="13"/>
  <c r="P53" i="13"/>
  <c r="Q51" i="13"/>
  <c r="P51" i="13"/>
  <c r="Q50" i="13"/>
  <c r="P50" i="13"/>
  <c r="Q48" i="13"/>
  <c r="P48" i="13"/>
  <c r="Q46" i="13"/>
  <c r="P46" i="13"/>
  <c r="Q45" i="13"/>
  <c r="P45" i="13"/>
  <c r="Q43" i="13"/>
  <c r="P43" i="13"/>
  <c r="Q38" i="13"/>
  <c r="P38" i="13"/>
  <c r="Q37" i="13"/>
  <c r="P37" i="13"/>
  <c r="Q35" i="13"/>
  <c r="P35" i="13"/>
  <c r="Q33" i="13"/>
  <c r="P33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4" i="13"/>
  <c r="P24" i="13"/>
  <c r="Q23" i="13"/>
  <c r="P23" i="13"/>
  <c r="Q22" i="13"/>
  <c r="P22" i="13"/>
  <c r="Q15" i="13"/>
  <c r="P15" i="13"/>
  <c r="Q14" i="13"/>
  <c r="P14" i="13"/>
  <c r="G21" i="7" l="1"/>
  <c r="G10" i="7"/>
  <c r="P12" i="13"/>
  <c r="P36" i="13"/>
  <c r="P62" i="13"/>
  <c r="Q36" i="13"/>
  <c r="Q62" i="13"/>
  <c r="Q42" i="13"/>
  <c r="P25" i="13"/>
  <c r="P47" i="13"/>
  <c r="Q25" i="13"/>
  <c r="Q47" i="13"/>
  <c r="P32" i="13"/>
  <c r="P56" i="13"/>
  <c r="Q32" i="13"/>
  <c r="Q55" i="13"/>
  <c r="F51" i="7"/>
  <c r="G51" i="7" s="1"/>
  <c r="F47" i="7"/>
  <c r="G47" i="7" s="1"/>
  <c r="F9" i="7"/>
  <c r="P55" i="13"/>
  <c r="Q56" i="13"/>
  <c r="P16" i="13"/>
  <c r="P21" i="13"/>
  <c r="P63" i="13"/>
  <c r="Q63" i="13"/>
  <c r="P42" i="13"/>
  <c r="Q16" i="13"/>
  <c r="Q21" i="13"/>
  <c r="Q12" i="13"/>
  <c r="Q11" i="13"/>
  <c r="Q54" i="13"/>
  <c r="G9" i="7" l="1"/>
  <c r="Q67" i="13"/>
  <c r="P67" i="13"/>
  <c r="Q41" i="13"/>
  <c r="F8" i="7"/>
  <c r="G8" i="7" s="1"/>
  <c r="P54" i="13"/>
  <c r="P41" i="13"/>
  <c r="Q20" i="13"/>
  <c r="P20" i="13"/>
  <c r="P11" i="13"/>
  <c r="P40" i="13"/>
  <c r="Q39" i="13"/>
  <c r="Q40" i="13"/>
  <c r="Q10" i="13"/>
  <c r="F55" i="7" l="1"/>
  <c r="G55" i="7" s="1"/>
  <c r="P39" i="13"/>
  <c r="F56" i="7" l="1"/>
  <c r="G56" i="7" s="1"/>
  <c r="P68" i="13"/>
  <c r="P66" i="13"/>
  <c r="Q66" i="13"/>
  <c r="L1832" i="11" l="1"/>
  <c r="F1832" i="11"/>
  <c r="I1832" i="11" s="1"/>
  <c r="M1832" i="11" s="1"/>
  <c r="L1830" i="11"/>
  <c r="F1830" i="11"/>
  <c r="I1830" i="11" s="1"/>
  <c r="L1829" i="11"/>
  <c r="F1829" i="11"/>
  <c r="I1829" i="11" s="1"/>
  <c r="L1828" i="11"/>
  <c r="F1828" i="11"/>
  <c r="I1828" i="11" s="1"/>
  <c r="L1827" i="11"/>
  <c r="F1827" i="11"/>
  <c r="I1827" i="11" s="1"/>
  <c r="L1826" i="11"/>
  <c r="F1826" i="11"/>
  <c r="I1826" i="11" s="1"/>
  <c r="L1825" i="11"/>
  <c r="F1825" i="11"/>
  <c r="I1825" i="11" s="1"/>
  <c r="L1824" i="11"/>
  <c r="F1824" i="11"/>
  <c r="I1824" i="11" s="1"/>
  <c r="L1823" i="11"/>
  <c r="F1823" i="11"/>
  <c r="I1823" i="11" s="1"/>
  <c r="L1822" i="11"/>
  <c r="F1822" i="11"/>
  <c r="I1822" i="11" s="1"/>
  <c r="L1821" i="11"/>
  <c r="F1821" i="11"/>
  <c r="I1821" i="11" s="1"/>
  <c r="L1820" i="11"/>
  <c r="F1820" i="11"/>
  <c r="I1820" i="11" s="1"/>
  <c r="K1819" i="11"/>
  <c r="K1818" i="11" s="1"/>
  <c r="K1817" i="11" s="1"/>
  <c r="J1819" i="11"/>
  <c r="L1819" i="11" s="1"/>
  <c r="H1819" i="11"/>
  <c r="G1819" i="11"/>
  <c r="G1818" i="11" s="1"/>
  <c r="G1817" i="11" s="1"/>
  <c r="E1819" i="11"/>
  <c r="D1819" i="11"/>
  <c r="D1818" i="11" s="1"/>
  <c r="D1817" i="11" s="1"/>
  <c r="H1818" i="11"/>
  <c r="H1817" i="11" s="1"/>
  <c r="L1816" i="11"/>
  <c r="F1816" i="11"/>
  <c r="I1816" i="11" s="1"/>
  <c r="L1815" i="11"/>
  <c r="F1815" i="11"/>
  <c r="I1815" i="11" s="1"/>
  <c r="L1814" i="11"/>
  <c r="F1814" i="11"/>
  <c r="I1814" i="11" s="1"/>
  <c r="L1813" i="11"/>
  <c r="F1813" i="11"/>
  <c r="I1813" i="11" s="1"/>
  <c r="L1812" i="11"/>
  <c r="F1812" i="11"/>
  <c r="I1812" i="11" s="1"/>
  <c r="L1811" i="11"/>
  <c r="F1811" i="11"/>
  <c r="I1811" i="11" s="1"/>
  <c r="L1810" i="11"/>
  <c r="F1810" i="11"/>
  <c r="I1810" i="11" s="1"/>
  <c r="L1809" i="11"/>
  <c r="F1809" i="11"/>
  <c r="I1809" i="11" s="1"/>
  <c r="L1808" i="11"/>
  <c r="F1808" i="11"/>
  <c r="I1808" i="11" s="1"/>
  <c r="L1807" i="11"/>
  <c r="F1807" i="11"/>
  <c r="I1807" i="11" s="1"/>
  <c r="L1806" i="11"/>
  <c r="F1806" i="11"/>
  <c r="I1806" i="11" s="1"/>
  <c r="K1805" i="11"/>
  <c r="J1805" i="11"/>
  <c r="H1805" i="11"/>
  <c r="H1804" i="11" s="1"/>
  <c r="H1803" i="11" s="1"/>
  <c r="G1805" i="11"/>
  <c r="E1805" i="11"/>
  <c r="E1804" i="11" s="1"/>
  <c r="E1803" i="11" s="1"/>
  <c r="D1805" i="11"/>
  <c r="J1804" i="11"/>
  <c r="G1804" i="11"/>
  <c r="G1803" i="11" s="1"/>
  <c r="L1802" i="11"/>
  <c r="F1802" i="11"/>
  <c r="I1802" i="11" s="1"/>
  <c r="L1801" i="11"/>
  <c r="F1801" i="11"/>
  <c r="I1801" i="11" s="1"/>
  <c r="L1800" i="11"/>
  <c r="F1800" i="11"/>
  <c r="I1800" i="11" s="1"/>
  <c r="L1799" i="11"/>
  <c r="F1799" i="11"/>
  <c r="I1799" i="11" s="1"/>
  <c r="L1798" i="11"/>
  <c r="F1798" i="11"/>
  <c r="I1798" i="11" s="1"/>
  <c r="L1797" i="11"/>
  <c r="I1797" i="11"/>
  <c r="F1797" i="11"/>
  <c r="L1796" i="11"/>
  <c r="F1796" i="11"/>
  <c r="I1796" i="11" s="1"/>
  <c r="L1795" i="11"/>
  <c r="F1795" i="11"/>
  <c r="I1795" i="11" s="1"/>
  <c r="L1794" i="11"/>
  <c r="F1794" i="11"/>
  <c r="I1794" i="11" s="1"/>
  <c r="L1793" i="11"/>
  <c r="F1793" i="11"/>
  <c r="I1793" i="11" s="1"/>
  <c r="L1792" i="11"/>
  <c r="F1792" i="11"/>
  <c r="I1792" i="11" s="1"/>
  <c r="K1791" i="11"/>
  <c r="K1790" i="11" s="1"/>
  <c r="K1789" i="11" s="1"/>
  <c r="J1791" i="11"/>
  <c r="H1791" i="11"/>
  <c r="H1790" i="11" s="1"/>
  <c r="H1789" i="11" s="1"/>
  <c r="G1791" i="11"/>
  <c r="G1790" i="11" s="1"/>
  <c r="G1789" i="11" s="1"/>
  <c r="E1791" i="11"/>
  <c r="D1791" i="11"/>
  <c r="D1790" i="11"/>
  <c r="D1789" i="11" s="1"/>
  <c r="L1788" i="11"/>
  <c r="F1788" i="11"/>
  <c r="I1788" i="11" s="1"/>
  <c r="L1787" i="11"/>
  <c r="F1787" i="11"/>
  <c r="I1787" i="11" s="1"/>
  <c r="L1786" i="11"/>
  <c r="F1786" i="11"/>
  <c r="I1786" i="11" s="1"/>
  <c r="L1785" i="11"/>
  <c r="F1785" i="11"/>
  <c r="I1785" i="11" s="1"/>
  <c r="L1784" i="11"/>
  <c r="F1784" i="11"/>
  <c r="I1784" i="11" s="1"/>
  <c r="L1783" i="11"/>
  <c r="F1783" i="11"/>
  <c r="I1783" i="11" s="1"/>
  <c r="L1782" i="11"/>
  <c r="F1782" i="11"/>
  <c r="I1782" i="11" s="1"/>
  <c r="L1781" i="11"/>
  <c r="F1781" i="11"/>
  <c r="I1781" i="11" s="1"/>
  <c r="L1780" i="11"/>
  <c r="I1780" i="11"/>
  <c r="F1780" i="11"/>
  <c r="L1779" i="11"/>
  <c r="F1779" i="11"/>
  <c r="I1779" i="11" s="1"/>
  <c r="L1778" i="11"/>
  <c r="F1778" i="11"/>
  <c r="I1778" i="11" s="1"/>
  <c r="K1777" i="11"/>
  <c r="J1777" i="11"/>
  <c r="H1777" i="11"/>
  <c r="H1776" i="11" s="1"/>
  <c r="H1775" i="11" s="1"/>
  <c r="G1777" i="11"/>
  <c r="G1776" i="11" s="1"/>
  <c r="G1775" i="11" s="1"/>
  <c r="E1777" i="11"/>
  <c r="E1776" i="11" s="1"/>
  <c r="D1777" i="11"/>
  <c r="K1776" i="11"/>
  <c r="K1775" i="11" s="1"/>
  <c r="E1775" i="11"/>
  <c r="L1774" i="11"/>
  <c r="F1774" i="11"/>
  <c r="I1774" i="11" s="1"/>
  <c r="L1773" i="11"/>
  <c r="I1773" i="11"/>
  <c r="F1773" i="11"/>
  <c r="L1772" i="11"/>
  <c r="F1772" i="11"/>
  <c r="I1772" i="11" s="1"/>
  <c r="L1771" i="11"/>
  <c r="F1771" i="11"/>
  <c r="I1771" i="11" s="1"/>
  <c r="L1770" i="11"/>
  <c r="F1770" i="11"/>
  <c r="I1770" i="11" s="1"/>
  <c r="L1769" i="11"/>
  <c r="F1769" i="11"/>
  <c r="I1769" i="11" s="1"/>
  <c r="L1768" i="11"/>
  <c r="F1768" i="11"/>
  <c r="I1768" i="11" s="1"/>
  <c r="L1767" i="11"/>
  <c r="F1767" i="11"/>
  <c r="I1767" i="11" s="1"/>
  <c r="L1766" i="11"/>
  <c r="F1766" i="11"/>
  <c r="I1766" i="11" s="1"/>
  <c r="L1765" i="11"/>
  <c r="I1765" i="11"/>
  <c r="F1765" i="11"/>
  <c r="L1764" i="11"/>
  <c r="F1764" i="11"/>
  <c r="I1764" i="11" s="1"/>
  <c r="K1763" i="11"/>
  <c r="K1762" i="11" s="1"/>
  <c r="K1761" i="11" s="1"/>
  <c r="J1763" i="11"/>
  <c r="H1763" i="11"/>
  <c r="H1762" i="11" s="1"/>
  <c r="H1761" i="11" s="1"/>
  <c r="G1763" i="11"/>
  <c r="G1762" i="11" s="1"/>
  <c r="F1763" i="11"/>
  <c r="E1763" i="11"/>
  <c r="E1762" i="11" s="1"/>
  <c r="E1761" i="11" s="1"/>
  <c r="D1763" i="11"/>
  <c r="D1762" i="11" s="1"/>
  <c r="D1761" i="11" s="1"/>
  <c r="G1761" i="11"/>
  <c r="L1760" i="11"/>
  <c r="F1760" i="11"/>
  <c r="I1760" i="11" s="1"/>
  <c r="M1760" i="11" s="1"/>
  <c r="L1759" i="11"/>
  <c r="F1759" i="11"/>
  <c r="I1759" i="11" s="1"/>
  <c r="M1759" i="11" s="1"/>
  <c r="L1758" i="11"/>
  <c r="F1758" i="11"/>
  <c r="I1758" i="11" s="1"/>
  <c r="M1758" i="11" s="1"/>
  <c r="L1757" i="11"/>
  <c r="F1757" i="11"/>
  <c r="I1757" i="11" s="1"/>
  <c r="L1756" i="11"/>
  <c r="F1756" i="11"/>
  <c r="I1756" i="11" s="1"/>
  <c r="M1756" i="11" s="1"/>
  <c r="L1755" i="11"/>
  <c r="F1755" i="11"/>
  <c r="I1755" i="11" s="1"/>
  <c r="L1754" i="11"/>
  <c r="F1754" i="11"/>
  <c r="I1754" i="11" s="1"/>
  <c r="L1753" i="11"/>
  <c r="F1753" i="11"/>
  <c r="I1753" i="11" s="1"/>
  <c r="L1752" i="11"/>
  <c r="F1752" i="11"/>
  <c r="I1752" i="11" s="1"/>
  <c r="L1751" i="11"/>
  <c r="F1751" i="11"/>
  <c r="I1751" i="11" s="1"/>
  <c r="L1750" i="11"/>
  <c r="F1750" i="11"/>
  <c r="I1750" i="11" s="1"/>
  <c r="K1749" i="11"/>
  <c r="J1749" i="11"/>
  <c r="L1749" i="11" s="1"/>
  <c r="H1749" i="11"/>
  <c r="G1749" i="11"/>
  <c r="G1748" i="11" s="1"/>
  <c r="G1747" i="11" s="1"/>
  <c r="E1749" i="11"/>
  <c r="E1748" i="11" s="1"/>
  <c r="E1747" i="11" s="1"/>
  <c r="D1749" i="11"/>
  <c r="D1748" i="11" s="1"/>
  <c r="D1747" i="11" s="1"/>
  <c r="K1748" i="11"/>
  <c r="K1747" i="11" s="1"/>
  <c r="H1748" i="11"/>
  <c r="H1747" i="11" s="1"/>
  <c r="L1746" i="11"/>
  <c r="F1746" i="11"/>
  <c r="I1746" i="11" s="1"/>
  <c r="L1745" i="11"/>
  <c r="F1745" i="11"/>
  <c r="I1745" i="11" s="1"/>
  <c r="L1744" i="11"/>
  <c r="I1744" i="11"/>
  <c r="F1744" i="11"/>
  <c r="L1743" i="11"/>
  <c r="F1743" i="11"/>
  <c r="I1743" i="11" s="1"/>
  <c r="L1742" i="11"/>
  <c r="F1742" i="11"/>
  <c r="I1742" i="11" s="1"/>
  <c r="L1741" i="11"/>
  <c r="F1741" i="11"/>
  <c r="I1741" i="11" s="1"/>
  <c r="L1740" i="11"/>
  <c r="F1740" i="11"/>
  <c r="I1740" i="11" s="1"/>
  <c r="L1739" i="11"/>
  <c r="M1739" i="11" s="1"/>
  <c r="F1739" i="11"/>
  <c r="I1739" i="11" s="1"/>
  <c r="L1738" i="11"/>
  <c r="F1738" i="11"/>
  <c r="I1738" i="11" s="1"/>
  <c r="L1737" i="11"/>
  <c r="F1737" i="11"/>
  <c r="I1737" i="11" s="1"/>
  <c r="L1736" i="11"/>
  <c r="I1736" i="11"/>
  <c r="F1736" i="11"/>
  <c r="K1735" i="11"/>
  <c r="K1734" i="11" s="1"/>
  <c r="K1733" i="11" s="1"/>
  <c r="J1735" i="11"/>
  <c r="H1735" i="11"/>
  <c r="H1734" i="11" s="1"/>
  <c r="H1733" i="11" s="1"/>
  <c r="G1735" i="11"/>
  <c r="G1734" i="11" s="1"/>
  <c r="G1733" i="11" s="1"/>
  <c r="E1735" i="11"/>
  <c r="D1735" i="11"/>
  <c r="J1734" i="11"/>
  <c r="E1734" i="11"/>
  <c r="E1733" i="11" s="1"/>
  <c r="D1734" i="11"/>
  <c r="D1733" i="11"/>
  <c r="L1732" i="11"/>
  <c r="F1732" i="11"/>
  <c r="I1732" i="11" s="1"/>
  <c r="M1732" i="11" s="1"/>
  <c r="L1731" i="11"/>
  <c r="F1731" i="11"/>
  <c r="I1731" i="11" s="1"/>
  <c r="M1731" i="11" s="1"/>
  <c r="L1730" i="11"/>
  <c r="F1730" i="11"/>
  <c r="I1730" i="11" s="1"/>
  <c r="L1729" i="11"/>
  <c r="F1729" i="11"/>
  <c r="I1729" i="11" s="1"/>
  <c r="M1729" i="11" s="1"/>
  <c r="L1728" i="11"/>
  <c r="F1728" i="11"/>
  <c r="I1728" i="11" s="1"/>
  <c r="L1727" i="11"/>
  <c r="F1727" i="11"/>
  <c r="I1727" i="11" s="1"/>
  <c r="L1726" i="11"/>
  <c r="F1726" i="11"/>
  <c r="I1726" i="11" s="1"/>
  <c r="L1725" i="11"/>
  <c r="F1725" i="11"/>
  <c r="I1725" i="11" s="1"/>
  <c r="L1724" i="11"/>
  <c r="F1724" i="11"/>
  <c r="I1724" i="11" s="1"/>
  <c r="L1723" i="11"/>
  <c r="F1723" i="11"/>
  <c r="I1723" i="11" s="1"/>
  <c r="L1722" i="11"/>
  <c r="F1722" i="11"/>
  <c r="I1722" i="11" s="1"/>
  <c r="K1721" i="11"/>
  <c r="J1721" i="11"/>
  <c r="L1721" i="11" s="1"/>
  <c r="H1721" i="11"/>
  <c r="G1721" i="11"/>
  <c r="E1721" i="11"/>
  <c r="D1721" i="11"/>
  <c r="F1721" i="11" s="1"/>
  <c r="K1720" i="11"/>
  <c r="K1719" i="11" s="1"/>
  <c r="H1720" i="11"/>
  <c r="H1719" i="11" s="1"/>
  <c r="G1720" i="11"/>
  <c r="G1719" i="11" s="1"/>
  <c r="E1720" i="11"/>
  <c r="E1719" i="11" s="1"/>
  <c r="L1718" i="11"/>
  <c r="F1718" i="11"/>
  <c r="I1718" i="11" s="1"/>
  <c r="L1717" i="11"/>
  <c r="F1717" i="11"/>
  <c r="I1717" i="11" s="1"/>
  <c r="L1716" i="11"/>
  <c r="F1716" i="11"/>
  <c r="I1716" i="11" s="1"/>
  <c r="L1715" i="11"/>
  <c r="F1715" i="11"/>
  <c r="I1715" i="11" s="1"/>
  <c r="L1714" i="11"/>
  <c r="F1714" i="11"/>
  <c r="I1714" i="11" s="1"/>
  <c r="L1713" i="11"/>
  <c r="I1713" i="11"/>
  <c r="F1713" i="11"/>
  <c r="L1712" i="11"/>
  <c r="M1712" i="11" s="1"/>
  <c r="F1712" i="11"/>
  <c r="I1712" i="11" s="1"/>
  <c r="L1711" i="11"/>
  <c r="F1711" i="11"/>
  <c r="I1711" i="11" s="1"/>
  <c r="L1710" i="11"/>
  <c r="M1710" i="11" s="1"/>
  <c r="F1710" i="11"/>
  <c r="I1710" i="11" s="1"/>
  <c r="L1709" i="11"/>
  <c r="M1709" i="11" s="1"/>
  <c r="F1709" i="11"/>
  <c r="I1709" i="11" s="1"/>
  <c r="L1708" i="11"/>
  <c r="F1708" i="11"/>
  <c r="I1708" i="11" s="1"/>
  <c r="K1707" i="11"/>
  <c r="K1706" i="11" s="1"/>
  <c r="K1705" i="11" s="1"/>
  <c r="J1707" i="11"/>
  <c r="J1706" i="11" s="1"/>
  <c r="J1705" i="11" s="1"/>
  <c r="L1705" i="11" s="1"/>
  <c r="H1707" i="11"/>
  <c r="G1707" i="11"/>
  <c r="G1706" i="11" s="1"/>
  <c r="G1705" i="11" s="1"/>
  <c r="E1707" i="11"/>
  <c r="D1707" i="11"/>
  <c r="H1706" i="11"/>
  <c r="H1705" i="11" s="1"/>
  <c r="E1706" i="11"/>
  <c r="E1705" i="11" s="1"/>
  <c r="D1706" i="11"/>
  <c r="D1705" i="11" s="1"/>
  <c r="L1704" i="11"/>
  <c r="F1704" i="11"/>
  <c r="I1704" i="11" s="1"/>
  <c r="L1703" i="11"/>
  <c r="M1703" i="11" s="1"/>
  <c r="F1703" i="11"/>
  <c r="I1703" i="11" s="1"/>
  <c r="L1702" i="11"/>
  <c r="M1702" i="11" s="1"/>
  <c r="F1702" i="11"/>
  <c r="I1702" i="11" s="1"/>
  <c r="L1701" i="11"/>
  <c r="F1701" i="11"/>
  <c r="I1701" i="11" s="1"/>
  <c r="L1700" i="11"/>
  <c r="F1700" i="11"/>
  <c r="I1700" i="11" s="1"/>
  <c r="L1699" i="11"/>
  <c r="I1699" i="11"/>
  <c r="F1699" i="11"/>
  <c r="L1698" i="11"/>
  <c r="F1698" i="11"/>
  <c r="I1698" i="11" s="1"/>
  <c r="L1697" i="11"/>
  <c r="F1697" i="11"/>
  <c r="I1697" i="11" s="1"/>
  <c r="L1696" i="11"/>
  <c r="F1696" i="11"/>
  <c r="I1696" i="11" s="1"/>
  <c r="L1695" i="11"/>
  <c r="F1695" i="11"/>
  <c r="I1695" i="11" s="1"/>
  <c r="L1694" i="11"/>
  <c r="M1694" i="11" s="1"/>
  <c r="F1694" i="11"/>
  <c r="I1694" i="11" s="1"/>
  <c r="K1693" i="11"/>
  <c r="K1692" i="11" s="1"/>
  <c r="K1691" i="11" s="1"/>
  <c r="J1693" i="11"/>
  <c r="H1693" i="11"/>
  <c r="H1692" i="11" s="1"/>
  <c r="H1691" i="11" s="1"/>
  <c r="G1693" i="11"/>
  <c r="G1692" i="11" s="1"/>
  <c r="G1691" i="11" s="1"/>
  <c r="E1693" i="11"/>
  <c r="E1692" i="11" s="1"/>
  <c r="E1691" i="11" s="1"/>
  <c r="D1693" i="11"/>
  <c r="F1693" i="11" s="1"/>
  <c r="J1692" i="11"/>
  <c r="L1692" i="11" s="1"/>
  <c r="D1692" i="11"/>
  <c r="D1691" i="11"/>
  <c r="L1690" i="11"/>
  <c r="F1690" i="11"/>
  <c r="I1690" i="11" s="1"/>
  <c r="L1689" i="11"/>
  <c r="F1689" i="11"/>
  <c r="I1689" i="11" s="1"/>
  <c r="L1688" i="11"/>
  <c r="F1688" i="11"/>
  <c r="I1688" i="11" s="1"/>
  <c r="L1687" i="11"/>
  <c r="F1687" i="11"/>
  <c r="I1687" i="11" s="1"/>
  <c r="L1686" i="11"/>
  <c r="F1686" i="11"/>
  <c r="I1686" i="11" s="1"/>
  <c r="L1685" i="11"/>
  <c r="F1685" i="11"/>
  <c r="I1685" i="11" s="1"/>
  <c r="L1684" i="11"/>
  <c r="F1684" i="11"/>
  <c r="I1684" i="11" s="1"/>
  <c r="L1683" i="11"/>
  <c r="F1683" i="11"/>
  <c r="I1683" i="11" s="1"/>
  <c r="L1682" i="11"/>
  <c r="I1682" i="11"/>
  <c r="F1682" i="11"/>
  <c r="L1681" i="11"/>
  <c r="F1681" i="11"/>
  <c r="I1681" i="11" s="1"/>
  <c r="L1680" i="11"/>
  <c r="F1680" i="11"/>
  <c r="I1680" i="11" s="1"/>
  <c r="K1679" i="11"/>
  <c r="K1678" i="11" s="1"/>
  <c r="K1677" i="11" s="1"/>
  <c r="J1679" i="11"/>
  <c r="H1679" i="11"/>
  <c r="G1679" i="11"/>
  <c r="E1679" i="11"/>
  <c r="E1678" i="11" s="1"/>
  <c r="D1679" i="11"/>
  <c r="H1678" i="11"/>
  <c r="H1677" i="11" s="1"/>
  <c r="G1678" i="11"/>
  <c r="G1677" i="11" s="1"/>
  <c r="E1677" i="11"/>
  <c r="L1676" i="11"/>
  <c r="F1676" i="11"/>
  <c r="I1676" i="11" s="1"/>
  <c r="L1675" i="11"/>
  <c r="F1675" i="11"/>
  <c r="I1675" i="11" s="1"/>
  <c r="L1674" i="11"/>
  <c r="F1674" i="11"/>
  <c r="I1674" i="11" s="1"/>
  <c r="L1673" i="11"/>
  <c r="F1673" i="11"/>
  <c r="I1673" i="11" s="1"/>
  <c r="L1672" i="11"/>
  <c r="F1672" i="11"/>
  <c r="I1672" i="11" s="1"/>
  <c r="L1671" i="11"/>
  <c r="F1671" i="11"/>
  <c r="I1671" i="11" s="1"/>
  <c r="L1670" i="11"/>
  <c r="F1670" i="11"/>
  <c r="I1670" i="11" s="1"/>
  <c r="L1669" i="11"/>
  <c r="F1669" i="11"/>
  <c r="I1669" i="11" s="1"/>
  <c r="L1668" i="11"/>
  <c r="F1668" i="11"/>
  <c r="I1668" i="11" s="1"/>
  <c r="L1667" i="11"/>
  <c r="F1667" i="11"/>
  <c r="I1667" i="11" s="1"/>
  <c r="L1666" i="11"/>
  <c r="F1666" i="11"/>
  <c r="I1666" i="11" s="1"/>
  <c r="K1665" i="11"/>
  <c r="K1664" i="11" s="1"/>
  <c r="K1663" i="11" s="1"/>
  <c r="J1665" i="11"/>
  <c r="H1665" i="11"/>
  <c r="H1664" i="11" s="1"/>
  <c r="H1663" i="11" s="1"/>
  <c r="G1665" i="11"/>
  <c r="G1664" i="11" s="1"/>
  <c r="G1663" i="11" s="1"/>
  <c r="E1665" i="11"/>
  <c r="D1665" i="11"/>
  <c r="D1664" i="11" s="1"/>
  <c r="D1663" i="11" s="1"/>
  <c r="L1662" i="11"/>
  <c r="F1662" i="11"/>
  <c r="I1662" i="11" s="1"/>
  <c r="L1661" i="11"/>
  <c r="I1661" i="11"/>
  <c r="F1661" i="11"/>
  <c r="L1660" i="11"/>
  <c r="M1660" i="11" s="1"/>
  <c r="F1660" i="11"/>
  <c r="I1660" i="11" s="1"/>
  <c r="L1659" i="11"/>
  <c r="F1659" i="11"/>
  <c r="I1659" i="11" s="1"/>
  <c r="L1658" i="11"/>
  <c r="F1658" i="11"/>
  <c r="I1658" i="11" s="1"/>
  <c r="L1657" i="11"/>
  <c r="I1657" i="11"/>
  <c r="F1657" i="11"/>
  <c r="L1656" i="11"/>
  <c r="F1656" i="11"/>
  <c r="I1656" i="11" s="1"/>
  <c r="L1655" i="11"/>
  <c r="F1655" i="11"/>
  <c r="I1655" i="11" s="1"/>
  <c r="L1654" i="11"/>
  <c r="F1654" i="11"/>
  <c r="I1654" i="11" s="1"/>
  <c r="L1653" i="11"/>
  <c r="F1653" i="11"/>
  <c r="I1653" i="11" s="1"/>
  <c r="L1652" i="11"/>
  <c r="M1652" i="11" s="1"/>
  <c r="F1652" i="11"/>
  <c r="I1652" i="11" s="1"/>
  <c r="K1651" i="11"/>
  <c r="J1651" i="11"/>
  <c r="J1650" i="11" s="1"/>
  <c r="H1651" i="11"/>
  <c r="H1650" i="11" s="1"/>
  <c r="H1649" i="11" s="1"/>
  <c r="G1651" i="11"/>
  <c r="G1650" i="11" s="1"/>
  <c r="G1649" i="11" s="1"/>
  <c r="E1651" i="11"/>
  <c r="D1651" i="11"/>
  <c r="F1651" i="11" s="1"/>
  <c r="E1650" i="11"/>
  <c r="E1649" i="11" s="1"/>
  <c r="L1648" i="11"/>
  <c r="F1648" i="11"/>
  <c r="I1648" i="11" s="1"/>
  <c r="M1648" i="11" s="1"/>
  <c r="L1647" i="11"/>
  <c r="F1647" i="11"/>
  <c r="I1647" i="11" s="1"/>
  <c r="M1647" i="11" s="1"/>
  <c r="L1646" i="11"/>
  <c r="F1646" i="11"/>
  <c r="I1646" i="11" s="1"/>
  <c r="M1646" i="11" s="1"/>
  <c r="L1645" i="11"/>
  <c r="F1645" i="11"/>
  <c r="I1645" i="11" s="1"/>
  <c r="M1645" i="11" s="1"/>
  <c r="L1644" i="11"/>
  <c r="F1644" i="11"/>
  <c r="I1644" i="11" s="1"/>
  <c r="M1644" i="11" s="1"/>
  <c r="L1643" i="11"/>
  <c r="F1643" i="11"/>
  <c r="I1643" i="11" s="1"/>
  <c r="M1643" i="11" s="1"/>
  <c r="L1642" i="11"/>
  <c r="F1642" i="11"/>
  <c r="I1642" i="11" s="1"/>
  <c r="M1642" i="11" s="1"/>
  <c r="L1641" i="11"/>
  <c r="F1641" i="11"/>
  <c r="I1641" i="11" s="1"/>
  <c r="M1641" i="11" s="1"/>
  <c r="L1640" i="11"/>
  <c r="F1640" i="11"/>
  <c r="I1640" i="11" s="1"/>
  <c r="M1640" i="11" s="1"/>
  <c r="L1639" i="11"/>
  <c r="F1639" i="11"/>
  <c r="I1639" i="11" s="1"/>
  <c r="M1639" i="11" s="1"/>
  <c r="L1638" i="11"/>
  <c r="F1638" i="11"/>
  <c r="I1638" i="11" s="1"/>
  <c r="M1638" i="11" s="1"/>
  <c r="K1637" i="11"/>
  <c r="J1637" i="11"/>
  <c r="L1637" i="11" s="1"/>
  <c r="H1637" i="11"/>
  <c r="H1636" i="11" s="1"/>
  <c r="H1635" i="11" s="1"/>
  <c r="G1637" i="11"/>
  <c r="G1636" i="11" s="1"/>
  <c r="G1635" i="11" s="1"/>
  <c r="E1637" i="11"/>
  <c r="D1637" i="11"/>
  <c r="D1636" i="11" s="1"/>
  <c r="D1635" i="11" s="1"/>
  <c r="K1636" i="11"/>
  <c r="K1635" i="11" s="1"/>
  <c r="L1634" i="11"/>
  <c r="F1634" i="11"/>
  <c r="I1634" i="11" s="1"/>
  <c r="L1633" i="11"/>
  <c r="F1633" i="11"/>
  <c r="I1633" i="11" s="1"/>
  <c r="L1632" i="11"/>
  <c r="I1632" i="11"/>
  <c r="F1632" i="11"/>
  <c r="L1631" i="11"/>
  <c r="M1631" i="11" s="1"/>
  <c r="F1631" i="11"/>
  <c r="I1631" i="11" s="1"/>
  <c r="L1630" i="11"/>
  <c r="F1630" i="11"/>
  <c r="I1630" i="11" s="1"/>
  <c r="L1629" i="11"/>
  <c r="F1629" i="11"/>
  <c r="I1629" i="11" s="1"/>
  <c r="L1628" i="11"/>
  <c r="I1628" i="11"/>
  <c r="F1628" i="11"/>
  <c r="L1627" i="11"/>
  <c r="M1627" i="11" s="1"/>
  <c r="F1627" i="11"/>
  <c r="I1627" i="11" s="1"/>
  <c r="L1626" i="11"/>
  <c r="F1626" i="11"/>
  <c r="I1626" i="11" s="1"/>
  <c r="L1625" i="11"/>
  <c r="F1625" i="11"/>
  <c r="I1625" i="11" s="1"/>
  <c r="L1624" i="11"/>
  <c r="I1624" i="11"/>
  <c r="F1624" i="11"/>
  <c r="K1623" i="11"/>
  <c r="L1623" i="11" s="1"/>
  <c r="J1623" i="11"/>
  <c r="H1623" i="11"/>
  <c r="H1622" i="11" s="1"/>
  <c r="H1621" i="11" s="1"/>
  <c r="G1623" i="11"/>
  <c r="G1622" i="11" s="1"/>
  <c r="G1621" i="11" s="1"/>
  <c r="E1623" i="11"/>
  <c r="E1622" i="11" s="1"/>
  <c r="E1621" i="11" s="1"/>
  <c r="D1623" i="11"/>
  <c r="J1622" i="11"/>
  <c r="L1620" i="11"/>
  <c r="F1620" i="11"/>
  <c r="I1620" i="11" s="1"/>
  <c r="L1619" i="11"/>
  <c r="F1619" i="11"/>
  <c r="I1619" i="11" s="1"/>
  <c r="K1618" i="11"/>
  <c r="L1618" i="11" s="1"/>
  <c r="F1618" i="11"/>
  <c r="I1618" i="11" s="1"/>
  <c r="L1617" i="11"/>
  <c r="I1617" i="11"/>
  <c r="F1617" i="11"/>
  <c r="L1616" i="11"/>
  <c r="M1616" i="11" s="1"/>
  <c r="F1616" i="11"/>
  <c r="I1616" i="11" s="1"/>
  <c r="L1615" i="11"/>
  <c r="F1615" i="11"/>
  <c r="I1615" i="11" s="1"/>
  <c r="L1614" i="11"/>
  <c r="F1614" i="11"/>
  <c r="I1614" i="11" s="1"/>
  <c r="L1613" i="11"/>
  <c r="I1613" i="11"/>
  <c r="F1613" i="11"/>
  <c r="L1612" i="11"/>
  <c r="F1612" i="11"/>
  <c r="I1612" i="11" s="1"/>
  <c r="L1611" i="11"/>
  <c r="M1611" i="11" s="1"/>
  <c r="F1611" i="11"/>
  <c r="I1611" i="11" s="1"/>
  <c r="L1610" i="11"/>
  <c r="I1610" i="11"/>
  <c r="F1610" i="11"/>
  <c r="K1609" i="11"/>
  <c r="K1608" i="11" s="1"/>
  <c r="K1607" i="11" s="1"/>
  <c r="J1609" i="11"/>
  <c r="L1609" i="11" s="1"/>
  <c r="H1609" i="11"/>
  <c r="G1609" i="11"/>
  <c r="G1608" i="11" s="1"/>
  <c r="G1607" i="11" s="1"/>
  <c r="E1609" i="11"/>
  <c r="E1608" i="11" s="1"/>
  <c r="E1607" i="11" s="1"/>
  <c r="D1609" i="11"/>
  <c r="D1608" i="11" s="1"/>
  <c r="D1607" i="11" s="1"/>
  <c r="H1608" i="11"/>
  <c r="H1607" i="11" s="1"/>
  <c r="L1605" i="11"/>
  <c r="F1605" i="11"/>
  <c r="I1605" i="11" s="1"/>
  <c r="L1604" i="11"/>
  <c r="F1604" i="11"/>
  <c r="I1604" i="11" s="1"/>
  <c r="L1603" i="11"/>
  <c r="I1603" i="11"/>
  <c r="F1603" i="11"/>
  <c r="L1602" i="11"/>
  <c r="F1602" i="11"/>
  <c r="I1602" i="11" s="1"/>
  <c r="L1601" i="11"/>
  <c r="F1601" i="11"/>
  <c r="I1601" i="11" s="1"/>
  <c r="L1600" i="11"/>
  <c r="F1600" i="11"/>
  <c r="I1600" i="11" s="1"/>
  <c r="L1599" i="11"/>
  <c r="F1599" i="11"/>
  <c r="I1599" i="11" s="1"/>
  <c r="L1598" i="11"/>
  <c r="F1598" i="11"/>
  <c r="I1598" i="11" s="1"/>
  <c r="L1597" i="11"/>
  <c r="I1597" i="11"/>
  <c r="F1597" i="11"/>
  <c r="L1596" i="11"/>
  <c r="F1596" i="11"/>
  <c r="I1596" i="11" s="1"/>
  <c r="L1595" i="11"/>
  <c r="F1595" i="11"/>
  <c r="I1595" i="11" s="1"/>
  <c r="K1594" i="11"/>
  <c r="K1593" i="11" s="1"/>
  <c r="K1592" i="11" s="1"/>
  <c r="J1594" i="11"/>
  <c r="H1594" i="11"/>
  <c r="G1594" i="11"/>
  <c r="G1593" i="11" s="1"/>
  <c r="G1592" i="11" s="1"/>
  <c r="E1594" i="11"/>
  <c r="E1593" i="11" s="1"/>
  <c r="E1592" i="11" s="1"/>
  <c r="D1594" i="11"/>
  <c r="H1593" i="11"/>
  <c r="H1592" i="11" s="1"/>
  <c r="D1593" i="11"/>
  <c r="D1592" i="11" s="1"/>
  <c r="L1591" i="11"/>
  <c r="M1591" i="11" s="1"/>
  <c r="F1591" i="11"/>
  <c r="I1591" i="11" s="1"/>
  <c r="L1590" i="11"/>
  <c r="F1590" i="11"/>
  <c r="I1590" i="11" s="1"/>
  <c r="L1589" i="11"/>
  <c r="F1589" i="11"/>
  <c r="I1589" i="11" s="1"/>
  <c r="L1588" i="11"/>
  <c r="F1588" i="11"/>
  <c r="I1588" i="11" s="1"/>
  <c r="L1587" i="11"/>
  <c r="F1587" i="11"/>
  <c r="I1587" i="11" s="1"/>
  <c r="L1586" i="11"/>
  <c r="F1586" i="11"/>
  <c r="I1586" i="11" s="1"/>
  <c r="L1585" i="11"/>
  <c r="F1585" i="11"/>
  <c r="I1585" i="11" s="1"/>
  <c r="L1584" i="11"/>
  <c r="F1584" i="11"/>
  <c r="I1584" i="11" s="1"/>
  <c r="L1583" i="11"/>
  <c r="F1583" i="11"/>
  <c r="I1583" i="11" s="1"/>
  <c r="L1582" i="11"/>
  <c r="F1582" i="11"/>
  <c r="I1582" i="11" s="1"/>
  <c r="L1581" i="11"/>
  <c r="F1581" i="11"/>
  <c r="I1581" i="11" s="1"/>
  <c r="K1580" i="11"/>
  <c r="K1579" i="11" s="1"/>
  <c r="K1578" i="11" s="1"/>
  <c r="J1580" i="11"/>
  <c r="H1580" i="11"/>
  <c r="H1579" i="11" s="1"/>
  <c r="H1578" i="11" s="1"/>
  <c r="G1580" i="11"/>
  <c r="E1580" i="11"/>
  <c r="F1580" i="11" s="1"/>
  <c r="D1580" i="11"/>
  <c r="D1579" i="11" s="1"/>
  <c r="D1578" i="11" s="1"/>
  <c r="G1579" i="11"/>
  <c r="G1578" i="11" s="1"/>
  <c r="L1577" i="11"/>
  <c r="M1577" i="11" s="1"/>
  <c r="F1577" i="11"/>
  <c r="I1577" i="11" s="1"/>
  <c r="L1576" i="11"/>
  <c r="F1576" i="11"/>
  <c r="I1576" i="11" s="1"/>
  <c r="L1575" i="11"/>
  <c r="I1575" i="11"/>
  <c r="F1575" i="11"/>
  <c r="L1574" i="11"/>
  <c r="F1574" i="11"/>
  <c r="I1574" i="11" s="1"/>
  <c r="L1573" i="11"/>
  <c r="F1573" i="11"/>
  <c r="I1573" i="11" s="1"/>
  <c r="L1572" i="11"/>
  <c r="F1572" i="11"/>
  <c r="I1572" i="11" s="1"/>
  <c r="L1571" i="11"/>
  <c r="F1571" i="11"/>
  <c r="I1571" i="11" s="1"/>
  <c r="L1570" i="11"/>
  <c r="F1570" i="11"/>
  <c r="I1570" i="11" s="1"/>
  <c r="L1569" i="11"/>
  <c r="M1569" i="11" s="1"/>
  <c r="F1569" i="11"/>
  <c r="I1569" i="11" s="1"/>
  <c r="L1568" i="11"/>
  <c r="F1568" i="11"/>
  <c r="I1568" i="11" s="1"/>
  <c r="L1567" i="11"/>
  <c r="F1567" i="11"/>
  <c r="I1567" i="11" s="1"/>
  <c r="K1566" i="11"/>
  <c r="J1566" i="11"/>
  <c r="J1565" i="11" s="1"/>
  <c r="H1566" i="11"/>
  <c r="H1565" i="11" s="1"/>
  <c r="H1564" i="11" s="1"/>
  <c r="G1566" i="11"/>
  <c r="G1565" i="11" s="1"/>
  <c r="G1564" i="11" s="1"/>
  <c r="E1566" i="11"/>
  <c r="E1565" i="11" s="1"/>
  <c r="E1564" i="11" s="1"/>
  <c r="D1566" i="11"/>
  <c r="L1561" i="11"/>
  <c r="F1561" i="11"/>
  <c r="I1561" i="11" s="1"/>
  <c r="L1560" i="11"/>
  <c r="F1560" i="11"/>
  <c r="I1560" i="11" s="1"/>
  <c r="L1559" i="11"/>
  <c r="F1559" i="11"/>
  <c r="I1559" i="11" s="1"/>
  <c r="L1558" i="11"/>
  <c r="F1558" i="11"/>
  <c r="I1558" i="11" s="1"/>
  <c r="L1557" i="11"/>
  <c r="F1557" i="11"/>
  <c r="I1557" i="11" s="1"/>
  <c r="L1556" i="11"/>
  <c r="F1556" i="11"/>
  <c r="I1556" i="11" s="1"/>
  <c r="L1555" i="11"/>
  <c r="F1555" i="11"/>
  <c r="I1555" i="11" s="1"/>
  <c r="L1554" i="11"/>
  <c r="F1554" i="11"/>
  <c r="I1554" i="11" s="1"/>
  <c r="L1553" i="11"/>
  <c r="F1553" i="11"/>
  <c r="I1553" i="11" s="1"/>
  <c r="L1552" i="11"/>
  <c r="F1552" i="11"/>
  <c r="I1552" i="11" s="1"/>
  <c r="L1551" i="11"/>
  <c r="F1551" i="11"/>
  <c r="I1551" i="11" s="1"/>
  <c r="K1550" i="11"/>
  <c r="J1550" i="11"/>
  <c r="H1550" i="11"/>
  <c r="H1549" i="11" s="1"/>
  <c r="H1548" i="11" s="1"/>
  <c r="G1550" i="11"/>
  <c r="G1549" i="11" s="1"/>
  <c r="G1548" i="11" s="1"/>
  <c r="E1550" i="11"/>
  <c r="D1550" i="11"/>
  <c r="D1549" i="11" s="1"/>
  <c r="D1548" i="11" s="1"/>
  <c r="K1549" i="11"/>
  <c r="K1548" i="11" s="1"/>
  <c r="L1547" i="11"/>
  <c r="M1547" i="11" s="1"/>
  <c r="I1547" i="11"/>
  <c r="F1547" i="11"/>
  <c r="L1546" i="11"/>
  <c r="I1546" i="11"/>
  <c r="F1546" i="11"/>
  <c r="L1545" i="11"/>
  <c r="F1545" i="11"/>
  <c r="I1545" i="11" s="1"/>
  <c r="L1544" i="11"/>
  <c r="F1544" i="11"/>
  <c r="I1544" i="11" s="1"/>
  <c r="L1543" i="11"/>
  <c r="F1543" i="11"/>
  <c r="I1543" i="11" s="1"/>
  <c r="L1542" i="11"/>
  <c r="I1542" i="11"/>
  <c r="F1542" i="11"/>
  <c r="L1541" i="11"/>
  <c r="F1541" i="11"/>
  <c r="I1541" i="11" s="1"/>
  <c r="L1540" i="11"/>
  <c r="F1540" i="11"/>
  <c r="I1540" i="11" s="1"/>
  <c r="L1539" i="11"/>
  <c r="M1539" i="11" s="1"/>
  <c r="F1539" i="11"/>
  <c r="I1539" i="11" s="1"/>
  <c r="L1538" i="11"/>
  <c r="I1538" i="11"/>
  <c r="F1538" i="11"/>
  <c r="L1537" i="11"/>
  <c r="F1537" i="11"/>
  <c r="I1537" i="11" s="1"/>
  <c r="K1536" i="11"/>
  <c r="L1536" i="11" s="1"/>
  <c r="J1536" i="11"/>
  <c r="J1535" i="11" s="1"/>
  <c r="H1536" i="11"/>
  <c r="H1535" i="11" s="1"/>
  <c r="H1534" i="11" s="1"/>
  <c r="G1536" i="11"/>
  <c r="G1535" i="11" s="1"/>
  <c r="G1534" i="11" s="1"/>
  <c r="E1536" i="11"/>
  <c r="E1535" i="11" s="1"/>
  <c r="E1534" i="11" s="1"/>
  <c r="D1536" i="11"/>
  <c r="L1533" i="11"/>
  <c r="F1533" i="11"/>
  <c r="I1533" i="11" s="1"/>
  <c r="L1532" i="11"/>
  <c r="F1532" i="11"/>
  <c r="I1532" i="11" s="1"/>
  <c r="L1531" i="11"/>
  <c r="F1531" i="11"/>
  <c r="I1531" i="11" s="1"/>
  <c r="L1530" i="11"/>
  <c r="F1530" i="11"/>
  <c r="I1530" i="11" s="1"/>
  <c r="M1530" i="11" s="1"/>
  <c r="L1529" i="11"/>
  <c r="F1529" i="11"/>
  <c r="I1529" i="11" s="1"/>
  <c r="L1528" i="11"/>
  <c r="F1528" i="11"/>
  <c r="I1528" i="11" s="1"/>
  <c r="L1527" i="11"/>
  <c r="F1527" i="11"/>
  <c r="I1527" i="11" s="1"/>
  <c r="L1526" i="11"/>
  <c r="F1526" i="11"/>
  <c r="I1526" i="11" s="1"/>
  <c r="M1526" i="11" s="1"/>
  <c r="L1525" i="11"/>
  <c r="F1525" i="11"/>
  <c r="I1525" i="11" s="1"/>
  <c r="L1524" i="11"/>
  <c r="F1524" i="11"/>
  <c r="I1524" i="11" s="1"/>
  <c r="L1523" i="11"/>
  <c r="F1523" i="11"/>
  <c r="I1523" i="11" s="1"/>
  <c r="K1522" i="11"/>
  <c r="J1522" i="11"/>
  <c r="L1522" i="11" s="1"/>
  <c r="H1522" i="11"/>
  <c r="H1521" i="11" s="1"/>
  <c r="H1520" i="11" s="1"/>
  <c r="H1519" i="11" s="1"/>
  <c r="G1522" i="11"/>
  <c r="G1521" i="11" s="1"/>
  <c r="G1520" i="11" s="1"/>
  <c r="E1522" i="11"/>
  <c r="D1522" i="11"/>
  <c r="D1521" i="11" s="1"/>
  <c r="D1520" i="11" s="1"/>
  <c r="K1521" i="11"/>
  <c r="K1520" i="11" s="1"/>
  <c r="L1518" i="11"/>
  <c r="F1518" i="11"/>
  <c r="I1518" i="11" s="1"/>
  <c r="L1517" i="11"/>
  <c r="F1517" i="11"/>
  <c r="I1517" i="11" s="1"/>
  <c r="L1516" i="11"/>
  <c r="F1516" i="11"/>
  <c r="I1516" i="11" s="1"/>
  <c r="L1515" i="11"/>
  <c r="F1515" i="11"/>
  <c r="I1515" i="11" s="1"/>
  <c r="L1514" i="11"/>
  <c r="F1514" i="11"/>
  <c r="I1514" i="11" s="1"/>
  <c r="L1513" i="11"/>
  <c r="F1513" i="11"/>
  <c r="I1513" i="11" s="1"/>
  <c r="L1512" i="11"/>
  <c r="F1512" i="11"/>
  <c r="I1512" i="11" s="1"/>
  <c r="L1511" i="11"/>
  <c r="F1511" i="11"/>
  <c r="I1511" i="11" s="1"/>
  <c r="L1510" i="11"/>
  <c r="F1510" i="11"/>
  <c r="I1510" i="11" s="1"/>
  <c r="L1509" i="11"/>
  <c r="F1509" i="11"/>
  <c r="I1509" i="11" s="1"/>
  <c r="L1508" i="11"/>
  <c r="F1508" i="11"/>
  <c r="I1508" i="11" s="1"/>
  <c r="K1507" i="11"/>
  <c r="K1506" i="11" s="1"/>
  <c r="K1505" i="11" s="1"/>
  <c r="J1507" i="11"/>
  <c r="H1507" i="11"/>
  <c r="H1506" i="11" s="1"/>
  <c r="H1505" i="11" s="1"/>
  <c r="G1507" i="11"/>
  <c r="E1507" i="11"/>
  <c r="D1507" i="11"/>
  <c r="G1506" i="11"/>
  <c r="G1505" i="11" s="1"/>
  <c r="D1506" i="11"/>
  <c r="D1505" i="11" s="1"/>
  <c r="L1504" i="11"/>
  <c r="F1504" i="11"/>
  <c r="I1504" i="11" s="1"/>
  <c r="L1503" i="11"/>
  <c r="I1503" i="11"/>
  <c r="F1503" i="11"/>
  <c r="L1502" i="11"/>
  <c r="F1502" i="11"/>
  <c r="I1502" i="11" s="1"/>
  <c r="L1501" i="11"/>
  <c r="F1501" i="11"/>
  <c r="I1501" i="11" s="1"/>
  <c r="L1500" i="11"/>
  <c r="F1500" i="11"/>
  <c r="I1500" i="11" s="1"/>
  <c r="L1499" i="11"/>
  <c r="I1499" i="11"/>
  <c r="F1499" i="11"/>
  <c r="L1498" i="11"/>
  <c r="F1498" i="11"/>
  <c r="I1498" i="11" s="1"/>
  <c r="L1497" i="11"/>
  <c r="F1497" i="11"/>
  <c r="I1497" i="11" s="1"/>
  <c r="L1496" i="11"/>
  <c r="F1496" i="11"/>
  <c r="I1496" i="11" s="1"/>
  <c r="L1495" i="11"/>
  <c r="I1495" i="11"/>
  <c r="F1495" i="11"/>
  <c r="L1494" i="11"/>
  <c r="F1494" i="11"/>
  <c r="I1494" i="11" s="1"/>
  <c r="K1493" i="11"/>
  <c r="J1493" i="11"/>
  <c r="J1492" i="11" s="1"/>
  <c r="H1493" i="11"/>
  <c r="H1492" i="11" s="1"/>
  <c r="H1491" i="11" s="1"/>
  <c r="G1493" i="11"/>
  <c r="G1492" i="11" s="1"/>
  <c r="G1491" i="11" s="1"/>
  <c r="E1493" i="11"/>
  <c r="D1493" i="11"/>
  <c r="F1493" i="11" s="1"/>
  <c r="E1492" i="11"/>
  <c r="E1491" i="11" s="1"/>
  <c r="L1490" i="11"/>
  <c r="F1490" i="11"/>
  <c r="I1490" i="11" s="1"/>
  <c r="L1489" i="11"/>
  <c r="F1489" i="11"/>
  <c r="I1489" i="11" s="1"/>
  <c r="M1489" i="11" s="1"/>
  <c r="L1488" i="11"/>
  <c r="E1488" i="11"/>
  <c r="L1487" i="11"/>
  <c r="F1487" i="11"/>
  <c r="I1487" i="11" s="1"/>
  <c r="L1486" i="11"/>
  <c r="F1486" i="11"/>
  <c r="I1486" i="11" s="1"/>
  <c r="L1485" i="11"/>
  <c r="F1485" i="11"/>
  <c r="I1485" i="11" s="1"/>
  <c r="L1484" i="11"/>
  <c r="F1484" i="11"/>
  <c r="I1484" i="11" s="1"/>
  <c r="L1483" i="11"/>
  <c r="F1483" i="11"/>
  <c r="I1483" i="11" s="1"/>
  <c r="L1482" i="11"/>
  <c r="F1482" i="11"/>
  <c r="I1482" i="11" s="1"/>
  <c r="L1481" i="11"/>
  <c r="F1481" i="11"/>
  <c r="I1481" i="11" s="1"/>
  <c r="L1480" i="11"/>
  <c r="F1480" i="11"/>
  <c r="I1480" i="11" s="1"/>
  <c r="K1479" i="11"/>
  <c r="K1478" i="11" s="1"/>
  <c r="K1477" i="11" s="1"/>
  <c r="J1479" i="11"/>
  <c r="H1479" i="11"/>
  <c r="H1478" i="11" s="1"/>
  <c r="H1477" i="11" s="1"/>
  <c r="G1479" i="11"/>
  <c r="G1478" i="11" s="1"/>
  <c r="G1477" i="11" s="1"/>
  <c r="D1479" i="11"/>
  <c r="D1478" i="11"/>
  <c r="D1477" i="11" s="1"/>
  <c r="L1475" i="11"/>
  <c r="F1475" i="11"/>
  <c r="I1475" i="11" s="1"/>
  <c r="L1474" i="11"/>
  <c r="F1474" i="11"/>
  <c r="I1474" i="11" s="1"/>
  <c r="L1473" i="11"/>
  <c r="I1473" i="11"/>
  <c r="F1473" i="11"/>
  <c r="L1472" i="11"/>
  <c r="F1472" i="11"/>
  <c r="I1472" i="11" s="1"/>
  <c r="L1471" i="11"/>
  <c r="F1471" i="11"/>
  <c r="I1471" i="11" s="1"/>
  <c r="L1470" i="11"/>
  <c r="F1470" i="11"/>
  <c r="I1470" i="11" s="1"/>
  <c r="L1469" i="11"/>
  <c r="F1469" i="11"/>
  <c r="I1469" i="11" s="1"/>
  <c r="L1468" i="11"/>
  <c r="F1468" i="11"/>
  <c r="I1468" i="11" s="1"/>
  <c r="L1467" i="11"/>
  <c r="F1467" i="11"/>
  <c r="I1467" i="11" s="1"/>
  <c r="L1466" i="11"/>
  <c r="F1466" i="11"/>
  <c r="I1466" i="11" s="1"/>
  <c r="L1465" i="11"/>
  <c r="F1465" i="11"/>
  <c r="I1465" i="11" s="1"/>
  <c r="K1464" i="11"/>
  <c r="K1463" i="11" s="1"/>
  <c r="K1462" i="11" s="1"/>
  <c r="J1464" i="11"/>
  <c r="H1464" i="11"/>
  <c r="G1464" i="11"/>
  <c r="G1463" i="11" s="1"/>
  <c r="G1462" i="11" s="1"/>
  <c r="E1464" i="11"/>
  <c r="E1463" i="11" s="1"/>
  <c r="E1462" i="11" s="1"/>
  <c r="D1464" i="11"/>
  <c r="H1463" i="11"/>
  <c r="H1462" i="11" s="1"/>
  <c r="L1461" i="11"/>
  <c r="M1461" i="11" s="1"/>
  <c r="F1461" i="11"/>
  <c r="I1461" i="11" s="1"/>
  <c r="L1460" i="11"/>
  <c r="F1460" i="11"/>
  <c r="I1460" i="11" s="1"/>
  <c r="L1459" i="11"/>
  <c r="F1459" i="11"/>
  <c r="I1459" i="11" s="1"/>
  <c r="L1458" i="11"/>
  <c r="F1458" i="11"/>
  <c r="I1458" i="11" s="1"/>
  <c r="M1458" i="11" s="1"/>
  <c r="L1457" i="11"/>
  <c r="F1457" i="11"/>
  <c r="I1457" i="11" s="1"/>
  <c r="L1456" i="11"/>
  <c r="F1456" i="11"/>
  <c r="I1456" i="11" s="1"/>
  <c r="L1455" i="11"/>
  <c r="F1455" i="11"/>
  <c r="I1455" i="11" s="1"/>
  <c r="L1454" i="11"/>
  <c r="F1454" i="11"/>
  <c r="I1454" i="11" s="1"/>
  <c r="L1453" i="11"/>
  <c r="F1453" i="11"/>
  <c r="I1453" i="11" s="1"/>
  <c r="L1452" i="11"/>
  <c r="F1452" i="11"/>
  <c r="I1452" i="11" s="1"/>
  <c r="L1451" i="11"/>
  <c r="F1451" i="11"/>
  <c r="I1451" i="11" s="1"/>
  <c r="K1450" i="11"/>
  <c r="K1449" i="11" s="1"/>
  <c r="K1448" i="11" s="1"/>
  <c r="J1450" i="11"/>
  <c r="H1450" i="11"/>
  <c r="H1449" i="11" s="1"/>
  <c r="H1448" i="11" s="1"/>
  <c r="H1447" i="11" s="1"/>
  <c r="G1450" i="11"/>
  <c r="G1449" i="11" s="1"/>
  <c r="G1448" i="11" s="1"/>
  <c r="E1450" i="11"/>
  <c r="E1449" i="11" s="1"/>
  <c r="D1450" i="11"/>
  <c r="J1449" i="11"/>
  <c r="E1448" i="11"/>
  <c r="L1446" i="11"/>
  <c r="F1446" i="11"/>
  <c r="I1446" i="11" s="1"/>
  <c r="L1445" i="11"/>
  <c r="F1445" i="11"/>
  <c r="I1445" i="11" s="1"/>
  <c r="L1444" i="11"/>
  <c r="F1444" i="11"/>
  <c r="I1444" i="11" s="1"/>
  <c r="L1443" i="11"/>
  <c r="M1443" i="11" s="1"/>
  <c r="F1443" i="11"/>
  <c r="I1443" i="11" s="1"/>
  <c r="L1442" i="11"/>
  <c r="F1442" i="11"/>
  <c r="I1442" i="11" s="1"/>
  <c r="L1441" i="11"/>
  <c r="F1441" i="11"/>
  <c r="I1441" i="11" s="1"/>
  <c r="L1440" i="11"/>
  <c r="F1440" i="11"/>
  <c r="I1440" i="11" s="1"/>
  <c r="M1439" i="11"/>
  <c r="L1439" i="11"/>
  <c r="F1439" i="11"/>
  <c r="I1439" i="11" s="1"/>
  <c r="L1438" i="11"/>
  <c r="F1438" i="11"/>
  <c r="I1438" i="11" s="1"/>
  <c r="L1437" i="11"/>
  <c r="F1437" i="11"/>
  <c r="I1437" i="11" s="1"/>
  <c r="M1437" i="11" s="1"/>
  <c r="L1436" i="11"/>
  <c r="F1436" i="11"/>
  <c r="I1436" i="11" s="1"/>
  <c r="K1435" i="11"/>
  <c r="J1435" i="11"/>
  <c r="H1435" i="11"/>
  <c r="H1434" i="11" s="1"/>
  <c r="H1433" i="11" s="1"/>
  <c r="G1435" i="11"/>
  <c r="G1434" i="11" s="1"/>
  <c r="G1433" i="11" s="1"/>
  <c r="E1435" i="11"/>
  <c r="E1434" i="11" s="1"/>
  <c r="E1433" i="11" s="1"/>
  <c r="D1435" i="11"/>
  <c r="K1434" i="11"/>
  <c r="K1433" i="11" s="1"/>
  <c r="L1432" i="11"/>
  <c r="F1432" i="11"/>
  <c r="I1432" i="11" s="1"/>
  <c r="L1431" i="11"/>
  <c r="F1431" i="11"/>
  <c r="I1431" i="11" s="1"/>
  <c r="L1430" i="11"/>
  <c r="F1430" i="11"/>
  <c r="I1430" i="11" s="1"/>
  <c r="L1429" i="11"/>
  <c r="F1429" i="11"/>
  <c r="I1429" i="11" s="1"/>
  <c r="L1428" i="11"/>
  <c r="I1428" i="11"/>
  <c r="F1428" i="11"/>
  <c r="L1427" i="11"/>
  <c r="F1427" i="11"/>
  <c r="I1427" i="11" s="1"/>
  <c r="L1426" i="11"/>
  <c r="F1426" i="11"/>
  <c r="I1426" i="11" s="1"/>
  <c r="L1425" i="11"/>
  <c r="F1425" i="11"/>
  <c r="I1425" i="11" s="1"/>
  <c r="L1424" i="11"/>
  <c r="F1424" i="11"/>
  <c r="I1424" i="11" s="1"/>
  <c r="L1423" i="11"/>
  <c r="F1423" i="11"/>
  <c r="I1423" i="11" s="1"/>
  <c r="L1422" i="11"/>
  <c r="F1422" i="11"/>
  <c r="I1422" i="11" s="1"/>
  <c r="K1421" i="11"/>
  <c r="K1420" i="11" s="1"/>
  <c r="K1419" i="11" s="1"/>
  <c r="J1421" i="11"/>
  <c r="H1421" i="11"/>
  <c r="G1421" i="11"/>
  <c r="G1420" i="11" s="1"/>
  <c r="G1419" i="11" s="1"/>
  <c r="E1421" i="11"/>
  <c r="E1420" i="11" s="1"/>
  <c r="E1419" i="11" s="1"/>
  <c r="D1421" i="11"/>
  <c r="H1420" i="11"/>
  <c r="H1419" i="11" s="1"/>
  <c r="H1418" i="11" s="1"/>
  <c r="L1417" i="11"/>
  <c r="F1417" i="11"/>
  <c r="I1417" i="11" s="1"/>
  <c r="M1417" i="11" s="1"/>
  <c r="L1416" i="11"/>
  <c r="F1416" i="11"/>
  <c r="I1416" i="11" s="1"/>
  <c r="M1416" i="11" s="1"/>
  <c r="L1415" i="11"/>
  <c r="I1415" i="11"/>
  <c r="F1415" i="11"/>
  <c r="L1414" i="11"/>
  <c r="F1414" i="11"/>
  <c r="I1414" i="11" s="1"/>
  <c r="M1414" i="11" s="1"/>
  <c r="L1413" i="11"/>
  <c r="F1413" i="11"/>
  <c r="I1413" i="11" s="1"/>
  <c r="M1413" i="11" s="1"/>
  <c r="L1412" i="11"/>
  <c r="F1412" i="11"/>
  <c r="I1412" i="11" s="1"/>
  <c r="M1412" i="11" s="1"/>
  <c r="L1411" i="11"/>
  <c r="F1411" i="11"/>
  <c r="I1411" i="11" s="1"/>
  <c r="L1410" i="11"/>
  <c r="F1410" i="11"/>
  <c r="I1410" i="11" s="1"/>
  <c r="L1409" i="11"/>
  <c r="F1409" i="11"/>
  <c r="I1409" i="11" s="1"/>
  <c r="M1409" i="11" s="1"/>
  <c r="L1408" i="11"/>
  <c r="F1408" i="11"/>
  <c r="I1408" i="11" s="1"/>
  <c r="M1408" i="11" s="1"/>
  <c r="L1407" i="11"/>
  <c r="I1407" i="11"/>
  <c r="F1407" i="11"/>
  <c r="K1406" i="11"/>
  <c r="K1405" i="11" s="1"/>
  <c r="J1406" i="11"/>
  <c r="H1406" i="11"/>
  <c r="H1405" i="11" s="1"/>
  <c r="H1404" i="11" s="1"/>
  <c r="G1406" i="11"/>
  <c r="G1405" i="11" s="1"/>
  <c r="G1404" i="11" s="1"/>
  <c r="E1406" i="11"/>
  <c r="F1406" i="11" s="1"/>
  <c r="D1406" i="11"/>
  <c r="E1405" i="11"/>
  <c r="E1404" i="11" s="1"/>
  <c r="D1405" i="11"/>
  <c r="D1404" i="11" s="1"/>
  <c r="L1403" i="11"/>
  <c r="F1403" i="11"/>
  <c r="I1403" i="11" s="1"/>
  <c r="L1402" i="11"/>
  <c r="F1402" i="11"/>
  <c r="I1402" i="11" s="1"/>
  <c r="L1401" i="11"/>
  <c r="F1401" i="11"/>
  <c r="I1401" i="11" s="1"/>
  <c r="M1401" i="11" s="1"/>
  <c r="L1400" i="11"/>
  <c r="M1400" i="11" s="1"/>
  <c r="F1400" i="11"/>
  <c r="I1400" i="11" s="1"/>
  <c r="L1399" i="11"/>
  <c r="F1399" i="11"/>
  <c r="I1399" i="11" s="1"/>
  <c r="L1398" i="11"/>
  <c r="F1398" i="11"/>
  <c r="I1398" i="11" s="1"/>
  <c r="M1397" i="11"/>
  <c r="L1397" i="11"/>
  <c r="F1397" i="11"/>
  <c r="I1397" i="11" s="1"/>
  <c r="L1396" i="11"/>
  <c r="M1396" i="11" s="1"/>
  <c r="F1396" i="11"/>
  <c r="I1396" i="11" s="1"/>
  <c r="L1395" i="11"/>
  <c r="F1395" i="11"/>
  <c r="I1395" i="11" s="1"/>
  <c r="M1395" i="11" s="1"/>
  <c r="L1394" i="11"/>
  <c r="F1394" i="11"/>
  <c r="I1394" i="11" s="1"/>
  <c r="L1393" i="11"/>
  <c r="F1393" i="11"/>
  <c r="I1393" i="11" s="1"/>
  <c r="M1393" i="11" s="1"/>
  <c r="K1392" i="11"/>
  <c r="L1392" i="11" s="1"/>
  <c r="J1392" i="11"/>
  <c r="H1392" i="11"/>
  <c r="H1391" i="11" s="1"/>
  <c r="H1390" i="11" s="1"/>
  <c r="G1392" i="11"/>
  <c r="G1391" i="11" s="1"/>
  <c r="G1390" i="11" s="1"/>
  <c r="E1392" i="11"/>
  <c r="E1391" i="11" s="1"/>
  <c r="E1390" i="11" s="1"/>
  <c r="D1392" i="11"/>
  <c r="D1391" i="11" s="1"/>
  <c r="D1390" i="11" s="1"/>
  <c r="K1391" i="11"/>
  <c r="K1390" i="11" s="1"/>
  <c r="J1391" i="11"/>
  <c r="L1391" i="11" s="1"/>
  <c r="L1389" i="11"/>
  <c r="F1389" i="11"/>
  <c r="I1389" i="11" s="1"/>
  <c r="M1389" i="11" s="1"/>
  <c r="L1388" i="11"/>
  <c r="F1388" i="11"/>
  <c r="I1388" i="11" s="1"/>
  <c r="M1388" i="11" s="1"/>
  <c r="L1387" i="11"/>
  <c r="F1387" i="11"/>
  <c r="I1387" i="11" s="1"/>
  <c r="M1387" i="11" s="1"/>
  <c r="L1386" i="11"/>
  <c r="F1386" i="11"/>
  <c r="I1386" i="11" s="1"/>
  <c r="L1385" i="11"/>
  <c r="F1385" i="11"/>
  <c r="I1385" i="11" s="1"/>
  <c r="L1384" i="11"/>
  <c r="I1384" i="11"/>
  <c r="M1384" i="11" s="1"/>
  <c r="F1384" i="11"/>
  <c r="L1383" i="11"/>
  <c r="F1383" i="11"/>
  <c r="I1383" i="11" s="1"/>
  <c r="M1383" i="11" s="1"/>
  <c r="L1382" i="11"/>
  <c r="F1382" i="11"/>
  <c r="I1382" i="11" s="1"/>
  <c r="L1381" i="11"/>
  <c r="I1381" i="11"/>
  <c r="F1381" i="11"/>
  <c r="L1380" i="11"/>
  <c r="F1380" i="11"/>
  <c r="I1380" i="11" s="1"/>
  <c r="M1380" i="11" s="1"/>
  <c r="L1379" i="11"/>
  <c r="F1379" i="11"/>
  <c r="I1379" i="11" s="1"/>
  <c r="M1379" i="11" s="1"/>
  <c r="K1378" i="11"/>
  <c r="K1377" i="11" s="1"/>
  <c r="K1376" i="11" s="1"/>
  <c r="J1378" i="11"/>
  <c r="J1377" i="11" s="1"/>
  <c r="J1376" i="11" s="1"/>
  <c r="H1378" i="11"/>
  <c r="G1378" i="11"/>
  <c r="G1377" i="11" s="1"/>
  <c r="G1376" i="11" s="1"/>
  <c r="E1378" i="11"/>
  <c r="D1378" i="11"/>
  <c r="D1377" i="11" s="1"/>
  <c r="D1376" i="11" s="1"/>
  <c r="H1377" i="11"/>
  <c r="H1376" i="11" s="1"/>
  <c r="E1377" i="11"/>
  <c r="E1376" i="11" s="1"/>
  <c r="L1374" i="11"/>
  <c r="F1374" i="11"/>
  <c r="I1374" i="11" s="1"/>
  <c r="L1373" i="11"/>
  <c r="I1373" i="11"/>
  <c r="F1373" i="11"/>
  <c r="L1372" i="11"/>
  <c r="F1372" i="11"/>
  <c r="I1372" i="11" s="1"/>
  <c r="M1372" i="11" s="1"/>
  <c r="L1371" i="11"/>
  <c r="F1371" i="11"/>
  <c r="I1371" i="11" s="1"/>
  <c r="M1371" i="11" s="1"/>
  <c r="L1370" i="11"/>
  <c r="I1370" i="11"/>
  <c r="F1370" i="11"/>
  <c r="L1369" i="11"/>
  <c r="F1369" i="11"/>
  <c r="I1369" i="11" s="1"/>
  <c r="M1369" i="11" s="1"/>
  <c r="L1368" i="11"/>
  <c r="F1368" i="11"/>
  <c r="I1368" i="11" s="1"/>
  <c r="M1368" i="11" s="1"/>
  <c r="L1367" i="11"/>
  <c r="F1367" i="11"/>
  <c r="I1367" i="11" s="1"/>
  <c r="L1366" i="11"/>
  <c r="I1366" i="11"/>
  <c r="M1366" i="11" s="1"/>
  <c r="F1366" i="11"/>
  <c r="L1365" i="11"/>
  <c r="F1365" i="11"/>
  <c r="I1365" i="11" s="1"/>
  <c r="L1364" i="11"/>
  <c r="F1364" i="11"/>
  <c r="I1364" i="11" s="1"/>
  <c r="K1363" i="11"/>
  <c r="K1362" i="11" s="1"/>
  <c r="K1361" i="11" s="1"/>
  <c r="J1363" i="11"/>
  <c r="H1363" i="11"/>
  <c r="H1362" i="11" s="1"/>
  <c r="H1361" i="11" s="1"/>
  <c r="G1363" i="11"/>
  <c r="G1362" i="11" s="1"/>
  <c r="G1361" i="11" s="1"/>
  <c r="E1363" i="11"/>
  <c r="D1363" i="11"/>
  <c r="D1362" i="11" s="1"/>
  <c r="D1361" i="11" s="1"/>
  <c r="J1362" i="11"/>
  <c r="J1361" i="11" s="1"/>
  <c r="E1362" i="11"/>
  <c r="E1361" i="11" s="1"/>
  <c r="L1360" i="11"/>
  <c r="F1360" i="11"/>
  <c r="I1360" i="11" s="1"/>
  <c r="L1359" i="11"/>
  <c r="F1359" i="11"/>
  <c r="I1359" i="11" s="1"/>
  <c r="M1359" i="11" s="1"/>
  <c r="L1358" i="11"/>
  <c r="M1358" i="11" s="1"/>
  <c r="F1358" i="11"/>
  <c r="I1358" i="11" s="1"/>
  <c r="L1357" i="11"/>
  <c r="M1357" i="11" s="1"/>
  <c r="F1357" i="11"/>
  <c r="I1357" i="11" s="1"/>
  <c r="L1356" i="11"/>
  <c r="F1356" i="11"/>
  <c r="I1356" i="11" s="1"/>
  <c r="L1355" i="11"/>
  <c r="F1355" i="11"/>
  <c r="I1355" i="11" s="1"/>
  <c r="L1354" i="11"/>
  <c r="F1354" i="11"/>
  <c r="I1354" i="11" s="1"/>
  <c r="L1353" i="11"/>
  <c r="F1353" i="11"/>
  <c r="I1353" i="11" s="1"/>
  <c r="L1352" i="11"/>
  <c r="F1352" i="11"/>
  <c r="I1352" i="11" s="1"/>
  <c r="L1351" i="11"/>
  <c r="I1351" i="11"/>
  <c r="M1351" i="11" s="1"/>
  <c r="F1351" i="11"/>
  <c r="L1350" i="11"/>
  <c r="F1350" i="11"/>
  <c r="I1350" i="11" s="1"/>
  <c r="K1349" i="11"/>
  <c r="K1348" i="11" s="1"/>
  <c r="K1347" i="11" s="1"/>
  <c r="J1349" i="11"/>
  <c r="H1349" i="11"/>
  <c r="H1348" i="11" s="1"/>
  <c r="H1347" i="11" s="1"/>
  <c r="H1346" i="11" s="1"/>
  <c r="G1349" i="11"/>
  <c r="G1348" i="11" s="1"/>
  <c r="G1347" i="11" s="1"/>
  <c r="G1346" i="11" s="1"/>
  <c r="E1349" i="11"/>
  <c r="F1349" i="11" s="1"/>
  <c r="D1349" i="11"/>
  <c r="D1348" i="11" s="1"/>
  <c r="D1347" i="11" s="1"/>
  <c r="E1348" i="11"/>
  <c r="E1347" i="11" s="1"/>
  <c r="L1343" i="11"/>
  <c r="I1343" i="11"/>
  <c r="F1343" i="11"/>
  <c r="L1342" i="11"/>
  <c r="F1342" i="11"/>
  <c r="I1342" i="11" s="1"/>
  <c r="M1342" i="11" s="1"/>
  <c r="L1341" i="11"/>
  <c r="F1341" i="11"/>
  <c r="I1341" i="11" s="1"/>
  <c r="M1341" i="11" s="1"/>
  <c r="L1340" i="11"/>
  <c r="F1340" i="11"/>
  <c r="I1340" i="11" s="1"/>
  <c r="M1340" i="11" s="1"/>
  <c r="L1339" i="11"/>
  <c r="I1339" i="11"/>
  <c r="F1339" i="11"/>
  <c r="L1338" i="11"/>
  <c r="F1338" i="11"/>
  <c r="I1338" i="11" s="1"/>
  <c r="L1337" i="11"/>
  <c r="F1337" i="11"/>
  <c r="I1337" i="11" s="1"/>
  <c r="M1337" i="11" s="1"/>
  <c r="L1336" i="11"/>
  <c r="F1336" i="11"/>
  <c r="I1336" i="11" s="1"/>
  <c r="M1336" i="11" s="1"/>
  <c r="L1335" i="11"/>
  <c r="I1335" i="11"/>
  <c r="F1335" i="11"/>
  <c r="L1334" i="11"/>
  <c r="F1334" i="11"/>
  <c r="I1334" i="11" s="1"/>
  <c r="M1334" i="11" s="1"/>
  <c r="L1333" i="11"/>
  <c r="F1333" i="11"/>
  <c r="I1333" i="11" s="1"/>
  <c r="M1333" i="11" s="1"/>
  <c r="K1332" i="11"/>
  <c r="K1331" i="11" s="1"/>
  <c r="J1332" i="11"/>
  <c r="J1331" i="11" s="1"/>
  <c r="J1330" i="11" s="1"/>
  <c r="H1332" i="11"/>
  <c r="G1332" i="11"/>
  <c r="G1331" i="11" s="1"/>
  <c r="G1330" i="11" s="1"/>
  <c r="E1332" i="11"/>
  <c r="D1332" i="11"/>
  <c r="H1331" i="11"/>
  <c r="E1331" i="11"/>
  <c r="E1330" i="11" s="1"/>
  <c r="D1331" i="11"/>
  <c r="D1330" i="11" s="1"/>
  <c r="H1330" i="11"/>
  <c r="L1329" i="11"/>
  <c r="F1329" i="11"/>
  <c r="I1329" i="11" s="1"/>
  <c r="L1328" i="11"/>
  <c r="I1328" i="11"/>
  <c r="F1328" i="11"/>
  <c r="L1327" i="11"/>
  <c r="F1327" i="11"/>
  <c r="I1327" i="11" s="1"/>
  <c r="L1326" i="11"/>
  <c r="I1326" i="11"/>
  <c r="F1326" i="11"/>
  <c r="L1325" i="11"/>
  <c r="F1325" i="11"/>
  <c r="I1325" i="11" s="1"/>
  <c r="L1324" i="11"/>
  <c r="I1324" i="11"/>
  <c r="F1324" i="11"/>
  <c r="L1323" i="11"/>
  <c r="F1323" i="11"/>
  <c r="I1323" i="11" s="1"/>
  <c r="L1322" i="11"/>
  <c r="I1322" i="11"/>
  <c r="F1322" i="11"/>
  <c r="L1321" i="11"/>
  <c r="F1321" i="11"/>
  <c r="I1321" i="11" s="1"/>
  <c r="L1320" i="11"/>
  <c r="I1320" i="11"/>
  <c r="F1320" i="11"/>
  <c r="L1319" i="11"/>
  <c r="F1319" i="11"/>
  <c r="I1319" i="11" s="1"/>
  <c r="K1318" i="11"/>
  <c r="K1317" i="11" s="1"/>
  <c r="K1316" i="11" s="1"/>
  <c r="J1318" i="11"/>
  <c r="H1318" i="11"/>
  <c r="H1317" i="11" s="1"/>
  <c r="H1316" i="11" s="1"/>
  <c r="G1318" i="11"/>
  <c r="G1317" i="11" s="1"/>
  <c r="G1316" i="11" s="1"/>
  <c r="E1318" i="11"/>
  <c r="E1317" i="11" s="1"/>
  <c r="E1316" i="11" s="1"/>
  <c r="D1318" i="11"/>
  <c r="L1315" i="11"/>
  <c r="F1315" i="11"/>
  <c r="I1315" i="11" s="1"/>
  <c r="L1314" i="11"/>
  <c r="F1314" i="11"/>
  <c r="I1314" i="11" s="1"/>
  <c r="L1313" i="11"/>
  <c r="I1313" i="11"/>
  <c r="M1313" i="11" s="1"/>
  <c r="F1313" i="11"/>
  <c r="L1312" i="11"/>
  <c r="F1312" i="11"/>
  <c r="I1312" i="11" s="1"/>
  <c r="L1311" i="11"/>
  <c r="F1311" i="11"/>
  <c r="I1311" i="11" s="1"/>
  <c r="L1310" i="11"/>
  <c r="F1310" i="11"/>
  <c r="I1310" i="11" s="1"/>
  <c r="L1309" i="11"/>
  <c r="I1309" i="11"/>
  <c r="M1309" i="11" s="1"/>
  <c r="F1309" i="11"/>
  <c r="L1308" i="11"/>
  <c r="F1308" i="11"/>
  <c r="I1308" i="11" s="1"/>
  <c r="L1307" i="11"/>
  <c r="F1307" i="11"/>
  <c r="I1307" i="11" s="1"/>
  <c r="L1306" i="11"/>
  <c r="F1306" i="11"/>
  <c r="I1306" i="11" s="1"/>
  <c r="L1305" i="11"/>
  <c r="I1305" i="11"/>
  <c r="M1305" i="11" s="1"/>
  <c r="F1305" i="11"/>
  <c r="K1304" i="11"/>
  <c r="K1303" i="11" s="1"/>
  <c r="K1302" i="11" s="1"/>
  <c r="J1304" i="11"/>
  <c r="H1304" i="11"/>
  <c r="H1303" i="11" s="1"/>
  <c r="H1302" i="11" s="1"/>
  <c r="G1304" i="11"/>
  <c r="G1303" i="11" s="1"/>
  <c r="G1302" i="11" s="1"/>
  <c r="E1304" i="11"/>
  <c r="E1303" i="11" s="1"/>
  <c r="E1302" i="11" s="1"/>
  <c r="D1304" i="11"/>
  <c r="J1303" i="11"/>
  <c r="D1303" i="11"/>
  <c r="D1302" i="11" s="1"/>
  <c r="L1300" i="11"/>
  <c r="F1300" i="11"/>
  <c r="I1300" i="11" s="1"/>
  <c r="M1300" i="11" s="1"/>
  <c r="L1299" i="11"/>
  <c r="I1299" i="11"/>
  <c r="F1299" i="11"/>
  <c r="L1298" i="11"/>
  <c r="F1298" i="11"/>
  <c r="I1298" i="11" s="1"/>
  <c r="L1297" i="11"/>
  <c r="F1297" i="11"/>
  <c r="I1297" i="11" s="1"/>
  <c r="L1296" i="11"/>
  <c r="F1296" i="11"/>
  <c r="I1296" i="11" s="1"/>
  <c r="L1295" i="11"/>
  <c r="I1295" i="11"/>
  <c r="F1295" i="11"/>
  <c r="L1294" i="11"/>
  <c r="F1294" i="11"/>
  <c r="I1294" i="11" s="1"/>
  <c r="L1293" i="11"/>
  <c r="F1293" i="11"/>
  <c r="I1293" i="11" s="1"/>
  <c r="L1292" i="11"/>
  <c r="F1292" i="11"/>
  <c r="I1292" i="11" s="1"/>
  <c r="L1291" i="11"/>
  <c r="I1291" i="11"/>
  <c r="F1291" i="11"/>
  <c r="L1290" i="11"/>
  <c r="F1290" i="11"/>
  <c r="I1290" i="11" s="1"/>
  <c r="K1289" i="11"/>
  <c r="K1288" i="11" s="1"/>
  <c r="K1287" i="11" s="1"/>
  <c r="J1289" i="11"/>
  <c r="J1288" i="11" s="1"/>
  <c r="L1288" i="11" s="1"/>
  <c r="H1289" i="11"/>
  <c r="H1288" i="11" s="1"/>
  <c r="H1287" i="11" s="1"/>
  <c r="G1289" i="11"/>
  <c r="G1288" i="11" s="1"/>
  <c r="G1287" i="11" s="1"/>
  <c r="E1289" i="11"/>
  <c r="D1289" i="11"/>
  <c r="F1289" i="11" s="1"/>
  <c r="E1288" i="11"/>
  <c r="E1287" i="11" s="1"/>
  <c r="L1286" i="11"/>
  <c r="F1286" i="11"/>
  <c r="I1286" i="11" s="1"/>
  <c r="M1286" i="11" s="1"/>
  <c r="L1285" i="11"/>
  <c r="F1285" i="11"/>
  <c r="I1285" i="11" s="1"/>
  <c r="L1284" i="11"/>
  <c r="F1284" i="11"/>
  <c r="I1284" i="11" s="1"/>
  <c r="M1284" i="11" s="1"/>
  <c r="L1283" i="11"/>
  <c r="F1283" i="11"/>
  <c r="I1283" i="11" s="1"/>
  <c r="L1282" i="11"/>
  <c r="F1282" i="11"/>
  <c r="I1282" i="11" s="1"/>
  <c r="M1282" i="11" s="1"/>
  <c r="L1281" i="11"/>
  <c r="F1281" i="11"/>
  <c r="I1281" i="11" s="1"/>
  <c r="L1280" i="11"/>
  <c r="F1280" i="11"/>
  <c r="I1280" i="11" s="1"/>
  <c r="M1280" i="11" s="1"/>
  <c r="L1279" i="11"/>
  <c r="F1279" i="11"/>
  <c r="I1279" i="11" s="1"/>
  <c r="L1278" i="11"/>
  <c r="F1278" i="11"/>
  <c r="I1278" i="11" s="1"/>
  <c r="M1278" i="11" s="1"/>
  <c r="L1277" i="11"/>
  <c r="F1277" i="11"/>
  <c r="I1277" i="11" s="1"/>
  <c r="L1276" i="11"/>
  <c r="F1276" i="11"/>
  <c r="I1276" i="11" s="1"/>
  <c r="M1276" i="11" s="1"/>
  <c r="K1275" i="11"/>
  <c r="K1274" i="11" s="1"/>
  <c r="K1273" i="11" s="1"/>
  <c r="J1275" i="11"/>
  <c r="H1275" i="11"/>
  <c r="H1274" i="11" s="1"/>
  <c r="H1273" i="11" s="1"/>
  <c r="G1275" i="11"/>
  <c r="G1274" i="11" s="1"/>
  <c r="G1273" i="11" s="1"/>
  <c r="E1275" i="11"/>
  <c r="E1274" i="11" s="1"/>
  <c r="E1273" i="11" s="1"/>
  <c r="D1275" i="11"/>
  <c r="D1274" i="11" s="1"/>
  <c r="D1273" i="11" s="1"/>
  <c r="L1272" i="11"/>
  <c r="F1272" i="11"/>
  <c r="I1272" i="11" s="1"/>
  <c r="L1271" i="11"/>
  <c r="F1271" i="11"/>
  <c r="I1271" i="11" s="1"/>
  <c r="L1270" i="11"/>
  <c r="F1270" i="11"/>
  <c r="I1270" i="11" s="1"/>
  <c r="L1269" i="11"/>
  <c r="I1269" i="11"/>
  <c r="F1269" i="11"/>
  <c r="L1268" i="11"/>
  <c r="F1268" i="11"/>
  <c r="I1268" i="11" s="1"/>
  <c r="L1267" i="11"/>
  <c r="F1267" i="11"/>
  <c r="I1267" i="11" s="1"/>
  <c r="L1266" i="11"/>
  <c r="F1266" i="11"/>
  <c r="I1266" i="11" s="1"/>
  <c r="L1265" i="11"/>
  <c r="I1265" i="11"/>
  <c r="F1265" i="11"/>
  <c r="L1264" i="11"/>
  <c r="F1264" i="11"/>
  <c r="I1264" i="11" s="1"/>
  <c r="L1263" i="11"/>
  <c r="F1263" i="11"/>
  <c r="I1263" i="11" s="1"/>
  <c r="L1262" i="11"/>
  <c r="M1262" i="11" s="1"/>
  <c r="F1262" i="11"/>
  <c r="I1262" i="11" s="1"/>
  <c r="K1261" i="11"/>
  <c r="K1260" i="11" s="1"/>
  <c r="K1259" i="11" s="1"/>
  <c r="J1261" i="11"/>
  <c r="J1260" i="11" s="1"/>
  <c r="H1261" i="11"/>
  <c r="H1260" i="11" s="1"/>
  <c r="H1259" i="11" s="1"/>
  <c r="G1261" i="11"/>
  <c r="G1260" i="11" s="1"/>
  <c r="G1259" i="11" s="1"/>
  <c r="E1261" i="11"/>
  <c r="E1260" i="11" s="1"/>
  <c r="E1259" i="11" s="1"/>
  <c r="D1261" i="11"/>
  <c r="L1257" i="11"/>
  <c r="I1257" i="11"/>
  <c r="F1257" i="11"/>
  <c r="L1256" i="11"/>
  <c r="F1256" i="11"/>
  <c r="I1256" i="11" s="1"/>
  <c r="L1255" i="11"/>
  <c r="F1255" i="11"/>
  <c r="I1255" i="11" s="1"/>
  <c r="L1254" i="11"/>
  <c r="M1254" i="11" s="1"/>
  <c r="I1254" i="11"/>
  <c r="F1254" i="11"/>
  <c r="L1253" i="11"/>
  <c r="I1253" i="11"/>
  <c r="F1253" i="11"/>
  <c r="L1252" i="11"/>
  <c r="F1252" i="11"/>
  <c r="I1252" i="11" s="1"/>
  <c r="L1251" i="11"/>
  <c r="F1251" i="11"/>
  <c r="I1251" i="11" s="1"/>
  <c r="L1250" i="11"/>
  <c r="F1250" i="11"/>
  <c r="I1250" i="11" s="1"/>
  <c r="L1249" i="11"/>
  <c r="I1249" i="11"/>
  <c r="F1249" i="11"/>
  <c r="L1248" i="11"/>
  <c r="I1248" i="11"/>
  <c r="F1248" i="11"/>
  <c r="L1247" i="11"/>
  <c r="F1247" i="11"/>
  <c r="I1247" i="11" s="1"/>
  <c r="K1246" i="11"/>
  <c r="J1246" i="11"/>
  <c r="J1245" i="11" s="1"/>
  <c r="H1246" i="11"/>
  <c r="H1245" i="11" s="1"/>
  <c r="H1244" i="11" s="1"/>
  <c r="G1246" i="11"/>
  <c r="G1245" i="11" s="1"/>
  <c r="G1244" i="11" s="1"/>
  <c r="E1246" i="11"/>
  <c r="E1245" i="11" s="1"/>
  <c r="E1244" i="11" s="1"/>
  <c r="D1246" i="11"/>
  <c r="L1243" i="11"/>
  <c r="F1243" i="11"/>
  <c r="I1243" i="11" s="1"/>
  <c r="L1242" i="11"/>
  <c r="F1242" i="11"/>
  <c r="I1242" i="11" s="1"/>
  <c r="L1241" i="11"/>
  <c r="F1241" i="11"/>
  <c r="I1241" i="11" s="1"/>
  <c r="M1240" i="11"/>
  <c r="L1240" i="11"/>
  <c r="F1240" i="11"/>
  <c r="I1240" i="11" s="1"/>
  <c r="L1239" i="11"/>
  <c r="F1239" i="11"/>
  <c r="I1239" i="11" s="1"/>
  <c r="L1238" i="11"/>
  <c r="F1238" i="11"/>
  <c r="I1238" i="11" s="1"/>
  <c r="M1238" i="11" s="1"/>
  <c r="L1237" i="11"/>
  <c r="F1237" i="11"/>
  <c r="I1237" i="11" s="1"/>
  <c r="L1236" i="11"/>
  <c r="F1236" i="11"/>
  <c r="I1236" i="11" s="1"/>
  <c r="L1235" i="11"/>
  <c r="F1235" i="11"/>
  <c r="I1235" i="11" s="1"/>
  <c r="M1235" i="11" s="1"/>
  <c r="L1234" i="11"/>
  <c r="F1234" i="11"/>
  <c r="I1234" i="11" s="1"/>
  <c r="L1233" i="11"/>
  <c r="F1233" i="11"/>
  <c r="I1233" i="11" s="1"/>
  <c r="M1233" i="11" s="1"/>
  <c r="K1232" i="11"/>
  <c r="K1231" i="11" s="1"/>
  <c r="K1230" i="11" s="1"/>
  <c r="J1232" i="11"/>
  <c r="H1232" i="11"/>
  <c r="G1232" i="11"/>
  <c r="E1232" i="11"/>
  <c r="D1232" i="11"/>
  <c r="D1231" i="11" s="1"/>
  <c r="D1230" i="11" s="1"/>
  <c r="H1231" i="11"/>
  <c r="H1230" i="11" s="1"/>
  <c r="H1229" i="11" s="1"/>
  <c r="G1231" i="11"/>
  <c r="G1230" i="11" s="1"/>
  <c r="L1228" i="11"/>
  <c r="F1228" i="11"/>
  <c r="I1228" i="11" s="1"/>
  <c r="L1227" i="11"/>
  <c r="F1227" i="11"/>
  <c r="I1227" i="11" s="1"/>
  <c r="L1226" i="11"/>
  <c r="M1226" i="11" s="1"/>
  <c r="F1226" i="11"/>
  <c r="I1226" i="11" s="1"/>
  <c r="L1225" i="11"/>
  <c r="F1225" i="11"/>
  <c r="I1225" i="11" s="1"/>
  <c r="L1224" i="11"/>
  <c r="F1224" i="11"/>
  <c r="I1224" i="11" s="1"/>
  <c r="L1223" i="11"/>
  <c r="M1223" i="11" s="1"/>
  <c r="F1223" i="11"/>
  <c r="I1223" i="11" s="1"/>
  <c r="L1222" i="11"/>
  <c r="F1222" i="11"/>
  <c r="I1222" i="11" s="1"/>
  <c r="L1221" i="11"/>
  <c r="F1221" i="11"/>
  <c r="I1221" i="11" s="1"/>
  <c r="L1220" i="11"/>
  <c r="F1220" i="11"/>
  <c r="I1220" i="11" s="1"/>
  <c r="L1219" i="11"/>
  <c r="F1219" i="11"/>
  <c r="I1219" i="11" s="1"/>
  <c r="M1218" i="11"/>
  <c r="L1218" i="11"/>
  <c r="F1218" i="11"/>
  <c r="I1218" i="11" s="1"/>
  <c r="K1217" i="11"/>
  <c r="K1216" i="11" s="1"/>
  <c r="K1215" i="11" s="1"/>
  <c r="J1217" i="11"/>
  <c r="H1217" i="11"/>
  <c r="H1216" i="11" s="1"/>
  <c r="H1215" i="11" s="1"/>
  <c r="G1217" i="11"/>
  <c r="G1216" i="11" s="1"/>
  <c r="G1215" i="11" s="1"/>
  <c r="E1217" i="11"/>
  <c r="D1217" i="11"/>
  <c r="D1216" i="11" s="1"/>
  <c r="D1215" i="11" s="1"/>
  <c r="L1214" i="11"/>
  <c r="F1214" i="11"/>
  <c r="I1214" i="11" s="1"/>
  <c r="L1213" i="11"/>
  <c r="F1213" i="11"/>
  <c r="I1213" i="11" s="1"/>
  <c r="L1212" i="11"/>
  <c r="F1212" i="11"/>
  <c r="I1212" i="11" s="1"/>
  <c r="L1211" i="11"/>
  <c r="F1211" i="11"/>
  <c r="I1211" i="11" s="1"/>
  <c r="L1210" i="11"/>
  <c r="F1210" i="11"/>
  <c r="I1210" i="11" s="1"/>
  <c r="L1209" i="11"/>
  <c r="F1209" i="11"/>
  <c r="I1209" i="11" s="1"/>
  <c r="L1208" i="11"/>
  <c r="F1208" i="11"/>
  <c r="I1208" i="11" s="1"/>
  <c r="L1207" i="11"/>
  <c r="F1207" i="11"/>
  <c r="I1207" i="11" s="1"/>
  <c r="L1206" i="11"/>
  <c r="F1206" i="11"/>
  <c r="I1206" i="11" s="1"/>
  <c r="L1205" i="11"/>
  <c r="F1205" i="11"/>
  <c r="I1205" i="11" s="1"/>
  <c r="L1204" i="11"/>
  <c r="F1204" i="11"/>
  <c r="I1204" i="11" s="1"/>
  <c r="K1203" i="11"/>
  <c r="J1203" i="11"/>
  <c r="L1203" i="11" s="1"/>
  <c r="H1203" i="11"/>
  <c r="H1202" i="11" s="1"/>
  <c r="H1201" i="11" s="1"/>
  <c r="G1203" i="11"/>
  <c r="G1202" i="11" s="1"/>
  <c r="G1201" i="11" s="1"/>
  <c r="E1203" i="11"/>
  <c r="E1202" i="11" s="1"/>
  <c r="E1201" i="11" s="1"/>
  <c r="D1203" i="11"/>
  <c r="K1202" i="11"/>
  <c r="K1201" i="11" s="1"/>
  <c r="J1202" i="11"/>
  <c r="L1200" i="11"/>
  <c r="F1200" i="11"/>
  <c r="I1200" i="11" s="1"/>
  <c r="L1199" i="11"/>
  <c r="F1199" i="11"/>
  <c r="I1199" i="11" s="1"/>
  <c r="L1198" i="11"/>
  <c r="F1198" i="11"/>
  <c r="I1198" i="11" s="1"/>
  <c r="L1197" i="11"/>
  <c r="F1197" i="11"/>
  <c r="I1197" i="11" s="1"/>
  <c r="L1196" i="11"/>
  <c r="F1196" i="11"/>
  <c r="I1196" i="11" s="1"/>
  <c r="L1195" i="11"/>
  <c r="F1195" i="11"/>
  <c r="I1195" i="11" s="1"/>
  <c r="L1194" i="11"/>
  <c r="F1194" i="11"/>
  <c r="I1194" i="11" s="1"/>
  <c r="L1193" i="11"/>
  <c r="F1193" i="11"/>
  <c r="I1193" i="11" s="1"/>
  <c r="L1192" i="11"/>
  <c r="F1192" i="11"/>
  <c r="I1192" i="11" s="1"/>
  <c r="L1191" i="11"/>
  <c r="F1191" i="11"/>
  <c r="I1191" i="11" s="1"/>
  <c r="L1190" i="11"/>
  <c r="F1190" i="11"/>
  <c r="I1190" i="11" s="1"/>
  <c r="K1189" i="11"/>
  <c r="K1188" i="11" s="1"/>
  <c r="K1187" i="11" s="1"/>
  <c r="J1189" i="11"/>
  <c r="H1189" i="11"/>
  <c r="G1189" i="11"/>
  <c r="G1188" i="11" s="1"/>
  <c r="G1187" i="11" s="1"/>
  <c r="F1189" i="11"/>
  <c r="I1189" i="11" s="1"/>
  <c r="I1188" i="11" s="1"/>
  <c r="I1187" i="11" s="1"/>
  <c r="E1189" i="11"/>
  <c r="D1189" i="11"/>
  <c r="D1188" i="11" s="1"/>
  <c r="D1187" i="11" s="1"/>
  <c r="H1188" i="11"/>
  <c r="H1187" i="11" s="1"/>
  <c r="E1188" i="11"/>
  <c r="E1187" i="11" s="1"/>
  <c r="L1185" i="11"/>
  <c r="F1185" i="11"/>
  <c r="I1185" i="11" s="1"/>
  <c r="L1184" i="11"/>
  <c r="F1184" i="11"/>
  <c r="I1184" i="11" s="1"/>
  <c r="L1183" i="11"/>
  <c r="F1183" i="11"/>
  <c r="I1183" i="11" s="1"/>
  <c r="L1182" i="11"/>
  <c r="F1182" i="11"/>
  <c r="I1182" i="11" s="1"/>
  <c r="L1181" i="11"/>
  <c r="F1181" i="11"/>
  <c r="I1181" i="11" s="1"/>
  <c r="L1180" i="11"/>
  <c r="F1180" i="11"/>
  <c r="I1180" i="11" s="1"/>
  <c r="L1179" i="11"/>
  <c r="F1179" i="11"/>
  <c r="I1179" i="11" s="1"/>
  <c r="L1178" i="11"/>
  <c r="F1178" i="11"/>
  <c r="I1178" i="11" s="1"/>
  <c r="L1177" i="11"/>
  <c r="F1177" i="11"/>
  <c r="I1177" i="11" s="1"/>
  <c r="L1176" i="11"/>
  <c r="F1176" i="11"/>
  <c r="I1176" i="11" s="1"/>
  <c r="L1175" i="11"/>
  <c r="F1175" i="11"/>
  <c r="I1175" i="11" s="1"/>
  <c r="K1174" i="11"/>
  <c r="K1173" i="11" s="1"/>
  <c r="K1172" i="11" s="1"/>
  <c r="J1174" i="11"/>
  <c r="H1174" i="11"/>
  <c r="G1174" i="11"/>
  <c r="G1173" i="11" s="1"/>
  <c r="G1172" i="11" s="1"/>
  <c r="E1174" i="11"/>
  <c r="E1173" i="11" s="1"/>
  <c r="E1172" i="11" s="1"/>
  <c r="D1174" i="11"/>
  <c r="D1173" i="11" s="1"/>
  <c r="D1172" i="11" s="1"/>
  <c r="H1173" i="11"/>
  <c r="H1172" i="11" s="1"/>
  <c r="L1171" i="11"/>
  <c r="F1171" i="11"/>
  <c r="I1171" i="11" s="1"/>
  <c r="L1170" i="11"/>
  <c r="F1170" i="11"/>
  <c r="I1170" i="11" s="1"/>
  <c r="L1169" i="11"/>
  <c r="F1169" i="11"/>
  <c r="I1169" i="11" s="1"/>
  <c r="L1168" i="11"/>
  <c r="F1168" i="11"/>
  <c r="I1168" i="11" s="1"/>
  <c r="L1167" i="11"/>
  <c r="F1167" i="11"/>
  <c r="I1167" i="11" s="1"/>
  <c r="L1166" i="11"/>
  <c r="F1166" i="11"/>
  <c r="I1166" i="11" s="1"/>
  <c r="L1165" i="11"/>
  <c r="F1165" i="11"/>
  <c r="I1165" i="11" s="1"/>
  <c r="L1164" i="11"/>
  <c r="F1164" i="11"/>
  <c r="I1164" i="11" s="1"/>
  <c r="L1163" i="11"/>
  <c r="F1163" i="11"/>
  <c r="I1163" i="11" s="1"/>
  <c r="L1162" i="11"/>
  <c r="F1162" i="11"/>
  <c r="I1162" i="11" s="1"/>
  <c r="L1161" i="11"/>
  <c r="F1161" i="11"/>
  <c r="I1161" i="11" s="1"/>
  <c r="L1160" i="11"/>
  <c r="K1160" i="11"/>
  <c r="J1160" i="11"/>
  <c r="H1160" i="11"/>
  <c r="H1159" i="11" s="1"/>
  <c r="H1158" i="11" s="1"/>
  <c r="H1157" i="11" s="1"/>
  <c r="G1160" i="11"/>
  <c r="G1159" i="11" s="1"/>
  <c r="G1158" i="11" s="1"/>
  <c r="G1157" i="11" s="1"/>
  <c r="E1160" i="11"/>
  <c r="E1159" i="11" s="1"/>
  <c r="E1158" i="11" s="1"/>
  <c r="D1160" i="11"/>
  <c r="K1159" i="11"/>
  <c r="K1158" i="11" s="1"/>
  <c r="J1159" i="11"/>
  <c r="L1159" i="11" s="1"/>
  <c r="L1155" i="11"/>
  <c r="F1155" i="11"/>
  <c r="I1155" i="11" s="1"/>
  <c r="L1154" i="11"/>
  <c r="F1154" i="11"/>
  <c r="I1154" i="11" s="1"/>
  <c r="L1153" i="11"/>
  <c r="F1153" i="11"/>
  <c r="I1153" i="11" s="1"/>
  <c r="L1152" i="11"/>
  <c r="F1152" i="11"/>
  <c r="I1152" i="11" s="1"/>
  <c r="L1151" i="11"/>
  <c r="F1151" i="11"/>
  <c r="I1151" i="11" s="1"/>
  <c r="L1150" i="11"/>
  <c r="F1150" i="11"/>
  <c r="I1150" i="11" s="1"/>
  <c r="L1149" i="11"/>
  <c r="F1149" i="11"/>
  <c r="I1149" i="11" s="1"/>
  <c r="L1148" i="11"/>
  <c r="F1148" i="11"/>
  <c r="I1148" i="11" s="1"/>
  <c r="L1147" i="11"/>
  <c r="F1147" i="11"/>
  <c r="I1147" i="11" s="1"/>
  <c r="L1146" i="11"/>
  <c r="F1146" i="11"/>
  <c r="I1146" i="11" s="1"/>
  <c r="L1145" i="11"/>
  <c r="F1145" i="11"/>
  <c r="I1145" i="11" s="1"/>
  <c r="K1144" i="11"/>
  <c r="K1143" i="11" s="1"/>
  <c r="K1142" i="11" s="1"/>
  <c r="J1144" i="11"/>
  <c r="H1144" i="11"/>
  <c r="G1144" i="11"/>
  <c r="G1143" i="11" s="1"/>
  <c r="G1142" i="11" s="1"/>
  <c r="E1144" i="11"/>
  <c r="E1143" i="11" s="1"/>
  <c r="E1142" i="11" s="1"/>
  <c r="D1144" i="11"/>
  <c r="F1144" i="11" s="1"/>
  <c r="H1143" i="11"/>
  <c r="H1142" i="11" s="1"/>
  <c r="L1141" i="11"/>
  <c r="F1141" i="11"/>
  <c r="I1141" i="11" s="1"/>
  <c r="L1140" i="11"/>
  <c r="F1140" i="11"/>
  <c r="I1140" i="11" s="1"/>
  <c r="L1139" i="11"/>
  <c r="F1139" i="11"/>
  <c r="I1139" i="11" s="1"/>
  <c r="L1138" i="11"/>
  <c r="F1138" i="11"/>
  <c r="I1138" i="11" s="1"/>
  <c r="L1137" i="11"/>
  <c r="F1137" i="11"/>
  <c r="I1137" i="11" s="1"/>
  <c r="L1136" i="11"/>
  <c r="F1136" i="11"/>
  <c r="I1136" i="11" s="1"/>
  <c r="L1135" i="11"/>
  <c r="F1135" i="11"/>
  <c r="I1135" i="11" s="1"/>
  <c r="L1134" i="11"/>
  <c r="F1134" i="11"/>
  <c r="I1134" i="11" s="1"/>
  <c r="L1133" i="11"/>
  <c r="F1133" i="11"/>
  <c r="I1133" i="11" s="1"/>
  <c r="L1132" i="11"/>
  <c r="F1132" i="11"/>
  <c r="I1132" i="11" s="1"/>
  <c r="L1131" i="11"/>
  <c r="F1131" i="11"/>
  <c r="I1131" i="11" s="1"/>
  <c r="K1130" i="11"/>
  <c r="K1129" i="11" s="1"/>
  <c r="K1128" i="11" s="1"/>
  <c r="J1130" i="11"/>
  <c r="J1129" i="11" s="1"/>
  <c r="H1130" i="11"/>
  <c r="G1130" i="11"/>
  <c r="G1129" i="11" s="1"/>
  <c r="G1128" i="11" s="1"/>
  <c r="G1127" i="11" s="1"/>
  <c r="E1130" i="11"/>
  <c r="E1129" i="11" s="1"/>
  <c r="E1128" i="11" s="1"/>
  <c r="D1130" i="11"/>
  <c r="D1129" i="11" s="1"/>
  <c r="D1128" i="11" s="1"/>
  <c r="H1129" i="11"/>
  <c r="H1128" i="11" s="1"/>
  <c r="L1126" i="11"/>
  <c r="F1126" i="11"/>
  <c r="I1126" i="11" s="1"/>
  <c r="L1125" i="11"/>
  <c r="F1125" i="11"/>
  <c r="I1125" i="11" s="1"/>
  <c r="L1124" i="11"/>
  <c r="F1124" i="11"/>
  <c r="I1124" i="11" s="1"/>
  <c r="L1123" i="11"/>
  <c r="F1123" i="11"/>
  <c r="I1123" i="11" s="1"/>
  <c r="L1122" i="11"/>
  <c r="F1122" i="11"/>
  <c r="I1122" i="11" s="1"/>
  <c r="L1121" i="11"/>
  <c r="F1121" i="11"/>
  <c r="I1121" i="11" s="1"/>
  <c r="L1120" i="11"/>
  <c r="F1120" i="11"/>
  <c r="I1120" i="11" s="1"/>
  <c r="L1119" i="11"/>
  <c r="F1119" i="11"/>
  <c r="I1119" i="11" s="1"/>
  <c r="L1118" i="11"/>
  <c r="F1118" i="11"/>
  <c r="I1118" i="11" s="1"/>
  <c r="L1117" i="11"/>
  <c r="F1117" i="11"/>
  <c r="I1117" i="11" s="1"/>
  <c r="L1116" i="11"/>
  <c r="F1116" i="11"/>
  <c r="I1116" i="11" s="1"/>
  <c r="K1115" i="11"/>
  <c r="K1114" i="11" s="1"/>
  <c r="K1113" i="11" s="1"/>
  <c r="J1115" i="11"/>
  <c r="H1115" i="11"/>
  <c r="H1114" i="11" s="1"/>
  <c r="H1113" i="11" s="1"/>
  <c r="G1115" i="11"/>
  <c r="G1114" i="11" s="1"/>
  <c r="G1113" i="11" s="1"/>
  <c r="E1115" i="11"/>
  <c r="D1115" i="11"/>
  <c r="J1114" i="11"/>
  <c r="E1114" i="11"/>
  <c r="E1113" i="11" s="1"/>
  <c r="D1114" i="11"/>
  <c r="D1113" i="11" s="1"/>
  <c r="J1113" i="11"/>
  <c r="L1112" i="11"/>
  <c r="F1112" i="11"/>
  <c r="I1112" i="11" s="1"/>
  <c r="L1111" i="11"/>
  <c r="F1111" i="11"/>
  <c r="I1111" i="11" s="1"/>
  <c r="L1110" i="11"/>
  <c r="F1110" i="11"/>
  <c r="I1110" i="11" s="1"/>
  <c r="L1109" i="11"/>
  <c r="F1109" i="11"/>
  <c r="I1109" i="11" s="1"/>
  <c r="L1108" i="11"/>
  <c r="F1108" i="11"/>
  <c r="I1108" i="11" s="1"/>
  <c r="L1107" i="11"/>
  <c r="F1107" i="11"/>
  <c r="I1107" i="11" s="1"/>
  <c r="L1106" i="11"/>
  <c r="F1106" i="11"/>
  <c r="I1106" i="11" s="1"/>
  <c r="L1105" i="11"/>
  <c r="F1105" i="11"/>
  <c r="I1105" i="11" s="1"/>
  <c r="L1104" i="11"/>
  <c r="F1104" i="11"/>
  <c r="I1104" i="11" s="1"/>
  <c r="L1103" i="11"/>
  <c r="F1103" i="11"/>
  <c r="I1103" i="11" s="1"/>
  <c r="L1102" i="11"/>
  <c r="F1102" i="11"/>
  <c r="I1102" i="11" s="1"/>
  <c r="K1101" i="11"/>
  <c r="J1101" i="11"/>
  <c r="L1101" i="11" s="1"/>
  <c r="H1101" i="11"/>
  <c r="H1100" i="11" s="1"/>
  <c r="H1099" i="11" s="1"/>
  <c r="G1101" i="11"/>
  <c r="G1100" i="11" s="1"/>
  <c r="G1099" i="11" s="1"/>
  <c r="E1101" i="11"/>
  <c r="D1101" i="11"/>
  <c r="D1100" i="11" s="1"/>
  <c r="D1099" i="11" s="1"/>
  <c r="K1100" i="11"/>
  <c r="K1099" i="11" s="1"/>
  <c r="J1100" i="11"/>
  <c r="E1100" i="11"/>
  <c r="E1099" i="11" s="1"/>
  <c r="L1098" i="11"/>
  <c r="F1098" i="11"/>
  <c r="I1098" i="11" s="1"/>
  <c r="L1097" i="11"/>
  <c r="F1097" i="11"/>
  <c r="I1097" i="11" s="1"/>
  <c r="L1096" i="11"/>
  <c r="F1096" i="11"/>
  <c r="I1096" i="11" s="1"/>
  <c r="L1095" i="11"/>
  <c r="F1095" i="11"/>
  <c r="I1095" i="11" s="1"/>
  <c r="L1094" i="11"/>
  <c r="F1094" i="11"/>
  <c r="I1094" i="11" s="1"/>
  <c r="L1093" i="11"/>
  <c r="F1093" i="11"/>
  <c r="I1093" i="11" s="1"/>
  <c r="L1092" i="11"/>
  <c r="F1092" i="11"/>
  <c r="I1092" i="11" s="1"/>
  <c r="L1091" i="11"/>
  <c r="F1091" i="11"/>
  <c r="I1091" i="11" s="1"/>
  <c r="L1090" i="11"/>
  <c r="F1090" i="11"/>
  <c r="I1090" i="11" s="1"/>
  <c r="L1089" i="11"/>
  <c r="F1089" i="11"/>
  <c r="I1089" i="11" s="1"/>
  <c r="L1088" i="11"/>
  <c r="F1088" i="11"/>
  <c r="I1088" i="11" s="1"/>
  <c r="K1087" i="11"/>
  <c r="J1087" i="11"/>
  <c r="H1087" i="11"/>
  <c r="H1086" i="11" s="1"/>
  <c r="H1085" i="11" s="1"/>
  <c r="G1087" i="11"/>
  <c r="G1086" i="11" s="1"/>
  <c r="G1085" i="11" s="1"/>
  <c r="E1087" i="11"/>
  <c r="E1086" i="11" s="1"/>
  <c r="E1085" i="11" s="1"/>
  <c r="D1087" i="11"/>
  <c r="D1086" i="11" s="1"/>
  <c r="D1085" i="11" s="1"/>
  <c r="K1086" i="11"/>
  <c r="K1085" i="11" s="1"/>
  <c r="L1083" i="11"/>
  <c r="I1083" i="11"/>
  <c r="F1083" i="11"/>
  <c r="L1082" i="11"/>
  <c r="F1082" i="11"/>
  <c r="I1082" i="11" s="1"/>
  <c r="L1081" i="11"/>
  <c r="F1081" i="11"/>
  <c r="I1081" i="11" s="1"/>
  <c r="M1081" i="11" s="1"/>
  <c r="L1080" i="11"/>
  <c r="I1080" i="11"/>
  <c r="F1080" i="11"/>
  <c r="L1079" i="11"/>
  <c r="I1079" i="11"/>
  <c r="M1079" i="11" s="1"/>
  <c r="F1079" i="11"/>
  <c r="L1078" i="11"/>
  <c r="F1078" i="11"/>
  <c r="I1078" i="11" s="1"/>
  <c r="M1078" i="11" s="1"/>
  <c r="L1077" i="11"/>
  <c r="F1077" i="11"/>
  <c r="I1077" i="11" s="1"/>
  <c r="M1077" i="11" s="1"/>
  <c r="L1076" i="11"/>
  <c r="F1076" i="11"/>
  <c r="I1076" i="11" s="1"/>
  <c r="L1075" i="11"/>
  <c r="F1075" i="11"/>
  <c r="I1075" i="11" s="1"/>
  <c r="L1074" i="11"/>
  <c r="I1074" i="11"/>
  <c r="M1074" i="11" s="1"/>
  <c r="F1074" i="11"/>
  <c r="L1073" i="11"/>
  <c r="F1073" i="11"/>
  <c r="I1073" i="11" s="1"/>
  <c r="M1073" i="11" s="1"/>
  <c r="K1072" i="11"/>
  <c r="K1071" i="11" s="1"/>
  <c r="K1070" i="11" s="1"/>
  <c r="J1072" i="11"/>
  <c r="H1072" i="11"/>
  <c r="H1071" i="11" s="1"/>
  <c r="H1070" i="11" s="1"/>
  <c r="G1072" i="11"/>
  <c r="G1071" i="11" s="1"/>
  <c r="G1070" i="11" s="1"/>
  <c r="E1072" i="11"/>
  <c r="F1072" i="11" s="1"/>
  <c r="D1072" i="11"/>
  <c r="D1071" i="11" s="1"/>
  <c r="D1070" i="11" s="1"/>
  <c r="E1071" i="11"/>
  <c r="E1070" i="11" s="1"/>
  <c r="E1055" i="11" s="1"/>
  <c r="L1069" i="11"/>
  <c r="F1069" i="11"/>
  <c r="I1069" i="11" s="1"/>
  <c r="M1069" i="11" s="1"/>
  <c r="L1068" i="11"/>
  <c r="F1068" i="11"/>
  <c r="I1068" i="11" s="1"/>
  <c r="L1067" i="11"/>
  <c r="F1067" i="11"/>
  <c r="I1067" i="11" s="1"/>
  <c r="M1067" i="11" s="1"/>
  <c r="L1066" i="11"/>
  <c r="F1066" i="11"/>
  <c r="I1066" i="11" s="1"/>
  <c r="M1066" i="11" s="1"/>
  <c r="L1065" i="11"/>
  <c r="I1065" i="11"/>
  <c r="M1065" i="11" s="1"/>
  <c r="F1065" i="11"/>
  <c r="L1064" i="11"/>
  <c r="F1064" i="11"/>
  <c r="I1064" i="11" s="1"/>
  <c r="M1064" i="11" s="1"/>
  <c r="L1063" i="11"/>
  <c r="F1063" i="11"/>
  <c r="I1063" i="11" s="1"/>
  <c r="M1063" i="11" s="1"/>
  <c r="L1062" i="11"/>
  <c r="F1062" i="11"/>
  <c r="I1062" i="11" s="1"/>
  <c r="M1062" i="11" s="1"/>
  <c r="L1061" i="11"/>
  <c r="I1061" i="11"/>
  <c r="M1061" i="11" s="1"/>
  <c r="F1061" i="11"/>
  <c r="L1060" i="11"/>
  <c r="F1060" i="11"/>
  <c r="I1060" i="11" s="1"/>
  <c r="M1060" i="11" s="1"/>
  <c r="L1059" i="11"/>
  <c r="F1059" i="11"/>
  <c r="I1059" i="11" s="1"/>
  <c r="K1058" i="11"/>
  <c r="J1058" i="11"/>
  <c r="H1058" i="11"/>
  <c r="H1057" i="11" s="1"/>
  <c r="H1056" i="11" s="1"/>
  <c r="H1055" i="11" s="1"/>
  <c r="G1058" i="11"/>
  <c r="E1058" i="11"/>
  <c r="E1057" i="11" s="1"/>
  <c r="D1058" i="11"/>
  <c r="J1057" i="11"/>
  <c r="G1057" i="11"/>
  <c r="G1056" i="11" s="1"/>
  <c r="E1056" i="11"/>
  <c r="L1053" i="11"/>
  <c r="F1053" i="11"/>
  <c r="I1053" i="11" s="1"/>
  <c r="M1053" i="11" s="1"/>
  <c r="L1052" i="11"/>
  <c r="F1052" i="11"/>
  <c r="I1052" i="11" s="1"/>
  <c r="L1051" i="11"/>
  <c r="I1051" i="11"/>
  <c r="F1051" i="11"/>
  <c r="L1050" i="11"/>
  <c r="I1050" i="11"/>
  <c r="M1050" i="11" s="1"/>
  <c r="F1050" i="11"/>
  <c r="L1049" i="11"/>
  <c r="F1049" i="11"/>
  <c r="I1049" i="11" s="1"/>
  <c r="M1049" i="11" s="1"/>
  <c r="L1048" i="11"/>
  <c r="I1048" i="11"/>
  <c r="F1048" i="11"/>
  <c r="L1047" i="11"/>
  <c r="I1047" i="11"/>
  <c r="F1047" i="11"/>
  <c r="L1046" i="11"/>
  <c r="F1046" i="11"/>
  <c r="I1046" i="11" s="1"/>
  <c r="M1046" i="11" s="1"/>
  <c r="L1045" i="11"/>
  <c r="F1045" i="11"/>
  <c r="I1045" i="11" s="1"/>
  <c r="M1045" i="11" s="1"/>
  <c r="L1044" i="11"/>
  <c r="I1044" i="11"/>
  <c r="F1044" i="11"/>
  <c r="L1043" i="11"/>
  <c r="F1043" i="11"/>
  <c r="I1043" i="11" s="1"/>
  <c r="M1043" i="11" s="1"/>
  <c r="K1042" i="11"/>
  <c r="K1041" i="11" s="1"/>
  <c r="K1040" i="11" s="1"/>
  <c r="J1042" i="11"/>
  <c r="H1042" i="11"/>
  <c r="H1041" i="11" s="1"/>
  <c r="H1040" i="11" s="1"/>
  <c r="G1042" i="11"/>
  <c r="G1041" i="11" s="1"/>
  <c r="G1040" i="11" s="1"/>
  <c r="E1042" i="11"/>
  <c r="D1042" i="11"/>
  <c r="D1041" i="11" s="1"/>
  <c r="D1040" i="11" s="1"/>
  <c r="E1041" i="11"/>
  <c r="E1040" i="11" s="1"/>
  <c r="L1039" i="11"/>
  <c r="I1039" i="11"/>
  <c r="F1039" i="11"/>
  <c r="L1038" i="11"/>
  <c r="M1038" i="11" s="1"/>
  <c r="F1038" i="11"/>
  <c r="I1038" i="11" s="1"/>
  <c r="L1037" i="11"/>
  <c r="I1037" i="11"/>
  <c r="F1037" i="11"/>
  <c r="L1036" i="11"/>
  <c r="F1036" i="11"/>
  <c r="I1036" i="11" s="1"/>
  <c r="L1035" i="11"/>
  <c r="F1035" i="11"/>
  <c r="I1035" i="11" s="1"/>
  <c r="L1034" i="11"/>
  <c r="I1034" i="11"/>
  <c r="F1034" i="11"/>
  <c r="L1033" i="11"/>
  <c r="I1033" i="11"/>
  <c r="F1033" i="11"/>
  <c r="L1032" i="11"/>
  <c r="F1032" i="11"/>
  <c r="I1032" i="11" s="1"/>
  <c r="L1031" i="11"/>
  <c r="I1031" i="11"/>
  <c r="F1031" i="11"/>
  <c r="L1030" i="11"/>
  <c r="F1030" i="11"/>
  <c r="I1030" i="11" s="1"/>
  <c r="L1029" i="11"/>
  <c r="F1029" i="11"/>
  <c r="I1029" i="11" s="1"/>
  <c r="K1028" i="11"/>
  <c r="K1027" i="11" s="1"/>
  <c r="K1026" i="11" s="1"/>
  <c r="J1028" i="11"/>
  <c r="H1028" i="11"/>
  <c r="H1027" i="11" s="1"/>
  <c r="H1026" i="11" s="1"/>
  <c r="G1028" i="11"/>
  <c r="E1028" i="11"/>
  <c r="E1027" i="11" s="1"/>
  <c r="D1028" i="11"/>
  <c r="G1027" i="11"/>
  <c r="G1026" i="11" s="1"/>
  <c r="E1026" i="11"/>
  <c r="L1024" i="11"/>
  <c r="F1024" i="11"/>
  <c r="I1024" i="11" s="1"/>
  <c r="L1023" i="11"/>
  <c r="F1023" i="11"/>
  <c r="I1023" i="11" s="1"/>
  <c r="L1022" i="11"/>
  <c r="I1022" i="11"/>
  <c r="M1022" i="11" s="1"/>
  <c r="F1022" i="11"/>
  <c r="L1021" i="11"/>
  <c r="F1021" i="11"/>
  <c r="I1021" i="11" s="1"/>
  <c r="M1021" i="11" s="1"/>
  <c r="L1020" i="11"/>
  <c r="F1020" i="11"/>
  <c r="I1020" i="11" s="1"/>
  <c r="M1020" i="11" s="1"/>
  <c r="L1019" i="11"/>
  <c r="F1019" i="11"/>
  <c r="I1019" i="11" s="1"/>
  <c r="L1018" i="11"/>
  <c r="I1018" i="11"/>
  <c r="F1018" i="11"/>
  <c r="L1017" i="11"/>
  <c r="F1017" i="11"/>
  <c r="I1017" i="11" s="1"/>
  <c r="L1016" i="11"/>
  <c r="F1016" i="11"/>
  <c r="I1016" i="11" s="1"/>
  <c r="M1016" i="11" s="1"/>
  <c r="L1015" i="11"/>
  <c r="F1015" i="11"/>
  <c r="I1015" i="11" s="1"/>
  <c r="L1014" i="11"/>
  <c r="I1014" i="11"/>
  <c r="F1014" i="11"/>
  <c r="K1013" i="11"/>
  <c r="K1012" i="11" s="1"/>
  <c r="K1011" i="11" s="1"/>
  <c r="L1011" i="11" s="1"/>
  <c r="J1013" i="11"/>
  <c r="J1012" i="11" s="1"/>
  <c r="J1011" i="11" s="1"/>
  <c r="H1013" i="11"/>
  <c r="H1012" i="11" s="1"/>
  <c r="H1011" i="11" s="1"/>
  <c r="G1013" i="11"/>
  <c r="G1012" i="11" s="1"/>
  <c r="G1011" i="11" s="1"/>
  <c r="E1013" i="11"/>
  <c r="E1012" i="11" s="1"/>
  <c r="E1011" i="11" s="1"/>
  <c r="D1013" i="11"/>
  <c r="D1012" i="11"/>
  <c r="D1011" i="11" s="1"/>
  <c r="L1010" i="11"/>
  <c r="F1010" i="11"/>
  <c r="I1010" i="11" s="1"/>
  <c r="M1010" i="11" s="1"/>
  <c r="L1009" i="11"/>
  <c r="M1009" i="11" s="1"/>
  <c r="F1009" i="11"/>
  <c r="I1009" i="11" s="1"/>
  <c r="L1008" i="11"/>
  <c r="F1008" i="11"/>
  <c r="I1008" i="11" s="1"/>
  <c r="M1008" i="11" s="1"/>
  <c r="M1007" i="11"/>
  <c r="L1007" i="11"/>
  <c r="F1007" i="11"/>
  <c r="I1007" i="11" s="1"/>
  <c r="L1006" i="11"/>
  <c r="F1006" i="11"/>
  <c r="I1006" i="11" s="1"/>
  <c r="L1005" i="11"/>
  <c r="F1005" i="11"/>
  <c r="I1005" i="11" s="1"/>
  <c r="L1004" i="11"/>
  <c r="F1004" i="11"/>
  <c r="I1004" i="11" s="1"/>
  <c r="L1003" i="11"/>
  <c r="M1003" i="11" s="1"/>
  <c r="F1003" i="11"/>
  <c r="I1003" i="11" s="1"/>
  <c r="L1002" i="11"/>
  <c r="M1002" i="11" s="1"/>
  <c r="F1002" i="11"/>
  <c r="I1002" i="11" s="1"/>
  <c r="L1001" i="11"/>
  <c r="M1001" i="11" s="1"/>
  <c r="F1001" i="11"/>
  <c r="I1001" i="11" s="1"/>
  <c r="L1000" i="11"/>
  <c r="F1000" i="11"/>
  <c r="I1000" i="11" s="1"/>
  <c r="M1000" i="11" s="1"/>
  <c r="K999" i="11"/>
  <c r="K998" i="11" s="1"/>
  <c r="K997" i="11" s="1"/>
  <c r="K996" i="11" s="1"/>
  <c r="J999" i="11"/>
  <c r="J998" i="11" s="1"/>
  <c r="J997" i="11" s="1"/>
  <c r="J996" i="11" s="1"/>
  <c r="H999" i="11"/>
  <c r="H998" i="11" s="1"/>
  <c r="H997" i="11" s="1"/>
  <c r="H996" i="11" s="1"/>
  <c r="G999" i="11"/>
  <c r="G998" i="11" s="1"/>
  <c r="G997" i="11" s="1"/>
  <c r="E999" i="11"/>
  <c r="E998" i="11" s="1"/>
  <c r="E997" i="11" s="1"/>
  <c r="D999" i="11"/>
  <c r="D998" i="11"/>
  <c r="D997" i="11" s="1"/>
  <c r="L995" i="11"/>
  <c r="F995" i="11"/>
  <c r="I995" i="11" s="1"/>
  <c r="M995" i="11" s="1"/>
  <c r="L994" i="11"/>
  <c r="F994" i="11"/>
  <c r="I994" i="11" s="1"/>
  <c r="L993" i="11"/>
  <c r="F993" i="11"/>
  <c r="I993" i="11" s="1"/>
  <c r="L992" i="11"/>
  <c r="F992" i="11"/>
  <c r="I992" i="11" s="1"/>
  <c r="L991" i="11"/>
  <c r="F991" i="11"/>
  <c r="I991" i="11" s="1"/>
  <c r="M991" i="11" s="1"/>
  <c r="L990" i="11"/>
  <c r="F990" i="11"/>
  <c r="I990" i="11" s="1"/>
  <c r="M990" i="11" s="1"/>
  <c r="L989" i="11"/>
  <c r="F989" i="11"/>
  <c r="I989" i="11" s="1"/>
  <c r="L988" i="11"/>
  <c r="F988" i="11"/>
  <c r="I988" i="11" s="1"/>
  <c r="L987" i="11"/>
  <c r="I987" i="11"/>
  <c r="M987" i="11" s="1"/>
  <c r="F987" i="11"/>
  <c r="L986" i="11"/>
  <c r="F986" i="11"/>
  <c r="I986" i="11" s="1"/>
  <c r="L985" i="11"/>
  <c r="F985" i="11"/>
  <c r="I985" i="11" s="1"/>
  <c r="K984" i="11"/>
  <c r="K983" i="11" s="1"/>
  <c r="J984" i="11"/>
  <c r="H984" i="11"/>
  <c r="H983" i="11" s="1"/>
  <c r="H982" i="11" s="1"/>
  <c r="G984" i="11"/>
  <c r="G983" i="11" s="1"/>
  <c r="G982" i="11" s="1"/>
  <c r="E984" i="11"/>
  <c r="E983" i="11" s="1"/>
  <c r="E982" i="11" s="1"/>
  <c r="D984" i="11"/>
  <c r="D983" i="11" s="1"/>
  <c r="D982" i="11" s="1"/>
  <c r="L981" i="11"/>
  <c r="F981" i="11"/>
  <c r="I981" i="11" s="1"/>
  <c r="L980" i="11"/>
  <c r="F980" i="11"/>
  <c r="I980" i="11" s="1"/>
  <c r="M980" i="11" s="1"/>
  <c r="L979" i="11"/>
  <c r="M979" i="11" s="1"/>
  <c r="F979" i="11"/>
  <c r="I979" i="11" s="1"/>
  <c r="L978" i="11"/>
  <c r="F978" i="11"/>
  <c r="I978" i="11" s="1"/>
  <c r="L977" i="11"/>
  <c r="F977" i="11"/>
  <c r="I977" i="11" s="1"/>
  <c r="L976" i="11"/>
  <c r="M976" i="11" s="1"/>
  <c r="F976" i="11"/>
  <c r="I976" i="11" s="1"/>
  <c r="L975" i="11"/>
  <c r="F975" i="11"/>
  <c r="I975" i="11" s="1"/>
  <c r="L974" i="11"/>
  <c r="F974" i="11"/>
  <c r="I974" i="11" s="1"/>
  <c r="L973" i="11"/>
  <c r="F973" i="11"/>
  <c r="I973" i="11" s="1"/>
  <c r="M973" i="11" s="1"/>
  <c r="M972" i="11"/>
  <c r="L972" i="11"/>
  <c r="F972" i="11"/>
  <c r="I972" i="11" s="1"/>
  <c r="L971" i="11"/>
  <c r="M971" i="11" s="1"/>
  <c r="F971" i="11"/>
  <c r="I971" i="11" s="1"/>
  <c r="K970" i="11"/>
  <c r="J970" i="11"/>
  <c r="H970" i="11"/>
  <c r="G970" i="11"/>
  <c r="G969" i="11" s="1"/>
  <c r="G968" i="11" s="1"/>
  <c r="G967" i="11" s="1"/>
  <c r="E970" i="11"/>
  <c r="E969" i="11" s="1"/>
  <c r="E968" i="11" s="1"/>
  <c r="D970" i="11"/>
  <c r="J969" i="11"/>
  <c r="J968" i="11" s="1"/>
  <c r="H969" i="11"/>
  <c r="H968" i="11" s="1"/>
  <c r="H967" i="11" s="1"/>
  <c r="D969" i="11"/>
  <c r="D968" i="11" s="1"/>
  <c r="L966" i="11"/>
  <c r="F966" i="11"/>
  <c r="I966" i="11" s="1"/>
  <c r="L965" i="11"/>
  <c r="F965" i="11"/>
  <c r="I965" i="11" s="1"/>
  <c r="L964" i="11"/>
  <c r="M964" i="11" s="1"/>
  <c r="I964" i="11"/>
  <c r="F964" i="11"/>
  <c r="L963" i="11"/>
  <c r="M963" i="11" s="1"/>
  <c r="I963" i="11"/>
  <c r="F963" i="11"/>
  <c r="L962" i="11"/>
  <c r="F962" i="11"/>
  <c r="I962" i="11" s="1"/>
  <c r="L961" i="11"/>
  <c r="F961" i="11"/>
  <c r="I961" i="11" s="1"/>
  <c r="L960" i="11"/>
  <c r="M960" i="11" s="1"/>
  <c r="F960" i="11"/>
  <c r="I960" i="11" s="1"/>
  <c r="L959" i="11"/>
  <c r="I959" i="11"/>
  <c r="F959" i="11"/>
  <c r="L958" i="11"/>
  <c r="F958" i="11"/>
  <c r="I958" i="11" s="1"/>
  <c r="L957" i="11"/>
  <c r="F957" i="11"/>
  <c r="I957" i="11" s="1"/>
  <c r="L956" i="11"/>
  <c r="F956" i="11"/>
  <c r="I956" i="11" s="1"/>
  <c r="K955" i="11"/>
  <c r="J955" i="11"/>
  <c r="J954" i="11" s="1"/>
  <c r="H955" i="11"/>
  <c r="H954" i="11" s="1"/>
  <c r="H953" i="11" s="1"/>
  <c r="G955" i="11"/>
  <c r="E955" i="11"/>
  <c r="E954" i="11" s="1"/>
  <c r="E953" i="11" s="1"/>
  <c r="D955" i="11"/>
  <c r="G954" i="11"/>
  <c r="G953" i="11" s="1"/>
  <c r="L952" i="11"/>
  <c r="F952" i="11"/>
  <c r="I952" i="11" s="1"/>
  <c r="L951" i="11"/>
  <c r="I951" i="11"/>
  <c r="F951" i="11"/>
  <c r="L950" i="11"/>
  <c r="F950" i="11"/>
  <c r="I950" i="11" s="1"/>
  <c r="L949" i="11"/>
  <c r="I949" i="11"/>
  <c r="M949" i="11" s="1"/>
  <c r="F949" i="11"/>
  <c r="L948" i="11"/>
  <c r="F948" i="11"/>
  <c r="I948" i="11" s="1"/>
  <c r="L947" i="11"/>
  <c r="F947" i="11"/>
  <c r="I947" i="11" s="1"/>
  <c r="L946" i="11"/>
  <c r="I946" i="11"/>
  <c r="M946" i="11" s="1"/>
  <c r="F946" i="11"/>
  <c r="L945" i="11"/>
  <c r="F945" i="11"/>
  <c r="I945" i="11" s="1"/>
  <c r="L944" i="11"/>
  <c r="F944" i="11"/>
  <c r="I944" i="11" s="1"/>
  <c r="L943" i="11"/>
  <c r="F943" i="11"/>
  <c r="I943" i="11" s="1"/>
  <c r="M943" i="11" s="1"/>
  <c r="L942" i="11"/>
  <c r="F942" i="11"/>
  <c r="I942" i="11" s="1"/>
  <c r="M942" i="11" s="1"/>
  <c r="K941" i="11"/>
  <c r="K940" i="11" s="1"/>
  <c r="K939" i="11" s="1"/>
  <c r="J941" i="11"/>
  <c r="H941" i="11"/>
  <c r="G941" i="11"/>
  <c r="G940" i="11" s="1"/>
  <c r="G939" i="11" s="1"/>
  <c r="G938" i="11" s="1"/>
  <c r="E941" i="11"/>
  <c r="E940" i="11" s="1"/>
  <c r="E939" i="11" s="1"/>
  <c r="D941" i="11"/>
  <c r="J940" i="11"/>
  <c r="J939" i="11" s="1"/>
  <c r="H940" i="11"/>
  <c r="H939" i="11"/>
  <c r="H938" i="11" s="1"/>
  <c r="L937" i="11"/>
  <c r="I937" i="11"/>
  <c r="M937" i="11" s="1"/>
  <c r="F937" i="11"/>
  <c r="L936" i="11"/>
  <c r="F936" i="11"/>
  <c r="I936" i="11" s="1"/>
  <c r="L935" i="11"/>
  <c r="F935" i="11"/>
  <c r="I935" i="11" s="1"/>
  <c r="L934" i="11"/>
  <c r="I934" i="11"/>
  <c r="F934" i="11"/>
  <c r="L933" i="11"/>
  <c r="I933" i="11"/>
  <c r="F933" i="11"/>
  <c r="L932" i="11"/>
  <c r="F932" i="11"/>
  <c r="I932" i="11" s="1"/>
  <c r="M932" i="11" s="1"/>
  <c r="L931" i="11"/>
  <c r="I931" i="11"/>
  <c r="F931" i="11"/>
  <c r="L930" i="11"/>
  <c r="I930" i="11"/>
  <c r="F930" i="11"/>
  <c r="L929" i="11"/>
  <c r="F929" i="11"/>
  <c r="I929" i="11" s="1"/>
  <c r="M929" i="11" s="1"/>
  <c r="L928" i="11"/>
  <c r="F928" i="11"/>
  <c r="I928" i="11" s="1"/>
  <c r="L927" i="11"/>
  <c r="F927" i="11"/>
  <c r="I927" i="11" s="1"/>
  <c r="K926" i="11"/>
  <c r="K925" i="11" s="1"/>
  <c r="K924" i="11" s="1"/>
  <c r="J926" i="11"/>
  <c r="J925" i="11" s="1"/>
  <c r="J924" i="11" s="1"/>
  <c r="H926" i="11"/>
  <c r="H925" i="11" s="1"/>
  <c r="H924" i="11" s="1"/>
  <c r="G926" i="11"/>
  <c r="G925" i="11" s="1"/>
  <c r="G924" i="11" s="1"/>
  <c r="E926" i="11"/>
  <c r="E925" i="11" s="1"/>
  <c r="E924" i="11" s="1"/>
  <c r="D926" i="11"/>
  <c r="L923" i="11"/>
  <c r="F923" i="11"/>
  <c r="I923" i="11" s="1"/>
  <c r="M923" i="11" s="1"/>
  <c r="L922" i="11"/>
  <c r="L921" i="11" s="1"/>
  <c r="K922" i="11"/>
  <c r="K921" i="11" s="1"/>
  <c r="J922" i="11"/>
  <c r="H922" i="11"/>
  <c r="H921" i="11" s="1"/>
  <c r="G922" i="11"/>
  <c r="G921" i="11" s="1"/>
  <c r="E922" i="11"/>
  <c r="E921" i="11" s="1"/>
  <c r="D922" i="11"/>
  <c r="J921" i="11"/>
  <c r="D921" i="11"/>
  <c r="L920" i="11"/>
  <c r="I920" i="11"/>
  <c r="M920" i="11" s="1"/>
  <c r="F920" i="11"/>
  <c r="L919" i="11"/>
  <c r="F919" i="11"/>
  <c r="I919" i="11" s="1"/>
  <c r="M919" i="11" s="1"/>
  <c r="L918" i="11"/>
  <c r="F918" i="11"/>
  <c r="I918" i="11" s="1"/>
  <c r="M918" i="11" s="1"/>
  <c r="L917" i="11"/>
  <c r="F917" i="11"/>
  <c r="I917" i="11" s="1"/>
  <c r="M917" i="11" s="1"/>
  <c r="L916" i="11"/>
  <c r="F916" i="11"/>
  <c r="I916" i="11" s="1"/>
  <c r="M916" i="11" s="1"/>
  <c r="L915" i="11"/>
  <c r="I915" i="11"/>
  <c r="F915" i="11"/>
  <c r="L914" i="11"/>
  <c r="F914" i="11"/>
  <c r="I914" i="11" s="1"/>
  <c r="M914" i="11" s="1"/>
  <c r="L913" i="11"/>
  <c r="F913" i="11"/>
  <c r="I913" i="11" s="1"/>
  <c r="M913" i="11" s="1"/>
  <c r="L912" i="11"/>
  <c r="I912" i="11"/>
  <c r="M912" i="11" s="1"/>
  <c r="F912" i="11"/>
  <c r="L911" i="11"/>
  <c r="F911" i="11"/>
  <c r="I911" i="11" s="1"/>
  <c r="M911" i="11" s="1"/>
  <c r="L910" i="11"/>
  <c r="F910" i="11"/>
  <c r="I910" i="11" s="1"/>
  <c r="M910" i="11" s="1"/>
  <c r="K909" i="11"/>
  <c r="J909" i="11"/>
  <c r="H909" i="11"/>
  <c r="H908" i="11" s="1"/>
  <c r="G909" i="11"/>
  <c r="G908" i="11" s="1"/>
  <c r="E909" i="11"/>
  <c r="E908" i="11" s="1"/>
  <c r="E907" i="11" s="1"/>
  <c r="D909" i="11"/>
  <c r="K908" i="11"/>
  <c r="L905" i="11"/>
  <c r="M905" i="11" s="1"/>
  <c r="F905" i="11"/>
  <c r="I905" i="11" s="1"/>
  <c r="L904" i="11"/>
  <c r="M904" i="11" s="1"/>
  <c r="F904" i="11"/>
  <c r="I904" i="11" s="1"/>
  <c r="L903" i="11"/>
  <c r="F903" i="11"/>
  <c r="I903" i="11" s="1"/>
  <c r="L902" i="11"/>
  <c r="F902" i="11"/>
  <c r="I902" i="11" s="1"/>
  <c r="M901" i="11"/>
  <c r="L901" i="11"/>
  <c r="F901" i="11"/>
  <c r="I901" i="11" s="1"/>
  <c r="L900" i="11"/>
  <c r="F900" i="11"/>
  <c r="I900" i="11" s="1"/>
  <c r="L899" i="11"/>
  <c r="I899" i="11"/>
  <c r="F899" i="11"/>
  <c r="L898" i="11"/>
  <c r="F898" i="11"/>
  <c r="I898" i="11" s="1"/>
  <c r="L897" i="11"/>
  <c r="F897" i="11"/>
  <c r="I897" i="11" s="1"/>
  <c r="L896" i="11"/>
  <c r="F896" i="11"/>
  <c r="I896" i="11" s="1"/>
  <c r="M896" i="11" s="1"/>
  <c r="M895" i="11"/>
  <c r="L895" i="11"/>
  <c r="F895" i="11"/>
  <c r="I895" i="11" s="1"/>
  <c r="K894" i="11"/>
  <c r="K893" i="11" s="1"/>
  <c r="K892" i="11" s="1"/>
  <c r="J894" i="11"/>
  <c r="H894" i="11"/>
  <c r="G894" i="11"/>
  <c r="G893" i="11" s="1"/>
  <c r="G892" i="11" s="1"/>
  <c r="E894" i="11"/>
  <c r="E893" i="11" s="1"/>
  <c r="E892" i="11" s="1"/>
  <c r="D894" i="11"/>
  <c r="D893" i="11" s="1"/>
  <c r="D892" i="11" s="1"/>
  <c r="J893" i="11"/>
  <c r="H893" i="11"/>
  <c r="H892" i="11" s="1"/>
  <c r="J892" i="11"/>
  <c r="L891" i="11"/>
  <c r="F891" i="11"/>
  <c r="I891" i="11" s="1"/>
  <c r="M891" i="11" s="1"/>
  <c r="L890" i="11"/>
  <c r="F890" i="11"/>
  <c r="I890" i="11" s="1"/>
  <c r="M890" i="11" s="1"/>
  <c r="L889" i="11"/>
  <c r="F889" i="11"/>
  <c r="I889" i="11" s="1"/>
  <c r="L888" i="11"/>
  <c r="F888" i="11"/>
  <c r="I888" i="11" s="1"/>
  <c r="L887" i="11"/>
  <c r="F887" i="11"/>
  <c r="I887" i="11" s="1"/>
  <c r="L886" i="11"/>
  <c r="I886" i="11"/>
  <c r="M886" i="11" s="1"/>
  <c r="F886" i="11"/>
  <c r="L885" i="11"/>
  <c r="F885" i="11"/>
  <c r="I885" i="11" s="1"/>
  <c r="L884" i="11"/>
  <c r="F884" i="11"/>
  <c r="I884" i="11" s="1"/>
  <c r="L883" i="11"/>
  <c r="F883" i="11"/>
  <c r="I883" i="11" s="1"/>
  <c r="M883" i="11" s="1"/>
  <c r="L882" i="11"/>
  <c r="F882" i="11"/>
  <c r="I882" i="11" s="1"/>
  <c r="M882" i="11" s="1"/>
  <c r="L881" i="11"/>
  <c r="F881" i="11"/>
  <c r="I881" i="11" s="1"/>
  <c r="K880" i="11"/>
  <c r="J880" i="11"/>
  <c r="J879" i="11" s="1"/>
  <c r="H880" i="11"/>
  <c r="H879" i="11" s="1"/>
  <c r="H878" i="11" s="1"/>
  <c r="H877" i="11" s="1"/>
  <c r="G880" i="11"/>
  <c r="G879" i="11" s="1"/>
  <c r="E880" i="11"/>
  <c r="E879" i="11" s="1"/>
  <c r="E878" i="11" s="1"/>
  <c r="E877" i="11" s="1"/>
  <c r="D880" i="11"/>
  <c r="G878" i="11"/>
  <c r="L875" i="11"/>
  <c r="F875" i="11"/>
  <c r="I875" i="11" s="1"/>
  <c r="L874" i="11"/>
  <c r="I874" i="11"/>
  <c r="F874" i="11"/>
  <c r="L873" i="11"/>
  <c r="I873" i="11"/>
  <c r="M873" i="11" s="1"/>
  <c r="F873" i="11"/>
  <c r="L872" i="11"/>
  <c r="F872" i="11"/>
  <c r="I872" i="11" s="1"/>
  <c r="L871" i="11"/>
  <c r="F871" i="11"/>
  <c r="I871" i="11" s="1"/>
  <c r="L870" i="11"/>
  <c r="F870" i="11"/>
  <c r="I870" i="11" s="1"/>
  <c r="L869" i="11"/>
  <c r="I869" i="11"/>
  <c r="F869" i="11"/>
  <c r="L868" i="11"/>
  <c r="F868" i="11"/>
  <c r="I868" i="11" s="1"/>
  <c r="L867" i="11"/>
  <c r="F867" i="11"/>
  <c r="I867" i="11" s="1"/>
  <c r="L866" i="11"/>
  <c r="I866" i="11"/>
  <c r="F866" i="11"/>
  <c r="L865" i="11"/>
  <c r="I865" i="11"/>
  <c r="F865" i="11"/>
  <c r="K864" i="11"/>
  <c r="K863" i="11" s="1"/>
  <c r="K862" i="11" s="1"/>
  <c r="J864" i="11"/>
  <c r="L864" i="11" s="1"/>
  <c r="H864" i="11"/>
  <c r="H863" i="11" s="1"/>
  <c r="H862" i="11" s="1"/>
  <c r="G864" i="11"/>
  <c r="G863" i="11" s="1"/>
  <c r="G862" i="11" s="1"/>
  <c r="E864" i="11"/>
  <c r="E863" i="11" s="1"/>
  <c r="E862" i="11" s="1"/>
  <c r="D864" i="11"/>
  <c r="L861" i="11"/>
  <c r="F861" i="11"/>
  <c r="I861" i="11" s="1"/>
  <c r="L860" i="11"/>
  <c r="F860" i="11"/>
  <c r="I860" i="11" s="1"/>
  <c r="M860" i="11" s="1"/>
  <c r="L859" i="11"/>
  <c r="F859" i="11"/>
  <c r="I859" i="11" s="1"/>
  <c r="L858" i="11"/>
  <c r="F858" i="11"/>
  <c r="I858" i="11" s="1"/>
  <c r="L857" i="11"/>
  <c r="F857" i="11"/>
  <c r="I857" i="11" s="1"/>
  <c r="L856" i="11"/>
  <c r="F856" i="11"/>
  <c r="I856" i="11" s="1"/>
  <c r="M856" i="11" s="1"/>
  <c r="L855" i="11"/>
  <c r="F855" i="11"/>
  <c r="I855" i="11" s="1"/>
  <c r="L854" i="11"/>
  <c r="F854" i="11"/>
  <c r="I854" i="11" s="1"/>
  <c r="L853" i="11"/>
  <c r="F853" i="11"/>
  <c r="I853" i="11" s="1"/>
  <c r="L852" i="11"/>
  <c r="F852" i="11"/>
  <c r="I852" i="11" s="1"/>
  <c r="M852" i="11" s="1"/>
  <c r="L851" i="11"/>
  <c r="F851" i="11"/>
  <c r="I851" i="11" s="1"/>
  <c r="K850" i="11"/>
  <c r="K849" i="11" s="1"/>
  <c r="K848" i="11" s="1"/>
  <c r="K847" i="11" s="1"/>
  <c r="J850" i="11"/>
  <c r="H850" i="11"/>
  <c r="H849" i="11" s="1"/>
  <c r="H848" i="11" s="1"/>
  <c r="G850" i="11"/>
  <c r="E850" i="11"/>
  <c r="E849" i="11" s="1"/>
  <c r="E848" i="11" s="1"/>
  <c r="D850" i="11"/>
  <c r="G849" i="11"/>
  <c r="G848" i="11" s="1"/>
  <c r="L846" i="11"/>
  <c r="F846" i="11"/>
  <c r="I846" i="11" s="1"/>
  <c r="L845" i="11"/>
  <c r="F845" i="11"/>
  <c r="I845" i="11" s="1"/>
  <c r="M845" i="11" s="1"/>
  <c r="M844" i="11"/>
  <c r="L844" i="11"/>
  <c r="F844" i="11"/>
  <c r="I844" i="11" s="1"/>
  <c r="L843" i="11"/>
  <c r="F843" i="11"/>
  <c r="I843" i="11" s="1"/>
  <c r="M843" i="11" s="1"/>
  <c r="L842" i="11"/>
  <c r="F842" i="11"/>
  <c r="I842" i="11" s="1"/>
  <c r="M841" i="11"/>
  <c r="L841" i="11"/>
  <c r="F841" i="11"/>
  <c r="I841" i="11" s="1"/>
  <c r="L840" i="11"/>
  <c r="M840" i="11" s="1"/>
  <c r="F840" i="11"/>
  <c r="I840" i="11" s="1"/>
  <c r="L839" i="11"/>
  <c r="F839" i="11"/>
  <c r="I839" i="11" s="1"/>
  <c r="L838" i="11"/>
  <c r="F838" i="11"/>
  <c r="I838" i="11" s="1"/>
  <c r="L837" i="11"/>
  <c r="F837" i="11"/>
  <c r="I837" i="11" s="1"/>
  <c r="M836" i="11"/>
  <c r="L836" i="11"/>
  <c r="F836" i="11"/>
  <c r="I836" i="11" s="1"/>
  <c r="L835" i="11"/>
  <c r="K835" i="11"/>
  <c r="J835" i="11"/>
  <c r="H835" i="11"/>
  <c r="H834" i="11" s="1"/>
  <c r="H833" i="11" s="1"/>
  <c r="H832" i="11" s="1"/>
  <c r="G835" i="11"/>
  <c r="G834" i="11" s="1"/>
  <c r="G833" i="11" s="1"/>
  <c r="G832" i="11" s="1"/>
  <c r="E835" i="11"/>
  <c r="E834" i="11" s="1"/>
  <c r="E833" i="11" s="1"/>
  <c r="E832" i="11" s="1"/>
  <c r="D835" i="11"/>
  <c r="K834" i="11"/>
  <c r="K833" i="11" s="1"/>
  <c r="K832" i="11" s="1"/>
  <c r="J834" i="11"/>
  <c r="L834" i="11" s="1"/>
  <c r="L831" i="11"/>
  <c r="F831" i="11"/>
  <c r="I831" i="11" s="1"/>
  <c r="L830" i="11"/>
  <c r="F830" i="11"/>
  <c r="I830" i="11" s="1"/>
  <c r="L829" i="11"/>
  <c r="I829" i="11"/>
  <c r="F829" i="11"/>
  <c r="L828" i="11"/>
  <c r="F828" i="11"/>
  <c r="I828" i="11" s="1"/>
  <c r="L827" i="11"/>
  <c r="I827" i="11"/>
  <c r="F827" i="11"/>
  <c r="L826" i="11"/>
  <c r="I826" i="11"/>
  <c r="F826" i="11"/>
  <c r="L825" i="11"/>
  <c r="F825" i="11"/>
  <c r="I825" i="11" s="1"/>
  <c r="M825" i="11" s="1"/>
  <c r="L824" i="11"/>
  <c r="F824" i="11"/>
  <c r="I824" i="11" s="1"/>
  <c r="L823" i="11"/>
  <c r="F823" i="11"/>
  <c r="I823" i="11" s="1"/>
  <c r="M823" i="11" s="1"/>
  <c r="M822" i="11"/>
  <c r="L822" i="11"/>
  <c r="F822" i="11"/>
  <c r="I822" i="11" s="1"/>
  <c r="L821" i="11"/>
  <c r="F821" i="11"/>
  <c r="I821" i="11" s="1"/>
  <c r="L820" i="11"/>
  <c r="K820" i="11"/>
  <c r="J820" i="11"/>
  <c r="H820" i="11"/>
  <c r="H819" i="11" s="1"/>
  <c r="H818" i="11" s="1"/>
  <c r="G820" i="11"/>
  <c r="G819" i="11" s="1"/>
  <c r="G818" i="11" s="1"/>
  <c r="E820" i="11"/>
  <c r="E819" i="11" s="1"/>
  <c r="E818" i="11" s="1"/>
  <c r="D820" i="11"/>
  <c r="K819" i="11"/>
  <c r="K818" i="11" s="1"/>
  <c r="J819" i="11"/>
  <c r="L817" i="11"/>
  <c r="F817" i="11"/>
  <c r="I817" i="11" s="1"/>
  <c r="L816" i="11"/>
  <c r="F816" i="11"/>
  <c r="I816" i="11" s="1"/>
  <c r="L815" i="11"/>
  <c r="F815" i="11"/>
  <c r="I815" i="11" s="1"/>
  <c r="L814" i="11"/>
  <c r="M814" i="11" s="1"/>
  <c r="I814" i="11"/>
  <c r="F814" i="11"/>
  <c r="L813" i="11"/>
  <c r="I813" i="11"/>
  <c r="F813" i="11"/>
  <c r="L812" i="11"/>
  <c r="F812" i="11"/>
  <c r="I812" i="11" s="1"/>
  <c r="L811" i="11"/>
  <c r="F811" i="11"/>
  <c r="I811" i="11" s="1"/>
  <c r="L810" i="11"/>
  <c r="I810" i="11"/>
  <c r="F810" i="11"/>
  <c r="L809" i="11"/>
  <c r="F809" i="11"/>
  <c r="I809" i="11" s="1"/>
  <c r="L808" i="11"/>
  <c r="F808" i="11"/>
  <c r="I808" i="11" s="1"/>
  <c r="L807" i="11"/>
  <c r="F807" i="11"/>
  <c r="I807" i="11" s="1"/>
  <c r="K806" i="11"/>
  <c r="K805" i="11" s="1"/>
  <c r="K804" i="11" s="1"/>
  <c r="J806" i="11"/>
  <c r="H806" i="11"/>
  <c r="H805" i="11" s="1"/>
  <c r="H804" i="11" s="1"/>
  <c r="G806" i="11"/>
  <c r="G805" i="11" s="1"/>
  <c r="G804" i="11" s="1"/>
  <c r="E806" i="11"/>
  <c r="E805" i="11" s="1"/>
  <c r="E804" i="11" s="1"/>
  <c r="E803" i="11" s="1"/>
  <c r="D806" i="11"/>
  <c r="L801" i="11"/>
  <c r="F801" i="11"/>
  <c r="I801" i="11" s="1"/>
  <c r="L800" i="11"/>
  <c r="M800" i="11" s="1"/>
  <c r="F800" i="11"/>
  <c r="I800" i="11" s="1"/>
  <c r="L799" i="11"/>
  <c r="F799" i="11"/>
  <c r="I799" i="11" s="1"/>
  <c r="L798" i="11"/>
  <c r="F798" i="11"/>
  <c r="I798" i="11" s="1"/>
  <c r="L797" i="11"/>
  <c r="F797" i="11"/>
  <c r="I797" i="11" s="1"/>
  <c r="L796" i="11"/>
  <c r="M796" i="11" s="1"/>
  <c r="F796" i="11"/>
  <c r="I796" i="11" s="1"/>
  <c r="L795" i="11"/>
  <c r="F795" i="11"/>
  <c r="I795" i="11" s="1"/>
  <c r="L794" i="11"/>
  <c r="F794" i="11"/>
  <c r="I794" i="11" s="1"/>
  <c r="L793" i="11"/>
  <c r="F793" i="11"/>
  <c r="I793" i="11" s="1"/>
  <c r="L792" i="11"/>
  <c r="F792" i="11"/>
  <c r="I792" i="11" s="1"/>
  <c r="L791" i="11"/>
  <c r="I791" i="11"/>
  <c r="F791" i="11"/>
  <c r="K790" i="11"/>
  <c r="K789" i="11" s="1"/>
  <c r="K788" i="11" s="1"/>
  <c r="J790" i="11"/>
  <c r="H790" i="11"/>
  <c r="H789" i="11" s="1"/>
  <c r="H788" i="11" s="1"/>
  <c r="G790" i="11"/>
  <c r="E790" i="11"/>
  <c r="E789" i="11" s="1"/>
  <c r="E788" i="11" s="1"/>
  <c r="D790" i="11"/>
  <c r="G789" i="11"/>
  <c r="G788" i="11" s="1"/>
  <c r="L787" i="11"/>
  <c r="F787" i="11"/>
  <c r="I787" i="11" s="1"/>
  <c r="L786" i="11"/>
  <c r="F786" i="11"/>
  <c r="I786" i="11" s="1"/>
  <c r="L785" i="11"/>
  <c r="F785" i="11"/>
  <c r="I785" i="11" s="1"/>
  <c r="L784" i="11"/>
  <c r="F784" i="11"/>
  <c r="I784" i="11" s="1"/>
  <c r="M784" i="11" s="1"/>
  <c r="L783" i="11"/>
  <c r="F783" i="11"/>
  <c r="I783" i="11" s="1"/>
  <c r="L782" i="11"/>
  <c r="F782" i="11"/>
  <c r="I782" i="11" s="1"/>
  <c r="L781" i="11"/>
  <c r="F781" i="11"/>
  <c r="I781" i="11" s="1"/>
  <c r="L780" i="11"/>
  <c r="F780" i="11"/>
  <c r="I780" i="11" s="1"/>
  <c r="L779" i="11"/>
  <c r="M779" i="11" s="1"/>
  <c r="F779" i="11"/>
  <c r="I779" i="11" s="1"/>
  <c r="L778" i="11"/>
  <c r="F778" i="11"/>
  <c r="I778" i="11" s="1"/>
  <c r="L777" i="11"/>
  <c r="F777" i="11"/>
  <c r="I777" i="11" s="1"/>
  <c r="K776" i="11"/>
  <c r="K775" i="11" s="1"/>
  <c r="K774" i="11" s="1"/>
  <c r="J776" i="11"/>
  <c r="L776" i="11" s="1"/>
  <c r="H776" i="11"/>
  <c r="H775" i="11" s="1"/>
  <c r="H774" i="11" s="1"/>
  <c r="G776" i="11"/>
  <c r="G775" i="11" s="1"/>
  <c r="G774" i="11" s="1"/>
  <c r="E776" i="11"/>
  <c r="E775" i="11" s="1"/>
  <c r="E774" i="11" s="1"/>
  <c r="D776" i="11"/>
  <c r="D775" i="11" s="1"/>
  <c r="D774" i="11" s="1"/>
  <c r="L773" i="11"/>
  <c r="F773" i="11"/>
  <c r="I773" i="11" s="1"/>
  <c r="L772" i="11"/>
  <c r="F772" i="11"/>
  <c r="I772" i="11" s="1"/>
  <c r="L771" i="11"/>
  <c r="F771" i="11"/>
  <c r="I771" i="11" s="1"/>
  <c r="L770" i="11"/>
  <c r="F770" i="11"/>
  <c r="I770" i="11" s="1"/>
  <c r="L769" i="11"/>
  <c r="F769" i="11"/>
  <c r="I769" i="11" s="1"/>
  <c r="L768" i="11"/>
  <c r="F768" i="11"/>
  <c r="I768" i="11" s="1"/>
  <c r="L767" i="11"/>
  <c r="F767" i="11"/>
  <c r="I767" i="11" s="1"/>
  <c r="L766" i="11"/>
  <c r="F766" i="11"/>
  <c r="I766" i="11" s="1"/>
  <c r="L765" i="11"/>
  <c r="F765" i="11"/>
  <c r="I765" i="11" s="1"/>
  <c r="L764" i="11"/>
  <c r="F764" i="11"/>
  <c r="I764" i="11" s="1"/>
  <c r="L763" i="11"/>
  <c r="F763" i="11"/>
  <c r="I763" i="11" s="1"/>
  <c r="K762" i="11"/>
  <c r="K761" i="11" s="1"/>
  <c r="K760" i="11" s="1"/>
  <c r="J762" i="11"/>
  <c r="H762" i="11"/>
  <c r="H761" i="11" s="1"/>
  <c r="H760" i="11" s="1"/>
  <c r="G762" i="11"/>
  <c r="G761" i="11" s="1"/>
  <c r="G760" i="11" s="1"/>
  <c r="G759" i="11" s="1"/>
  <c r="E762" i="11"/>
  <c r="E761" i="11" s="1"/>
  <c r="E760" i="11" s="1"/>
  <c r="D762" i="11"/>
  <c r="F762" i="11" s="1"/>
  <c r="L758" i="11"/>
  <c r="M758" i="11" s="1"/>
  <c r="F758" i="11"/>
  <c r="I758" i="11" s="1"/>
  <c r="L757" i="11"/>
  <c r="F757" i="11"/>
  <c r="I757" i="11" s="1"/>
  <c r="L756" i="11"/>
  <c r="F756" i="11"/>
  <c r="I756" i="11" s="1"/>
  <c r="L755" i="11"/>
  <c r="F755" i="11"/>
  <c r="I755" i="11" s="1"/>
  <c r="L754" i="11"/>
  <c r="I754" i="11"/>
  <c r="F754" i="11"/>
  <c r="L753" i="11"/>
  <c r="F753" i="11"/>
  <c r="I753" i="11" s="1"/>
  <c r="L752" i="11"/>
  <c r="F752" i="11"/>
  <c r="I752" i="11" s="1"/>
  <c r="L751" i="11"/>
  <c r="M751" i="11" s="1"/>
  <c r="F751" i="11"/>
  <c r="I751" i="11" s="1"/>
  <c r="L750" i="11"/>
  <c r="F750" i="11"/>
  <c r="I750" i="11" s="1"/>
  <c r="L749" i="11"/>
  <c r="F749" i="11"/>
  <c r="I749" i="11" s="1"/>
  <c r="L748" i="11"/>
  <c r="F748" i="11"/>
  <c r="I748" i="11" s="1"/>
  <c r="K747" i="11"/>
  <c r="K746" i="11" s="1"/>
  <c r="K745" i="11" s="1"/>
  <c r="J747" i="11"/>
  <c r="H747" i="11"/>
  <c r="H746" i="11" s="1"/>
  <c r="H745" i="11" s="1"/>
  <c r="G747" i="11"/>
  <c r="G746" i="11" s="1"/>
  <c r="G745" i="11" s="1"/>
  <c r="E747" i="11"/>
  <c r="E746" i="11" s="1"/>
  <c r="E745" i="11" s="1"/>
  <c r="D747" i="11"/>
  <c r="J746" i="11"/>
  <c r="L744" i="11"/>
  <c r="F744" i="11"/>
  <c r="I744" i="11" s="1"/>
  <c r="L743" i="11"/>
  <c r="M743" i="11" s="1"/>
  <c r="F743" i="11"/>
  <c r="I743" i="11" s="1"/>
  <c r="L742" i="11"/>
  <c r="F742" i="11"/>
  <c r="I742" i="11" s="1"/>
  <c r="L741" i="11"/>
  <c r="M741" i="11" s="1"/>
  <c r="F741" i="11"/>
  <c r="I741" i="11" s="1"/>
  <c r="L740" i="11"/>
  <c r="F740" i="11"/>
  <c r="I740" i="11" s="1"/>
  <c r="L739" i="11"/>
  <c r="M739" i="11" s="1"/>
  <c r="F739" i="11"/>
  <c r="I739" i="11" s="1"/>
  <c r="L738" i="11"/>
  <c r="F738" i="11"/>
  <c r="I738" i="11" s="1"/>
  <c r="L737" i="11"/>
  <c r="M737" i="11" s="1"/>
  <c r="F737" i="11"/>
  <c r="I737" i="11" s="1"/>
  <c r="L736" i="11"/>
  <c r="F736" i="11"/>
  <c r="I736" i="11" s="1"/>
  <c r="L735" i="11"/>
  <c r="M735" i="11" s="1"/>
  <c r="F735" i="11"/>
  <c r="I735" i="11" s="1"/>
  <c r="L734" i="11"/>
  <c r="F734" i="11"/>
  <c r="I734" i="11" s="1"/>
  <c r="K733" i="11"/>
  <c r="K732" i="11" s="1"/>
  <c r="K731" i="11" s="1"/>
  <c r="J733" i="11"/>
  <c r="H733" i="11"/>
  <c r="H732" i="11" s="1"/>
  <c r="H731" i="11" s="1"/>
  <c r="G733" i="11"/>
  <c r="G732" i="11" s="1"/>
  <c r="G731" i="11" s="1"/>
  <c r="F733" i="11"/>
  <c r="F732" i="11" s="1"/>
  <c r="F731" i="11" s="1"/>
  <c r="E733" i="11"/>
  <c r="D733" i="11"/>
  <c r="D732" i="11" s="1"/>
  <c r="D731" i="11" s="1"/>
  <c r="E732" i="11"/>
  <c r="E731" i="11" s="1"/>
  <c r="L730" i="11"/>
  <c r="F730" i="11"/>
  <c r="I730" i="11" s="1"/>
  <c r="L729" i="11"/>
  <c r="M729" i="11" s="1"/>
  <c r="F729" i="11"/>
  <c r="I729" i="11" s="1"/>
  <c r="L728" i="11"/>
  <c r="F728" i="11"/>
  <c r="I728" i="11" s="1"/>
  <c r="L727" i="11"/>
  <c r="M727" i="11" s="1"/>
  <c r="F727" i="11"/>
  <c r="I727" i="11" s="1"/>
  <c r="L726" i="11"/>
  <c r="F726" i="11"/>
  <c r="I726" i="11" s="1"/>
  <c r="L725" i="11"/>
  <c r="M725" i="11" s="1"/>
  <c r="F725" i="11"/>
  <c r="I725" i="11" s="1"/>
  <c r="L724" i="11"/>
  <c r="F724" i="11"/>
  <c r="I724" i="11" s="1"/>
  <c r="L723" i="11"/>
  <c r="M723" i="11" s="1"/>
  <c r="F723" i="11"/>
  <c r="I723" i="11" s="1"/>
  <c r="L722" i="11"/>
  <c r="F722" i="11"/>
  <c r="I722" i="11" s="1"/>
  <c r="L721" i="11"/>
  <c r="M721" i="11" s="1"/>
  <c r="F721" i="11"/>
  <c r="I721" i="11" s="1"/>
  <c r="L720" i="11"/>
  <c r="F720" i="11"/>
  <c r="I720" i="11" s="1"/>
  <c r="K719" i="11"/>
  <c r="J719" i="11"/>
  <c r="L719" i="11" s="1"/>
  <c r="H719" i="11"/>
  <c r="H718" i="11" s="1"/>
  <c r="H717" i="11" s="1"/>
  <c r="G719" i="11"/>
  <c r="G718" i="11" s="1"/>
  <c r="G717" i="11" s="1"/>
  <c r="E719" i="11"/>
  <c r="E718" i="11" s="1"/>
  <c r="E717" i="11" s="1"/>
  <c r="D719" i="11"/>
  <c r="K718" i="11"/>
  <c r="K717" i="11" s="1"/>
  <c r="L715" i="11"/>
  <c r="F715" i="11"/>
  <c r="I715" i="11" s="1"/>
  <c r="L714" i="11"/>
  <c r="F714" i="11"/>
  <c r="I714" i="11" s="1"/>
  <c r="L713" i="11"/>
  <c r="F713" i="11"/>
  <c r="I713" i="11" s="1"/>
  <c r="L712" i="11"/>
  <c r="F712" i="11"/>
  <c r="I712" i="11" s="1"/>
  <c r="L711" i="11"/>
  <c r="F711" i="11"/>
  <c r="I711" i="11" s="1"/>
  <c r="L710" i="11"/>
  <c r="F710" i="11"/>
  <c r="I710" i="11" s="1"/>
  <c r="L709" i="11"/>
  <c r="F709" i="11"/>
  <c r="I709" i="11" s="1"/>
  <c r="L708" i="11"/>
  <c r="F708" i="11"/>
  <c r="I708" i="11" s="1"/>
  <c r="L707" i="11"/>
  <c r="F707" i="11"/>
  <c r="I707" i="11" s="1"/>
  <c r="L706" i="11"/>
  <c r="F706" i="11"/>
  <c r="I706" i="11" s="1"/>
  <c r="L705" i="11"/>
  <c r="I705" i="11"/>
  <c r="F705" i="11"/>
  <c r="K704" i="11"/>
  <c r="K703" i="11" s="1"/>
  <c r="K702" i="11" s="1"/>
  <c r="J704" i="11"/>
  <c r="H704" i="11"/>
  <c r="H703" i="11" s="1"/>
  <c r="H702" i="11" s="1"/>
  <c r="G704" i="11"/>
  <c r="E704" i="11"/>
  <c r="E703" i="11" s="1"/>
  <c r="E702" i="11" s="1"/>
  <c r="D704" i="11"/>
  <c r="J703" i="11"/>
  <c r="G703" i="11"/>
  <c r="G702" i="11"/>
  <c r="L701" i="11"/>
  <c r="F701" i="11"/>
  <c r="I701" i="11" s="1"/>
  <c r="L700" i="11"/>
  <c r="F700" i="11"/>
  <c r="I700" i="11" s="1"/>
  <c r="L699" i="11"/>
  <c r="F699" i="11"/>
  <c r="I699" i="11" s="1"/>
  <c r="L698" i="11"/>
  <c r="F698" i="11"/>
  <c r="I698" i="11" s="1"/>
  <c r="L697" i="11"/>
  <c r="F697" i="11"/>
  <c r="I697" i="11" s="1"/>
  <c r="L696" i="11"/>
  <c r="F696" i="11"/>
  <c r="I696" i="11" s="1"/>
  <c r="L695" i="11"/>
  <c r="F695" i="11"/>
  <c r="I695" i="11" s="1"/>
  <c r="L694" i="11"/>
  <c r="F694" i="11"/>
  <c r="I694" i="11" s="1"/>
  <c r="L693" i="11"/>
  <c r="F693" i="11"/>
  <c r="I693" i="11" s="1"/>
  <c r="L692" i="11"/>
  <c r="F692" i="11"/>
  <c r="I692" i="11" s="1"/>
  <c r="L691" i="11"/>
  <c r="F691" i="11"/>
  <c r="I691" i="11" s="1"/>
  <c r="K690" i="11"/>
  <c r="K689" i="11" s="1"/>
  <c r="K688" i="11" s="1"/>
  <c r="J690" i="11"/>
  <c r="H690" i="11"/>
  <c r="H689" i="11" s="1"/>
  <c r="H688" i="11" s="1"/>
  <c r="G690" i="11"/>
  <c r="G689" i="11" s="1"/>
  <c r="G688" i="11" s="1"/>
  <c r="E690" i="11"/>
  <c r="F690" i="11" s="1"/>
  <c r="F689" i="11" s="1"/>
  <c r="F688" i="11" s="1"/>
  <c r="D690" i="11"/>
  <c r="D689" i="11"/>
  <c r="D688" i="11" s="1"/>
  <c r="L687" i="11"/>
  <c r="F687" i="11"/>
  <c r="I687" i="11" s="1"/>
  <c r="L686" i="11"/>
  <c r="F686" i="11"/>
  <c r="I686" i="11" s="1"/>
  <c r="L685" i="11"/>
  <c r="F685" i="11"/>
  <c r="I685" i="11" s="1"/>
  <c r="L684" i="11"/>
  <c r="F684" i="11"/>
  <c r="I684" i="11" s="1"/>
  <c r="L683" i="11"/>
  <c r="F683" i="11"/>
  <c r="I683" i="11" s="1"/>
  <c r="L682" i="11"/>
  <c r="F682" i="11"/>
  <c r="I682" i="11" s="1"/>
  <c r="L681" i="11"/>
  <c r="F681" i="11"/>
  <c r="I681" i="11" s="1"/>
  <c r="L680" i="11"/>
  <c r="F680" i="11"/>
  <c r="I680" i="11" s="1"/>
  <c r="L679" i="11"/>
  <c r="F679" i="11"/>
  <c r="I679" i="11" s="1"/>
  <c r="L678" i="11"/>
  <c r="I678" i="11"/>
  <c r="F678" i="11"/>
  <c r="L677" i="11"/>
  <c r="F677" i="11"/>
  <c r="I677" i="11" s="1"/>
  <c r="K676" i="11"/>
  <c r="K675" i="11" s="1"/>
  <c r="K674" i="11" s="1"/>
  <c r="J676" i="11"/>
  <c r="H676" i="11"/>
  <c r="H675" i="11" s="1"/>
  <c r="H674" i="11" s="1"/>
  <c r="G676" i="11"/>
  <c r="G675" i="11" s="1"/>
  <c r="G674" i="11" s="1"/>
  <c r="E676" i="11"/>
  <c r="E675" i="11" s="1"/>
  <c r="E674" i="11" s="1"/>
  <c r="D676" i="11"/>
  <c r="L673" i="11"/>
  <c r="F673" i="11"/>
  <c r="I673" i="11" s="1"/>
  <c r="L672" i="11"/>
  <c r="F672" i="11"/>
  <c r="I672" i="11" s="1"/>
  <c r="L671" i="11"/>
  <c r="F671" i="11"/>
  <c r="I671" i="11" s="1"/>
  <c r="L670" i="11"/>
  <c r="F670" i="11"/>
  <c r="I670" i="11" s="1"/>
  <c r="L669" i="11"/>
  <c r="M669" i="11" s="1"/>
  <c r="F669" i="11"/>
  <c r="I669" i="11" s="1"/>
  <c r="L668" i="11"/>
  <c r="F668" i="11"/>
  <c r="I668" i="11" s="1"/>
  <c r="L667" i="11"/>
  <c r="F667" i="11"/>
  <c r="I667" i="11" s="1"/>
  <c r="L666" i="11"/>
  <c r="I666" i="11"/>
  <c r="F666" i="11"/>
  <c r="L665" i="11"/>
  <c r="F665" i="11"/>
  <c r="I665" i="11" s="1"/>
  <c r="L664" i="11"/>
  <c r="F664" i="11"/>
  <c r="I664" i="11" s="1"/>
  <c r="L663" i="11"/>
  <c r="F663" i="11"/>
  <c r="I663" i="11" s="1"/>
  <c r="K662" i="11"/>
  <c r="K661" i="11" s="1"/>
  <c r="K660" i="11" s="1"/>
  <c r="J662" i="11"/>
  <c r="H662" i="11"/>
  <c r="G662" i="11"/>
  <c r="G661" i="11" s="1"/>
  <c r="G660" i="11" s="1"/>
  <c r="E662" i="11"/>
  <c r="D662" i="11"/>
  <c r="D661" i="11" s="1"/>
  <c r="D660" i="11" s="1"/>
  <c r="J661" i="11"/>
  <c r="H661" i="11"/>
  <c r="H660" i="11" s="1"/>
  <c r="E661" i="11"/>
  <c r="E660" i="11" s="1"/>
  <c r="L659" i="11"/>
  <c r="F659" i="11"/>
  <c r="I659" i="11" s="1"/>
  <c r="L658" i="11"/>
  <c r="F658" i="11"/>
  <c r="I658" i="11" s="1"/>
  <c r="L657" i="11"/>
  <c r="F657" i="11"/>
  <c r="I657" i="11" s="1"/>
  <c r="L656" i="11"/>
  <c r="F656" i="11"/>
  <c r="I656" i="11" s="1"/>
  <c r="L655" i="11"/>
  <c r="F655" i="11"/>
  <c r="I655" i="11" s="1"/>
  <c r="L654" i="11"/>
  <c r="F654" i="11"/>
  <c r="I654" i="11" s="1"/>
  <c r="L653" i="11"/>
  <c r="F653" i="11"/>
  <c r="I653" i="11" s="1"/>
  <c r="L652" i="11"/>
  <c r="F652" i="11"/>
  <c r="I652" i="11" s="1"/>
  <c r="L651" i="11"/>
  <c r="F651" i="11"/>
  <c r="I651" i="11" s="1"/>
  <c r="L650" i="11"/>
  <c r="F650" i="11"/>
  <c r="I650" i="11" s="1"/>
  <c r="L649" i="11"/>
  <c r="F649" i="11"/>
  <c r="I649" i="11" s="1"/>
  <c r="K648" i="11"/>
  <c r="K647" i="11" s="1"/>
  <c r="K646" i="11" s="1"/>
  <c r="J648" i="11"/>
  <c r="J647" i="11" s="1"/>
  <c r="J646" i="11" s="1"/>
  <c r="H648" i="11"/>
  <c r="G648" i="11"/>
  <c r="G647" i="11" s="1"/>
  <c r="G646" i="11" s="1"/>
  <c r="E648" i="11"/>
  <c r="E647" i="11" s="1"/>
  <c r="E646" i="11" s="1"/>
  <c r="D648" i="11"/>
  <c r="D647" i="11" s="1"/>
  <c r="D646" i="11" s="1"/>
  <c r="H647" i="11"/>
  <c r="H646" i="11" s="1"/>
  <c r="L645" i="11"/>
  <c r="F645" i="11"/>
  <c r="I645" i="11" s="1"/>
  <c r="L644" i="11"/>
  <c r="F644" i="11"/>
  <c r="I644" i="11" s="1"/>
  <c r="L643" i="11"/>
  <c r="F643" i="11"/>
  <c r="I643" i="11" s="1"/>
  <c r="L642" i="11"/>
  <c r="F642" i="11"/>
  <c r="I642" i="11" s="1"/>
  <c r="L641" i="11"/>
  <c r="F641" i="11"/>
  <c r="I641" i="11" s="1"/>
  <c r="L640" i="11"/>
  <c r="F640" i="11"/>
  <c r="I640" i="11" s="1"/>
  <c r="L639" i="11"/>
  <c r="F639" i="11"/>
  <c r="I639" i="11" s="1"/>
  <c r="L638" i="11"/>
  <c r="F638" i="11"/>
  <c r="I638" i="11" s="1"/>
  <c r="L637" i="11"/>
  <c r="F637" i="11"/>
  <c r="I637" i="11" s="1"/>
  <c r="L636" i="11"/>
  <c r="F636" i="11"/>
  <c r="I636" i="11" s="1"/>
  <c r="L635" i="11"/>
  <c r="F635" i="11"/>
  <c r="I635" i="11" s="1"/>
  <c r="K634" i="11"/>
  <c r="K633" i="11" s="1"/>
  <c r="K632" i="11" s="1"/>
  <c r="J634" i="11"/>
  <c r="H634" i="11"/>
  <c r="H633" i="11" s="1"/>
  <c r="H632" i="11" s="1"/>
  <c r="G634" i="11"/>
  <c r="E634" i="11"/>
  <c r="F634" i="11" s="1"/>
  <c r="D634" i="11"/>
  <c r="D633" i="11" s="1"/>
  <c r="D632" i="11" s="1"/>
  <c r="G633" i="11"/>
  <c r="G632" i="11"/>
  <c r="L631" i="11"/>
  <c r="F631" i="11"/>
  <c r="I631" i="11" s="1"/>
  <c r="L630" i="11"/>
  <c r="F630" i="11"/>
  <c r="I630" i="11" s="1"/>
  <c r="L629" i="11"/>
  <c r="F629" i="11"/>
  <c r="I629" i="11" s="1"/>
  <c r="L628" i="11"/>
  <c r="F628" i="11"/>
  <c r="I628" i="11" s="1"/>
  <c r="L627" i="11"/>
  <c r="F627" i="11"/>
  <c r="I627" i="11" s="1"/>
  <c r="L626" i="11"/>
  <c r="M626" i="11" s="1"/>
  <c r="F626" i="11"/>
  <c r="I626" i="11" s="1"/>
  <c r="L625" i="11"/>
  <c r="F625" i="11"/>
  <c r="I625" i="11" s="1"/>
  <c r="L624" i="11"/>
  <c r="F624" i="11"/>
  <c r="I624" i="11" s="1"/>
  <c r="L623" i="11"/>
  <c r="F623" i="11"/>
  <c r="I623" i="11" s="1"/>
  <c r="L622" i="11"/>
  <c r="F622" i="11"/>
  <c r="I622" i="11" s="1"/>
  <c r="L621" i="11"/>
  <c r="I621" i="11"/>
  <c r="F621" i="11"/>
  <c r="K620" i="11"/>
  <c r="K619" i="11" s="1"/>
  <c r="K618" i="11" s="1"/>
  <c r="J620" i="11"/>
  <c r="J619" i="11" s="1"/>
  <c r="H620" i="11"/>
  <c r="H619" i="11" s="1"/>
  <c r="H618" i="11" s="1"/>
  <c r="G620" i="11"/>
  <c r="G619" i="11" s="1"/>
  <c r="G618" i="11" s="1"/>
  <c r="E620" i="11"/>
  <c r="D620" i="11"/>
  <c r="E619" i="11"/>
  <c r="E618" i="11" s="1"/>
  <c r="L617" i="11"/>
  <c r="F617" i="11"/>
  <c r="I617" i="11" s="1"/>
  <c r="L616" i="11"/>
  <c r="F616" i="11"/>
  <c r="I616" i="11" s="1"/>
  <c r="L615" i="11"/>
  <c r="F615" i="11"/>
  <c r="I615" i="11" s="1"/>
  <c r="L614" i="11"/>
  <c r="F614" i="11"/>
  <c r="I614" i="11" s="1"/>
  <c r="L613" i="11"/>
  <c r="F613" i="11"/>
  <c r="I613" i="11" s="1"/>
  <c r="L612" i="11"/>
  <c r="F612" i="11"/>
  <c r="I612" i="11" s="1"/>
  <c r="L611" i="11"/>
  <c r="F611" i="11"/>
  <c r="I611" i="11" s="1"/>
  <c r="L610" i="11"/>
  <c r="F610" i="11"/>
  <c r="I610" i="11" s="1"/>
  <c r="L609" i="11"/>
  <c r="M609" i="11" s="1"/>
  <c r="F609" i="11"/>
  <c r="I609" i="11" s="1"/>
  <c r="L608" i="11"/>
  <c r="F608" i="11"/>
  <c r="I608" i="11" s="1"/>
  <c r="L607" i="11"/>
  <c r="F607" i="11"/>
  <c r="I607" i="11" s="1"/>
  <c r="K606" i="11"/>
  <c r="K605" i="11" s="1"/>
  <c r="K604" i="11" s="1"/>
  <c r="J606" i="11"/>
  <c r="H606" i="11"/>
  <c r="H605" i="11" s="1"/>
  <c r="H604" i="11" s="1"/>
  <c r="G606" i="11"/>
  <c r="G605" i="11" s="1"/>
  <c r="G604" i="11" s="1"/>
  <c r="E606" i="11"/>
  <c r="D606" i="11"/>
  <c r="E605" i="11"/>
  <c r="E604" i="11" s="1"/>
  <c r="L603" i="11"/>
  <c r="F603" i="11"/>
  <c r="I603" i="11" s="1"/>
  <c r="L602" i="11"/>
  <c r="F602" i="11"/>
  <c r="I602" i="11" s="1"/>
  <c r="L601" i="11"/>
  <c r="F601" i="11"/>
  <c r="I601" i="11" s="1"/>
  <c r="L600" i="11"/>
  <c r="F600" i="11"/>
  <c r="I600" i="11" s="1"/>
  <c r="L599" i="11"/>
  <c r="F599" i="11"/>
  <c r="I599" i="11" s="1"/>
  <c r="L598" i="11"/>
  <c r="F598" i="11"/>
  <c r="I598" i="11" s="1"/>
  <c r="L597" i="11"/>
  <c r="F597" i="11"/>
  <c r="I597" i="11" s="1"/>
  <c r="L596" i="11"/>
  <c r="F596" i="11"/>
  <c r="I596" i="11" s="1"/>
  <c r="L595" i="11"/>
  <c r="F595" i="11"/>
  <c r="I595" i="11" s="1"/>
  <c r="L594" i="11"/>
  <c r="F594" i="11"/>
  <c r="I594" i="11" s="1"/>
  <c r="L593" i="11"/>
  <c r="F593" i="11"/>
  <c r="I593" i="11" s="1"/>
  <c r="K592" i="11"/>
  <c r="K591" i="11" s="1"/>
  <c r="K590" i="11" s="1"/>
  <c r="J592" i="11"/>
  <c r="H592" i="11"/>
  <c r="H591" i="11" s="1"/>
  <c r="H590" i="11" s="1"/>
  <c r="G592" i="11"/>
  <c r="G591" i="11" s="1"/>
  <c r="G590" i="11" s="1"/>
  <c r="E592" i="11"/>
  <c r="E591" i="11" s="1"/>
  <c r="E590" i="11" s="1"/>
  <c r="D592" i="11"/>
  <c r="L589" i="11"/>
  <c r="F589" i="11"/>
  <c r="I589" i="11" s="1"/>
  <c r="L588" i="11"/>
  <c r="F588" i="11"/>
  <c r="I588" i="11" s="1"/>
  <c r="L587" i="11"/>
  <c r="F587" i="11"/>
  <c r="I587" i="11" s="1"/>
  <c r="L586" i="11"/>
  <c r="F586" i="11"/>
  <c r="I586" i="11" s="1"/>
  <c r="L585" i="11"/>
  <c r="I585" i="11"/>
  <c r="F585" i="11"/>
  <c r="L584" i="11"/>
  <c r="I584" i="11"/>
  <c r="F584" i="11"/>
  <c r="L583" i="11"/>
  <c r="F583" i="11"/>
  <c r="I583" i="11" s="1"/>
  <c r="L582" i="11"/>
  <c r="I582" i="11"/>
  <c r="F582" i="11"/>
  <c r="L581" i="11"/>
  <c r="I581" i="11"/>
  <c r="F581" i="11"/>
  <c r="L580" i="11"/>
  <c r="F580" i="11"/>
  <c r="I580" i="11" s="1"/>
  <c r="L579" i="11"/>
  <c r="F579" i="11"/>
  <c r="I579" i="11" s="1"/>
  <c r="K578" i="11"/>
  <c r="J578" i="11"/>
  <c r="J577" i="11" s="1"/>
  <c r="H578" i="11"/>
  <c r="H577" i="11" s="1"/>
  <c r="H576" i="11" s="1"/>
  <c r="G578" i="11"/>
  <c r="G577" i="11" s="1"/>
  <c r="G576" i="11" s="1"/>
  <c r="E578" i="11"/>
  <c r="E577" i="11" s="1"/>
  <c r="E576" i="11" s="1"/>
  <c r="D578" i="11"/>
  <c r="L575" i="11"/>
  <c r="F575" i="11"/>
  <c r="I575" i="11" s="1"/>
  <c r="L574" i="11"/>
  <c r="F574" i="11"/>
  <c r="I574" i="11" s="1"/>
  <c r="M574" i="11" s="1"/>
  <c r="L573" i="11"/>
  <c r="F573" i="11"/>
  <c r="I573" i="11" s="1"/>
  <c r="L572" i="11"/>
  <c r="F572" i="11"/>
  <c r="I572" i="11" s="1"/>
  <c r="M572" i="11" s="1"/>
  <c r="L571" i="11"/>
  <c r="F571" i="11"/>
  <c r="I571" i="11" s="1"/>
  <c r="L570" i="11"/>
  <c r="F570" i="11"/>
  <c r="I570" i="11" s="1"/>
  <c r="M570" i="11" s="1"/>
  <c r="L569" i="11"/>
  <c r="F569" i="11"/>
  <c r="I569" i="11" s="1"/>
  <c r="L568" i="11"/>
  <c r="F568" i="11"/>
  <c r="I568" i="11" s="1"/>
  <c r="M568" i="11" s="1"/>
  <c r="L567" i="11"/>
  <c r="F567" i="11"/>
  <c r="I567" i="11" s="1"/>
  <c r="L566" i="11"/>
  <c r="F566" i="11"/>
  <c r="I566" i="11" s="1"/>
  <c r="L565" i="11"/>
  <c r="F565" i="11"/>
  <c r="I565" i="11" s="1"/>
  <c r="K564" i="11"/>
  <c r="K563" i="11" s="1"/>
  <c r="K562" i="11" s="1"/>
  <c r="J564" i="11"/>
  <c r="L564" i="11" s="1"/>
  <c r="H564" i="11"/>
  <c r="H563" i="11" s="1"/>
  <c r="H562" i="11" s="1"/>
  <c r="G564" i="11"/>
  <c r="G563" i="11" s="1"/>
  <c r="G562" i="11" s="1"/>
  <c r="E564" i="11"/>
  <c r="E563" i="11" s="1"/>
  <c r="E562" i="11" s="1"/>
  <c r="D564" i="11"/>
  <c r="D563" i="11" s="1"/>
  <c r="D562" i="11" s="1"/>
  <c r="L557" i="11"/>
  <c r="F557" i="11"/>
  <c r="I557" i="11" s="1"/>
  <c r="M557" i="11" s="1"/>
  <c r="L556" i="11"/>
  <c r="F556" i="11"/>
  <c r="I556" i="11" s="1"/>
  <c r="M556" i="11" s="1"/>
  <c r="L555" i="11"/>
  <c r="F555" i="11"/>
  <c r="I555" i="11" s="1"/>
  <c r="M555" i="11" s="1"/>
  <c r="L554" i="11"/>
  <c r="I554" i="11"/>
  <c r="F554" i="11"/>
  <c r="L553" i="11"/>
  <c r="F553" i="11"/>
  <c r="I553" i="11" s="1"/>
  <c r="M553" i="11" s="1"/>
  <c r="L552" i="11"/>
  <c r="F552" i="11"/>
  <c r="I552" i="11" s="1"/>
  <c r="M552" i="11" s="1"/>
  <c r="L551" i="11"/>
  <c r="F551" i="11"/>
  <c r="I551" i="11" s="1"/>
  <c r="M551" i="11" s="1"/>
  <c r="L550" i="11"/>
  <c r="I550" i="11"/>
  <c r="F550" i="11"/>
  <c r="L549" i="11"/>
  <c r="F549" i="11"/>
  <c r="I549" i="11" s="1"/>
  <c r="L548" i="11"/>
  <c r="I548" i="11"/>
  <c r="M548" i="11" s="1"/>
  <c r="F548" i="11"/>
  <c r="L547" i="11"/>
  <c r="F547" i="11"/>
  <c r="I547" i="11" s="1"/>
  <c r="L546" i="11"/>
  <c r="F546" i="11"/>
  <c r="I546" i="11" s="1"/>
  <c r="L545" i="11"/>
  <c r="I545" i="11"/>
  <c r="M545" i="11" s="1"/>
  <c r="F545" i="11"/>
  <c r="L544" i="11"/>
  <c r="F544" i="11"/>
  <c r="I544" i="11" s="1"/>
  <c r="L543" i="11"/>
  <c r="F543" i="11"/>
  <c r="I543" i="11" s="1"/>
  <c r="K542" i="11"/>
  <c r="J542" i="11"/>
  <c r="H542" i="11"/>
  <c r="G542" i="11"/>
  <c r="E542" i="11"/>
  <c r="F542" i="11" s="1"/>
  <c r="D542" i="11"/>
  <c r="L541" i="11"/>
  <c r="F541" i="11"/>
  <c r="I541" i="11" s="1"/>
  <c r="L540" i="11"/>
  <c r="I540" i="11"/>
  <c r="F540" i="11"/>
  <c r="L539" i="11"/>
  <c r="F539" i="11"/>
  <c r="I539" i="11" s="1"/>
  <c r="L538" i="11"/>
  <c r="I538" i="11"/>
  <c r="F538" i="11"/>
  <c r="L537" i="11"/>
  <c r="F537" i="11"/>
  <c r="I537" i="11" s="1"/>
  <c r="L536" i="11"/>
  <c r="I536" i="11"/>
  <c r="F536" i="11"/>
  <c r="L535" i="11"/>
  <c r="F535" i="11"/>
  <c r="I535" i="11" s="1"/>
  <c r="L534" i="11"/>
  <c r="I534" i="11"/>
  <c r="F534" i="11"/>
  <c r="L533" i="11"/>
  <c r="F533" i="11"/>
  <c r="I533" i="11" s="1"/>
  <c r="L532" i="11"/>
  <c r="I532" i="11"/>
  <c r="F532" i="11"/>
  <c r="L531" i="11"/>
  <c r="F531" i="11"/>
  <c r="I531" i="11" s="1"/>
  <c r="L530" i="11"/>
  <c r="I530" i="11"/>
  <c r="F530" i="11"/>
  <c r="L529" i="11"/>
  <c r="F529" i="11"/>
  <c r="I529" i="11" s="1"/>
  <c r="L528" i="11"/>
  <c r="I528" i="11"/>
  <c r="F528" i="11"/>
  <c r="L527" i="11"/>
  <c r="F527" i="11"/>
  <c r="I527" i="11" s="1"/>
  <c r="L526" i="11"/>
  <c r="I526" i="11"/>
  <c r="F526" i="11"/>
  <c r="L525" i="11"/>
  <c r="F525" i="11"/>
  <c r="I525" i="11" s="1"/>
  <c r="L524" i="11"/>
  <c r="I524" i="11"/>
  <c r="F524" i="11"/>
  <c r="K523" i="11"/>
  <c r="L523" i="11" s="1"/>
  <c r="F523" i="11"/>
  <c r="I523" i="11" s="1"/>
  <c r="L522" i="11"/>
  <c r="M522" i="11" s="1"/>
  <c r="F522" i="11"/>
  <c r="I522" i="11" s="1"/>
  <c r="L521" i="11"/>
  <c r="F521" i="11"/>
  <c r="I521" i="11" s="1"/>
  <c r="L520" i="11"/>
  <c r="M520" i="11" s="1"/>
  <c r="F520" i="11"/>
  <c r="I520" i="11" s="1"/>
  <c r="L519" i="11"/>
  <c r="F519" i="11"/>
  <c r="I519" i="11" s="1"/>
  <c r="L518" i="11"/>
  <c r="M518" i="11" s="1"/>
  <c r="F518" i="11"/>
  <c r="I518" i="11" s="1"/>
  <c r="L517" i="11"/>
  <c r="F517" i="11"/>
  <c r="I517" i="11" s="1"/>
  <c r="L516" i="11"/>
  <c r="M516" i="11" s="1"/>
  <c r="F516" i="11"/>
  <c r="I516" i="11" s="1"/>
  <c r="L515" i="11"/>
  <c r="F515" i="11"/>
  <c r="I515" i="11" s="1"/>
  <c r="L514" i="11"/>
  <c r="M514" i="11" s="1"/>
  <c r="F514" i="11"/>
  <c r="I514" i="11" s="1"/>
  <c r="L513" i="11"/>
  <c r="F513" i="11"/>
  <c r="I513" i="11" s="1"/>
  <c r="L512" i="11"/>
  <c r="M512" i="11" s="1"/>
  <c r="F512" i="11"/>
  <c r="I512" i="11" s="1"/>
  <c r="K511" i="11"/>
  <c r="J511" i="11"/>
  <c r="H511" i="11"/>
  <c r="G511" i="11"/>
  <c r="E511" i="11"/>
  <c r="D511" i="11"/>
  <c r="L510" i="11"/>
  <c r="M510" i="11" s="1"/>
  <c r="F510" i="11"/>
  <c r="I510" i="11" s="1"/>
  <c r="L509" i="11"/>
  <c r="F509" i="11"/>
  <c r="I509" i="11" s="1"/>
  <c r="L508" i="11"/>
  <c r="M508" i="11" s="1"/>
  <c r="F508" i="11"/>
  <c r="I508" i="11" s="1"/>
  <c r="L507" i="11"/>
  <c r="F507" i="11"/>
  <c r="I507" i="11" s="1"/>
  <c r="L506" i="11"/>
  <c r="M506" i="11" s="1"/>
  <c r="F506" i="11"/>
  <c r="I506" i="11" s="1"/>
  <c r="L505" i="11"/>
  <c r="F505" i="11"/>
  <c r="I505" i="11" s="1"/>
  <c r="L504" i="11"/>
  <c r="M504" i="11" s="1"/>
  <c r="F504" i="11"/>
  <c r="I504" i="11" s="1"/>
  <c r="L503" i="11"/>
  <c r="F503" i="11"/>
  <c r="I503" i="11" s="1"/>
  <c r="L502" i="11"/>
  <c r="M502" i="11" s="1"/>
  <c r="F502" i="11"/>
  <c r="I502" i="11" s="1"/>
  <c r="L501" i="11"/>
  <c r="F501" i="11"/>
  <c r="I501" i="11" s="1"/>
  <c r="L500" i="11"/>
  <c r="M500" i="11" s="1"/>
  <c r="F500" i="11"/>
  <c r="I500" i="11" s="1"/>
  <c r="K499" i="11"/>
  <c r="J499" i="11"/>
  <c r="H499" i="11"/>
  <c r="G499" i="11"/>
  <c r="E499" i="11"/>
  <c r="D499" i="11"/>
  <c r="L498" i="11"/>
  <c r="M498" i="11" s="1"/>
  <c r="F498" i="11"/>
  <c r="I498" i="11" s="1"/>
  <c r="L497" i="11"/>
  <c r="F497" i="11"/>
  <c r="I497" i="11" s="1"/>
  <c r="L496" i="11"/>
  <c r="M496" i="11" s="1"/>
  <c r="F496" i="11"/>
  <c r="I496" i="11" s="1"/>
  <c r="L495" i="11"/>
  <c r="F495" i="11"/>
  <c r="I495" i="11" s="1"/>
  <c r="L494" i="11"/>
  <c r="M494" i="11" s="1"/>
  <c r="F494" i="11"/>
  <c r="I494" i="11" s="1"/>
  <c r="L493" i="11"/>
  <c r="F493" i="11"/>
  <c r="I493" i="11" s="1"/>
  <c r="L492" i="11"/>
  <c r="M492" i="11" s="1"/>
  <c r="F492" i="11"/>
  <c r="I492" i="11" s="1"/>
  <c r="L491" i="11"/>
  <c r="F491" i="11"/>
  <c r="I491" i="11" s="1"/>
  <c r="L490" i="11"/>
  <c r="M490" i="11" s="1"/>
  <c r="F490" i="11"/>
  <c r="I490" i="11" s="1"/>
  <c r="L489" i="11"/>
  <c r="F489" i="11"/>
  <c r="I489" i="11" s="1"/>
  <c r="L488" i="11"/>
  <c r="M488" i="11" s="1"/>
  <c r="F488" i="11"/>
  <c r="I488" i="11" s="1"/>
  <c r="L487" i="11"/>
  <c r="F487" i="11"/>
  <c r="I487" i="11" s="1"/>
  <c r="L486" i="11"/>
  <c r="M486" i="11" s="1"/>
  <c r="F486" i="11"/>
  <c r="I486" i="11" s="1"/>
  <c r="L485" i="11"/>
  <c r="F485" i="11"/>
  <c r="I485" i="11" s="1"/>
  <c r="L484" i="11"/>
  <c r="M484" i="11" s="1"/>
  <c r="F484" i="11"/>
  <c r="I484" i="11" s="1"/>
  <c r="L483" i="11"/>
  <c r="F483" i="11"/>
  <c r="I483" i="11" s="1"/>
  <c r="I482" i="11" s="1"/>
  <c r="K482" i="11"/>
  <c r="J482" i="11"/>
  <c r="H482" i="11"/>
  <c r="G482" i="11"/>
  <c r="E482" i="11"/>
  <c r="D482" i="11"/>
  <c r="L481" i="11"/>
  <c r="F481" i="11"/>
  <c r="I481" i="11" s="1"/>
  <c r="L480" i="11"/>
  <c r="F480" i="11"/>
  <c r="I480" i="11" s="1"/>
  <c r="L479" i="11"/>
  <c r="F479" i="11"/>
  <c r="I479" i="11" s="1"/>
  <c r="L478" i="11"/>
  <c r="F478" i="11"/>
  <c r="I478" i="11" s="1"/>
  <c r="L477" i="11"/>
  <c r="F477" i="11"/>
  <c r="I477" i="11" s="1"/>
  <c r="L476" i="11"/>
  <c r="F476" i="11"/>
  <c r="I476" i="11" s="1"/>
  <c r="L475" i="11"/>
  <c r="F475" i="11"/>
  <c r="I475" i="11" s="1"/>
  <c r="K474" i="11"/>
  <c r="J474" i="11"/>
  <c r="H474" i="11"/>
  <c r="G474" i="11"/>
  <c r="E474" i="11"/>
  <c r="D474" i="11"/>
  <c r="L473" i="11"/>
  <c r="F473" i="11"/>
  <c r="I473" i="11" s="1"/>
  <c r="L472" i="11"/>
  <c r="F472" i="11"/>
  <c r="I472" i="11" s="1"/>
  <c r="L471" i="11"/>
  <c r="F471" i="11"/>
  <c r="I471" i="11" s="1"/>
  <c r="L470" i="11"/>
  <c r="F470" i="11"/>
  <c r="I470" i="11" s="1"/>
  <c r="L469" i="11"/>
  <c r="F469" i="11"/>
  <c r="I469" i="11" s="1"/>
  <c r="L468" i="11"/>
  <c r="F468" i="11"/>
  <c r="I468" i="11" s="1"/>
  <c r="L467" i="11"/>
  <c r="F467" i="11"/>
  <c r="I467" i="11" s="1"/>
  <c r="L466" i="11"/>
  <c r="F466" i="11"/>
  <c r="I466" i="11" s="1"/>
  <c r="L465" i="11"/>
  <c r="F465" i="11"/>
  <c r="I465" i="11" s="1"/>
  <c r="L464" i="11"/>
  <c r="F464" i="11"/>
  <c r="I464" i="11" s="1"/>
  <c r="L463" i="11"/>
  <c r="F463" i="11"/>
  <c r="I463" i="11" s="1"/>
  <c r="L462" i="11"/>
  <c r="F462" i="11"/>
  <c r="I462" i="11" s="1"/>
  <c r="L461" i="11"/>
  <c r="F461" i="11"/>
  <c r="I461" i="11" s="1"/>
  <c r="L460" i="11"/>
  <c r="F460" i="11"/>
  <c r="I460" i="11" s="1"/>
  <c r="L459" i="11"/>
  <c r="F459" i="11"/>
  <c r="I459" i="11" s="1"/>
  <c r="L458" i="11"/>
  <c r="F458" i="11"/>
  <c r="I458" i="11" s="1"/>
  <c r="L457" i="11"/>
  <c r="F457" i="11"/>
  <c r="I457" i="11" s="1"/>
  <c r="L456" i="11"/>
  <c r="F456" i="11"/>
  <c r="I456" i="11" s="1"/>
  <c r="L455" i="11"/>
  <c r="F455" i="11"/>
  <c r="I455" i="11" s="1"/>
  <c r="L454" i="11"/>
  <c r="F454" i="11"/>
  <c r="I454" i="11" s="1"/>
  <c r="L453" i="11"/>
  <c r="F453" i="11"/>
  <c r="I453" i="11" s="1"/>
  <c r="L452" i="11"/>
  <c r="F452" i="11"/>
  <c r="I452" i="11" s="1"/>
  <c r="L451" i="11"/>
  <c r="I451" i="11"/>
  <c r="F451" i="11"/>
  <c r="L450" i="11"/>
  <c r="F450" i="11"/>
  <c r="I450" i="11" s="1"/>
  <c r="L449" i="11"/>
  <c r="F449" i="11"/>
  <c r="I449" i="11" s="1"/>
  <c r="L448" i="11"/>
  <c r="F448" i="11"/>
  <c r="I448" i="11" s="1"/>
  <c r="L447" i="11"/>
  <c r="F447" i="11"/>
  <c r="I447" i="11" s="1"/>
  <c r="K446" i="11"/>
  <c r="J446" i="11"/>
  <c r="H446" i="11"/>
  <c r="G446" i="11"/>
  <c r="E446" i="11"/>
  <c r="D446" i="11"/>
  <c r="L445" i="11"/>
  <c r="F445" i="11"/>
  <c r="I445" i="11" s="1"/>
  <c r="L444" i="11"/>
  <c r="F444" i="11"/>
  <c r="I444" i="11" s="1"/>
  <c r="L443" i="11"/>
  <c r="F443" i="11"/>
  <c r="I443" i="11" s="1"/>
  <c r="L442" i="11"/>
  <c r="F442" i="11"/>
  <c r="I442" i="11" s="1"/>
  <c r="L441" i="11"/>
  <c r="F441" i="11"/>
  <c r="I441" i="11" s="1"/>
  <c r="L440" i="11"/>
  <c r="F440" i="11"/>
  <c r="I440" i="11" s="1"/>
  <c r="L439" i="11"/>
  <c r="F439" i="11"/>
  <c r="I439" i="11" s="1"/>
  <c r="L438" i="11"/>
  <c r="F438" i="11"/>
  <c r="I438" i="11" s="1"/>
  <c r="L437" i="11"/>
  <c r="F437" i="11"/>
  <c r="I437" i="11" s="1"/>
  <c r="L436" i="11"/>
  <c r="F436" i="11"/>
  <c r="I436" i="11" s="1"/>
  <c r="M436" i="11" s="1"/>
  <c r="L435" i="11"/>
  <c r="F435" i="11"/>
  <c r="I435" i="11" s="1"/>
  <c r="L434" i="11"/>
  <c r="F434" i="11"/>
  <c r="I434" i="11" s="1"/>
  <c r="L433" i="11"/>
  <c r="F433" i="11"/>
  <c r="I433" i="11" s="1"/>
  <c r="L432" i="11"/>
  <c r="F432" i="11"/>
  <c r="I432" i="11" s="1"/>
  <c r="L431" i="11"/>
  <c r="M431" i="11" s="1"/>
  <c r="F431" i="11"/>
  <c r="I431" i="11" s="1"/>
  <c r="L430" i="11"/>
  <c r="F430" i="11"/>
  <c r="I430" i="11" s="1"/>
  <c r="L429" i="11"/>
  <c r="F429" i="11"/>
  <c r="I429" i="11" s="1"/>
  <c r="L428" i="11"/>
  <c r="F428" i="11"/>
  <c r="I428" i="11" s="1"/>
  <c r="L427" i="11"/>
  <c r="M427" i="11" s="1"/>
  <c r="F427" i="11"/>
  <c r="I427" i="11" s="1"/>
  <c r="L426" i="11"/>
  <c r="F426" i="11"/>
  <c r="I426" i="11" s="1"/>
  <c r="L425" i="11"/>
  <c r="F425" i="11"/>
  <c r="I425" i="11" s="1"/>
  <c r="L424" i="11"/>
  <c r="F424" i="11"/>
  <c r="I424" i="11" s="1"/>
  <c r="L423" i="11"/>
  <c r="M423" i="11" s="1"/>
  <c r="F423" i="11"/>
  <c r="I423" i="11" s="1"/>
  <c r="L422" i="11"/>
  <c r="F422" i="11"/>
  <c r="I422" i="11" s="1"/>
  <c r="L421" i="11"/>
  <c r="F421" i="11"/>
  <c r="I421" i="11" s="1"/>
  <c r="L420" i="11"/>
  <c r="F420" i="11"/>
  <c r="I420" i="11" s="1"/>
  <c r="L419" i="11"/>
  <c r="M419" i="11" s="1"/>
  <c r="F419" i="11"/>
  <c r="I419" i="11" s="1"/>
  <c r="L418" i="11"/>
  <c r="F418" i="11"/>
  <c r="I418" i="11" s="1"/>
  <c r="L417" i="11"/>
  <c r="F417" i="11"/>
  <c r="I417" i="11" s="1"/>
  <c r="L416" i="11"/>
  <c r="F416" i="11"/>
  <c r="I416" i="11" s="1"/>
  <c r="L415" i="11"/>
  <c r="M415" i="11" s="1"/>
  <c r="F415" i="11"/>
  <c r="I415" i="11" s="1"/>
  <c r="L414" i="11"/>
  <c r="F414" i="11"/>
  <c r="I414" i="11" s="1"/>
  <c r="L413" i="11"/>
  <c r="F413" i="11"/>
  <c r="I413" i="11" s="1"/>
  <c r="L412" i="11"/>
  <c r="F412" i="11"/>
  <c r="I412" i="11" s="1"/>
  <c r="L411" i="11"/>
  <c r="M411" i="11" s="1"/>
  <c r="F411" i="11"/>
  <c r="I411" i="11" s="1"/>
  <c r="L410" i="11"/>
  <c r="F410" i="11"/>
  <c r="I410" i="11" s="1"/>
  <c r="L409" i="11"/>
  <c r="F409" i="11"/>
  <c r="I409" i="11" s="1"/>
  <c r="L408" i="11"/>
  <c r="F408" i="11"/>
  <c r="I408" i="11" s="1"/>
  <c r="L407" i="11"/>
  <c r="M407" i="11" s="1"/>
  <c r="F407" i="11"/>
  <c r="I407" i="11" s="1"/>
  <c r="L406" i="11"/>
  <c r="F406" i="11"/>
  <c r="I406" i="11" s="1"/>
  <c r="L405" i="11"/>
  <c r="F405" i="11"/>
  <c r="I405" i="11" s="1"/>
  <c r="L404" i="11"/>
  <c r="F404" i="11"/>
  <c r="I404" i="11" s="1"/>
  <c r="L403" i="11"/>
  <c r="M403" i="11" s="1"/>
  <c r="F403" i="11"/>
  <c r="I403" i="11" s="1"/>
  <c r="L402" i="11"/>
  <c r="F402" i="11"/>
  <c r="I402" i="11" s="1"/>
  <c r="L401" i="11"/>
  <c r="I401" i="11"/>
  <c r="F401" i="11"/>
  <c r="L400" i="11"/>
  <c r="F400" i="11"/>
  <c r="I400" i="11" s="1"/>
  <c r="K399" i="11"/>
  <c r="K398" i="11" s="1"/>
  <c r="F399" i="11"/>
  <c r="I399" i="11" s="1"/>
  <c r="J398" i="11"/>
  <c r="H398" i="11"/>
  <c r="G398" i="11"/>
  <c r="E398" i="11"/>
  <c r="D398" i="11"/>
  <c r="L397" i="11"/>
  <c r="F397" i="11"/>
  <c r="I397" i="11" s="1"/>
  <c r="L396" i="11"/>
  <c r="F396" i="11"/>
  <c r="I396" i="11" s="1"/>
  <c r="L395" i="11"/>
  <c r="F395" i="11"/>
  <c r="I395" i="11" s="1"/>
  <c r="L394" i="11"/>
  <c r="F394" i="11"/>
  <c r="I394" i="11" s="1"/>
  <c r="L393" i="11"/>
  <c r="F393" i="11"/>
  <c r="I393" i="11" s="1"/>
  <c r="L392" i="11"/>
  <c r="F392" i="11"/>
  <c r="I392" i="11" s="1"/>
  <c r="L391" i="11"/>
  <c r="F391" i="11"/>
  <c r="I391" i="11" s="1"/>
  <c r="L390" i="11"/>
  <c r="F390" i="11"/>
  <c r="I390" i="11" s="1"/>
  <c r="L389" i="11"/>
  <c r="F389" i="11"/>
  <c r="I389" i="11" s="1"/>
  <c r="L388" i="11"/>
  <c r="F388" i="11"/>
  <c r="I388" i="11" s="1"/>
  <c r="L387" i="11"/>
  <c r="F387" i="11"/>
  <c r="I387" i="11" s="1"/>
  <c r="L386" i="11"/>
  <c r="F386" i="11"/>
  <c r="I386" i="11" s="1"/>
  <c r="L385" i="11"/>
  <c r="M385" i="11" s="1"/>
  <c r="F385" i="11"/>
  <c r="I385" i="11" s="1"/>
  <c r="L384" i="11"/>
  <c r="M384" i="11" s="1"/>
  <c r="I384" i="11"/>
  <c r="F384" i="11"/>
  <c r="L383" i="11"/>
  <c r="F383" i="11"/>
  <c r="I383" i="11" s="1"/>
  <c r="L382" i="11"/>
  <c r="F382" i="11"/>
  <c r="I382" i="11" s="1"/>
  <c r="L381" i="11"/>
  <c r="M381" i="11" s="1"/>
  <c r="I381" i="11"/>
  <c r="F381" i="11"/>
  <c r="L380" i="11"/>
  <c r="F380" i="11"/>
  <c r="I380" i="11" s="1"/>
  <c r="L379" i="11"/>
  <c r="F379" i="11"/>
  <c r="I379" i="11" s="1"/>
  <c r="L378" i="11"/>
  <c r="F378" i="11"/>
  <c r="I378" i="11" s="1"/>
  <c r="L377" i="11"/>
  <c r="I377" i="11"/>
  <c r="F377" i="11"/>
  <c r="L376" i="11"/>
  <c r="I376" i="11"/>
  <c r="F376" i="11"/>
  <c r="L375" i="11"/>
  <c r="F375" i="11"/>
  <c r="I375" i="11" s="1"/>
  <c r="L374" i="11"/>
  <c r="F374" i="11"/>
  <c r="I374" i="11" s="1"/>
  <c r="L373" i="11"/>
  <c r="F373" i="11"/>
  <c r="I373" i="11" s="1"/>
  <c r="L372" i="11"/>
  <c r="I372" i="11"/>
  <c r="F372" i="11"/>
  <c r="L371" i="11"/>
  <c r="I371" i="11"/>
  <c r="F371" i="11"/>
  <c r="L370" i="11"/>
  <c r="F370" i="11"/>
  <c r="I370" i="11" s="1"/>
  <c r="L369" i="11"/>
  <c r="I369" i="11"/>
  <c r="F369" i="11"/>
  <c r="L368" i="11"/>
  <c r="M368" i="11" s="1"/>
  <c r="I368" i="11"/>
  <c r="F368" i="11"/>
  <c r="K367" i="11"/>
  <c r="J367" i="11"/>
  <c r="L367" i="11" s="1"/>
  <c r="H367" i="11"/>
  <c r="G367" i="11"/>
  <c r="E367" i="11"/>
  <c r="D367" i="11"/>
  <c r="L366" i="11"/>
  <c r="F366" i="11"/>
  <c r="I366" i="11" s="1"/>
  <c r="K365" i="11"/>
  <c r="J365" i="11"/>
  <c r="H365" i="11"/>
  <c r="G365" i="11"/>
  <c r="E365" i="11"/>
  <c r="D365" i="11"/>
  <c r="L361" i="11"/>
  <c r="F361" i="11"/>
  <c r="I361" i="11" s="1"/>
  <c r="L360" i="11"/>
  <c r="F360" i="11"/>
  <c r="I360" i="11" s="1"/>
  <c r="M360" i="11" s="1"/>
  <c r="K359" i="11"/>
  <c r="J359" i="11"/>
  <c r="H359" i="11"/>
  <c r="G359" i="11"/>
  <c r="E359" i="11"/>
  <c r="D359" i="11"/>
  <c r="F359" i="11" s="1"/>
  <c r="I359" i="11" s="1"/>
  <c r="L358" i="11"/>
  <c r="F358" i="11"/>
  <c r="I358" i="11" s="1"/>
  <c r="K357" i="11"/>
  <c r="J357" i="11"/>
  <c r="H357" i="11"/>
  <c r="G357" i="11"/>
  <c r="E357" i="11"/>
  <c r="D357" i="11"/>
  <c r="L356" i="11"/>
  <c r="F356" i="11"/>
  <c r="I356" i="11" s="1"/>
  <c r="L355" i="11"/>
  <c r="F355" i="11"/>
  <c r="I355" i="11" s="1"/>
  <c r="L354" i="11"/>
  <c r="F354" i="11"/>
  <c r="I354" i="11" s="1"/>
  <c r="L353" i="11"/>
  <c r="F353" i="11"/>
  <c r="I353" i="11" s="1"/>
  <c r="L352" i="11"/>
  <c r="F352" i="11"/>
  <c r="I352" i="11" s="1"/>
  <c r="L351" i="11"/>
  <c r="F351" i="11"/>
  <c r="I351" i="11" s="1"/>
  <c r="K350" i="11"/>
  <c r="J350" i="11"/>
  <c r="H350" i="11"/>
  <c r="G350" i="11"/>
  <c r="E350" i="11"/>
  <c r="D350" i="11"/>
  <c r="F350" i="11" s="1"/>
  <c r="I350" i="11" s="1"/>
  <c r="L349" i="11"/>
  <c r="M349" i="11" s="1"/>
  <c r="I349" i="11"/>
  <c r="F349" i="11"/>
  <c r="L348" i="11"/>
  <c r="F348" i="11"/>
  <c r="I348" i="11" s="1"/>
  <c r="L347" i="11"/>
  <c r="I347" i="11"/>
  <c r="F347" i="11"/>
  <c r="K346" i="11"/>
  <c r="K345" i="11" s="1"/>
  <c r="J346" i="11"/>
  <c r="H346" i="11"/>
  <c r="H345" i="11" s="1"/>
  <c r="G346" i="11"/>
  <c r="E346" i="11"/>
  <c r="E345" i="11" s="1"/>
  <c r="D346" i="11"/>
  <c r="J345" i="11"/>
  <c r="J344" i="11" s="1"/>
  <c r="L343" i="11"/>
  <c r="F343" i="11"/>
  <c r="I343" i="11" s="1"/>
  <c r="M343" i="11" s="1"/>
  <c r="L342" i="11"/>
  <c r="F342" i="11"/>
  <c r="I342" i="11" s="1"/>
  <c r="L341" i="11"/>
  <c r="F341" i="11"/>
  <c r="I341" i="11" s="1"/>
  <c r="M341" i="11" s="1"/>
  <c r="K340" i="11"/>
  <c r="J340" i="11"/>
  <c r="H340" i="11"/>
  <c r="G340" i="11"/>
  <c r="E340" i="11"/>
  <c r="D340" i="11"/>
  <c r="F340" i="11" s="1"/>
  <c r="I340" i="11" s="1"/>
  <c r="L340" i="11" s="1"/>
  <c r="L339" i="11"/>
  <c r="F339" i="11"/>
  <c r="I339" i="11" s="1"/>
  <c r="K338" i="11"/>
  <c r="J338" i="11"/>
  <c r="H338" i="11"/>
  <c r="G338" i="11"/>
  <c r="E338" i="11"/>
  <c r="D338" i="11"/>
  <c r="F338" i="11" s="1"/>
  <c r="L337" i="11"/>
  <c r="F337" i="11"/>
  <c r="I337" i="11" s="1"/>
  <c r="L336" i="11"/>
  <c r="F336" i="11"/>
  <c r="I336" i="11" s="1"/>
  <c r="M336" i="11" s="1"/>
  <c r="L335" i="11"/>
  <c r="F335" i="11"/>
  <c r="I335" i="11" s="1"/>
  <c r="K334" i="11"/>
  <c r="J334" i="11"/>
  <c r="J333" i="11" s="1"/>
  <c r="H334" i="11"/>
  <c r="H333" i="11" s="1"/>
  <c r="H332" i="11" s="1"/>
  <c r="G334" i="11"/>
  <c r="G333" i="11" s="1"/>
  <c r="G332" i="11" s="1"/>
  <c r="E334" i="11"/>
  <c r="E333" i="11" s="1"/>
  <c r="E332" i="11" s="1"/>
  <c r="D334" i="11"/>
  <c r="D333" i="11" s="1"/>
  <c r="K333" i="11"/>
  <c r="I331" i="11"/>
  <c r="L331" i="11" s="1"/>
  <c r="M331" i="11" s="1"/>
  <c r="F331" i="11"/>
  <c r="L330" i="11"/>
  <c r="F330" i="11"/>
  <c r="I330" i="11" s="1"/>
  <c r="L329" i="11"/>
  <c r="I329" i="11"/>
  <c r="F329" i="11"/>
  <c r="L328" i="11"/>
  <c r="F328" i="11"/>
  <c r="I328" i="11" s="1"/>
  <c r="L327" i="11"/>
  <c r="F327" i="11"/>
  <c r="I327" i="11" s="1"/>
  <c r="L326" i="11"/>
  <c r="I326" i="11"/>
  <c r="F326" i="11"/>
  <c r="L325" i="11"/>
  <c r="F325" i="11"/>
  <c r="I325" i="11" s="1"/>
  <c r="L324" i="11"/>
  <c r="F324" i="11"/>
  <c r="I324" i="11" s="1"/>
  <c r="L323" i="11"/>
  <c r="F323" i="11"/>
  <c r="I323" i="11" s="1"/>
  <c r="L322" i="11"/>
  <c r="I322" i="11"/>
  <c r="F322" i="11"/>
  <c r="L321" i="11"/>
  <c r="F321" i="11"/>
  <c r="I321" i="11" s="1"/>
  <c r="L320" i="11"/>
  <c r="F320" i="11"/>
  <c r="I320" i="11" s="1"/>
  <c r="L319" i="11"/>
  <c r="F319" i="11"/>
  <c r="I319" i="11" s="1"/>
  <c r="L318" i="11"/>
  <c r="I318" i="11"/>
  <c r="F318" i="11"/>
  <c r="L317" i="11"/>
  <c r="F317" i="11"/>
  <c r="I317" i="11" s="1"/>
  <c r="L316" i="11"/>
  <c r="F316" i="11"/>
  <c r="I316" i="11" s="1"/>
  <c r="L315" i="11"/>
  <c r="I315" i="11"/>
  <c r="F315" i="11"/>
  <c r="K314" i="11"/>
  <c r="L314" i="11" s="1"/>
  <c r="J314" i="11"/>
  <c r="H314" i="11"/>
  <c r="G314" i="11"/>
  <c r="E314" i="11"/>
  <c r="D314" i="11"/>
  <c r="L313" i="11"/>
  <c r="F313" i="11"/>
  <c r="I313" i="11" s="1"/>
  <c r="L312" i="11"/>
  <c r="F312" i="11"/>
  <c r="I312" i="11" s="1"/>
  <c r="L311" i="11"/>
  <c r="F311" i="11"/>
  <c r="I311" i="11" s="1"/>
  <c r="L310" i="11"/>
  <c r="F310" i="11"/>
  <c r="I310" i="11" s="1"/>
  <c r="L309" i="11"/>
  <c r="F309" i="11"/>
  <c r="I309" i="11" s="1"/>
  <c r="L308" i="11"/>
  <c r="F308" i="11"/>
  <c r="I308" i="11" s="1"/>
  <c r="L307" i="11"/>
  <c r="F307" i="11"/>
  <c r="I307" i="11" s="1"/>
  <c r="M307" i="11" s="1"/>
  <c r="L306" i="11"/>
  <c r="K306" i="11"/>
  <c r="F306" i="11"/>
  <c r="I306" i="11" s="1"/>
  <c r="L305" i="11"/>
  <c r="I305" i="11"/>
  <c r="F305" i="11"/>
  <c r="L304" i="11"/>
  <c r="F304" i="11"/>
  <c r="I304" i="11" s="1"/>
  <c r="M304" i="11" s="1"/>
  <c r="L303" i="11"/>
  <c r="F303" i="11"/>
  <c r="I303" i="11" s="1"/>
  <c r="L302" i="11"/>
  <c r="F302" i="11"/>
  <c r="I302" i="11" s="1"/>
  <c r="L301" i="11"/>
  <c r="M301" i="11" s="1"/>
  <c r="I301" i="11"/>
  <c r="F301" i="11"/>
  <c r="L300" i="11"/>
  <c r="I300" i="11"/>
  <c r="F300" i="11"/>
  <c r="L299" i="11"/>
  <c r="F299" i="11"/>
  <c r="I299" i="11" s="1"/>
  <c r="L298" i="11"/>
  <c r="M298" i="11" s="1"/>
  <c r="F298" i="11"/>
  <c r="I298" i="11" s="1"/>
  <c r="L297" i="11"/>
  <c r="F297" i="11"/>
  <c r="I297" i="11" s="1"/>
  <c r="L296" i="11"/>
  <c r="F296" i="11"/>
  <c r="I296" i="11" s="1"/>
  <c r="L295" i="11"/>
  <c r="F295" i="11"/>
  <c r="I295" i="11" s="1"/>
  <c r="L294" i="11"/>
  <c r="F294" i="11"/>
  <c r="I294" i="11" s="1"/>
  <c r="L293" i="11"/>
  <c r="I293" i="11"/>
  <c r="F293" i="11"/>
  <c r="L292" i="11"/>
  <c r="I292" i="11"/>
  <c r="F292" i="11"/>
  <c r="L291" i="11"/>
  <c r="F291" i="11"/>
  <c r="I291" i="11" s="1"/>
  <c r="L290" i="11"/>
  <c r="F290" i="11"/>
  <c r="I290" i="11" s="1"/>
  <c r="L289" i="11"/>
  <c r="I289" i="11"/>
  <c r="F289" i="11"/>
  <c r="L288" i="11"/>
  <c r="F288" i="11"/>
  <c r="I288" i="11" s="1"/>
  <c r="L287" i="11"/>
  <c r="F287" i="11"/>
  <c r="I287" i="11" s="1"/>
  <c r="L286" i="11"/>
  <c r="F286" i="11"/>
  <c r="I286" i="11" s="1"/>
  <c r="L285" i="11"/>
  <c r="M285" i="11" s="1"/>
  <c r="I285" i="11"/>
  <c r="F285" i="11"/>
  <c r="L284" i="11"/>
  <c r="F284" i="11"/>
  <c r="I284" i="11" s="1"/>
  <c r="L283" i="11"/>
  <c r="F283" i="11"/>
  <c r="I283" i="11" s="1"/>
  <c r="K282" i="11"/>
  <c r="L282" i="11" s="1"/>
  <c r="M282" i="11" s="1"/>
  <c r="F282" i="11"/>
  <c r="I282" i="11" s="1"/>
  <c r="L281" i="11"/>
  <c r="F281" i="11"/>
  <c r="I281" i="11" s="1"/>
  <c r="L280" i="11"/>
  <c r="F280" i="11"/>
  <c r="I280" i="11" s="1"/>
  <c r="L279" i="11"/>
  <c r="F279" i="11"/>
  <c r="I279" i="11" s="1"/>
  <c r="J278" i="11"/>
  <c r="H278" i="11"/>
  <c r="G278" i="11"/>
  <c r="E278" i="11"/>
  <c r="D278" i="11"/>
  <c r="L277" i="11"/>
  <c r="F277" i="11"/>
  <c r="I277" i="11" s="1"/>
  <c r="M277" i="11" s="1"/>
  <c r="L276" i="11"/>
  <c r="F276" i="11"/>
  <c r="I276" i="11" s="1"/>
  <c r="L275" i="11"/>
  <c r="F275" i="11"/>
  <c r="I275" i="11" s="1"/>
  <c r="M275" i="11" s="1"/>
  <c r="L274" i="11"/>
  <c r="F274" i="11"/>
  <c r="I274" i="11" s="1"/>
  <c r="L273" i="11"/>
  <c r="F273" i="11"/>
  <c r="I273" i="11" s="1"/>
  <c r="M273" i="11" s="1"/>
  <c r="L272" i="11"/>
  <c r="F272" i="11"/>
  <c r="I272" i="11" s="1"/>
  <c r="L271" i="11"/>
  <c r="F271" i="11"/>
  <c r="I271" i="11" s="1"/>
  <c r="M271" i="11" s="1"/>
  <c r="L270" i="11"/>
  <c r="F270" i="11"/>
  <c r="I270" i="11" s="1"/>
  <c r="L269" i="11"/>
  <c r="F269" i="11"/>
  <c r="I269" i="11" s="1"/>
  <c r="M269" i="11" s="1"/>
  <c r="K268" i="11"/>
  <c r="L268" i="11" s="1"/>
  <c r="M268" i="11" s="1"/>
  <c r="I268" i="11"/>
  <c r="F268" i="11"/>
  <c r="K267" i="11"/>
  <c r="J267" i="11"/>
  <c r="H267" i="11"/>
  <c r="G267" i="11"/>
  <c r="E267" i="11"/>
  <c r="E125" i="11" s="1"/>
  <c r="D267" i="11"/>
  <c r="L266" i="11"/>
  <c r="F266" i="11"/>
  <c r="I266" i="11" s="1"/>
  <c r="M266" i="11" s="1"/>
  <c r="L265" i="11"/>
  <c r="F265" i="11"/>
  <c r="I265" i="11" s="1"/>
  <c r="L264" i="11"/>
  <c r="K264" i="11"/>
  <c r="F264" i="11"/>
  <c r="I264" i="11" s="1"/>
  <c r="M264" i="11" s="1"/>
  <c r="L263" i="11"/>
  <c r="F263" i="11"/>
  <c r="I263" i="11" s="1"/>
  <c r="L262" i="11"/>
  <c r="F262" i="11"/>
  <c r="I262" i="11" s="1"/>
  <c r="M262" i="11" s="1"/>
  <c r="L261" i="11"/>
  <c r="F261" i="11"/>
  <c r="I261" i="11" s="1"/>
  <c r="L260" i="11"/>
  <c r="F260" i="11"/>
  <c r="I260" i="11" s="1"/>
  <c r="M260" i="11" s="1"/>
  <c r="L259" i="11"/>
  <c r="F259" i="11"/>
  <c r="I259" i="11" s="1"/>
  <c r="M259" i="11" s="1"/>
  <c r="L258" i="11"/>
  <c r="F258" i="11"/>
  <c r="I258" i="11" s="1"/>
  <c r="M258" i="11" s="1"/>
  <c r="L257" i="11"/>
  <c r="F257" i="11"/>
  <c r="I257" i="11" s="1"/>
  <c r="M257" i="11" s="1"/>
  <c r="L256" i="11"/>
  <c r="F256" i="11"/>
  <c r="I256" i="11" s="1"/>
  <c r="M256" i="11" s="1"/>
  <c r="L255" i="11"/>
  <c r="F255" i="11"/>
  <c r="I255" i="11" s="1"/>
  <c r="M255" i="11" s="1"/>
  <c r="L254" i="11"/>
  <c r="F254" i="11"/>
  <c r="I254" i="11" s="1"/>
  <c r="M254" i="11" s="1"/>
  <c r="L253" i="11"/>
  <c r="F253" i="11"/>
  <c r="I253" i="11" s="1"/>
  <c r="M253" i="11" s="1"/>
  <c r="L252" i="11"/>
  <c r="F252" i="11"/>
  <c r="I252" i="11" s="1"/>
  <c r="M252" i="11" s="1"/>
  <c r="K251" i="11"/>
  <c r="J251" i="11"/>
  <c r="L251" i="11" s="1"/>
  <c r="H251" i="11"/>
  <c r="G251" i="11"/>
  <c r="E251" i="11"/>
  <c r="D251" i="11"/>
  <c r="F251" i="11" s="1"/>
  <c r="K250" i="11"/>
  <c r="K243" i="11" s="1"/>
  <c r="F250" i="11"/>
  <c r="I250" i="11" s="1"/>
  <c r="L249" i="11"/>
  <c r="F249" i="11"/>
  <c r="I249" i="11" s="1"/>
  <c r="L248" i="11"/>
  <c r="F248" i="11"/>
  <c r="I248" i="11" s="1"/>
  <c r="L247" i="11"/>
  <c r="F247" i="11"/>
  <c r="I247" i="11" s="1"/>
  <c r="L246" i="11"/>
  <c r="F246" i="11"/>
  <c r="I246" i="11" s="1"/>
  <c r="L245" i="11"/>
  <c r="F245" i="11"/>
  <c r="I245" i="11" s="1"/>
  <c r="L244" i="11"/>
  <c r="F244" i="11"/>
  <c r="I244" i="11" s="1"/>
  <c r="J243" i="11"/>
  <c r="H243" i="11"/>
  <c r="G243" i="11"/>
  <c r="E243" i="11"/>
  <c r="D243" i="11"/>
  <c r="L241" i="11"/>
  <c r="F241" i="11"/>
  <c r="I241" i="11" s="1"/>
  <c r="L240" i="11"/>
  <c r="I240" i="11"/>
  <c r="F240" i="11"/>
  <c r="L239" i="11"/>
  <c r="I239" i="11"/>
  <c r="F239" i="11"/>
  <c r="L238" i="11"/>
  <c r="F238" i="11"/>
  <c r="I238" i="11" s="1"/>
  <c r="L237" i="11"/>
  <c r="F237" i="11"/>
  <c r="I237" i="11" s="1"/>
  <c r="L236" i="11"/>
  <c r="I236" i="11"/>
  <c r="F236" i="11"/>
  <c r="L235" i="11"/>
  <c r="F235" i="11"/>
  <c r="I235" i="11" s="1"/>
  <c r="L234" i="11"/>
  <c r="F234" i="11"/>
  <c r="I234" i="11" s="1"/>
  <c r="L233" i="11"/>
  <c r="F233" i="11"/>
  <c r="I233" i="11" s="1"/>
  <c r="L232" i="11"/>
  <c r="M232" i="11" s="1"/>
  <c r="I232" i="11"/>
  <c r="F232" i="11"/>
  <c r="L231" i="11"/>
  <c r="F231" i="11"/>
  <c r="I231" i="11" s="1"/>
  <c r="L230" i="11"/>
  <c r="F230" i="11"/>
  <c r="I230" i="11" s="1"/>
  <c r="L229" i="11"/>
  <c r="M229" i="11" s="1"/>
  <c r="F229" i="11"/>
  <c r="I229" i="11" s="1"/>
  <c r="L228" i="11"/>
  <c r="F228" i="11"/>
  <c r="I228" i="11" s="1"/>
  <c r="L227" i="11"/>
  <c r="F227" i="11"/>
  <c r="I227" i="11" s="1"/>
  <c r="L226" i="11"/>
  <c r="F226" i="11"/>
  <c r="I226" i="11" s="1"/>
  <c r="L225" i="11"/>
  <c r="F225" i="11"/>
  <c r="I225" i="11" s="1"/>
  <c r="L224" i="11"/>
  <c r="I224" i="11"/>
  <c r="F224" i="11"/>
  <c r="L223" i="11"/>
  <c r="F223" i="11"/>
  <c r="I223" i="11" s="1"/>
  <c r="L222" i="11"/>
  <c r="F222" i="11"/>
  <c r="I222" i="11" s="1"/>
  <c r="L221" i="11"/>
  <c r="F221" i="11"/>
  <c r="I221" i="11" s="1"/>
  <c r="L220" i="11"/>
  <c r="I220" i="11"/>
  <c r="F220" i="11"/>
  <c r="L219" i="11"/>
  <c r="F219" i="11"/>
  <c r="I219" i="11" s="1"/>
  <c r="L218" i="11"/>
  <c r="F218" i="11"/>
  <c r="I218" i="11" s="1"/>
  <c r="L217" i="11"/>
  <c r="F217" i="11"/>
  <c r="I217" i="11" s="1"/>
  <c r="L216" i="11"/>
  <c r="F216" i="11"/>
  <c r="I216" i="11" s="1"/>
  <c r="L215" i="11"/>
  <c r="F215" i="11"/>
  <c r="I215" i="11" s="1"/>
  <c r="L214" i="11"/>
  <c r="F214" i="11"/>
  <c r="I214" i="11" s="1"/>
  <c r="K213" i="11"/>
  <c r="J213" i="11"/>
  <c r="H213" i="11"/>
  <c r="G213" i="11"/>
  <c r="E213" i="11"/>
  <c r="D213" i="11"/>
  <c r="F213" i="11" s="1"/>
  <c r="I213" i="11" s="1"/>
  <c r="L212" i="11"/>
  <c r="F212" i="11"/>
  <c r="I212" i="11" s="1"/>
  <c r="M212" i="11" s="1"/>
  <c r="L211" i="11"/>
  <c r="F211" i="11"/>
  <c r="I211" i="11" s="1"/>
  <c r="M211" i="11" s="1"/>
  <c r="L210" i="11"/>
  <c r="F210" i="11"/>
  <c r="I210" i="11" s="1"/>
  <c r="M210" i="11" s="1"/>
  <c r="L209" i="11"/>
  <c r="F209" i="11"/>
  <c r="I209" i="11" s="1"/>
  <c r="M209" i="11" s="1"/>
  <c r="L208" i="11"/>
  <c r="F208" i="11"/>
  <c r="I208" i="11" s="1"/>
  <c r="M208" i="11" s="1"/>
  <c r="L207" i="11"/>
  <c r="F207" i="11"/>
  <c r="I207" i="11" s="1"/>
  <c r="M207" i="11" s="1"/>
  <c r="L206" i="11"/>
  <c r="F206" i="11"/>
  <c r="I206" i="11" s="1"/>
  <c r="M206" i="11" s="1"/>
  <c r="L205" i="11"/>
  <c r="F205" i="11"/>
  <c r="I205" i="11" s="1"/>
  <c r="M205" i="11" s="1"/>
  <c r="L204" i="11"/>
  <c r="F204" i="11"/>
  <c r="I204" i="11" s="1"/>
  <c r="M204" i="11" s="1"/>
  <c r="L203" i="11"/>
  <c r="F203" i="11"/>
  <c r="I203" i="11" s="1"/>
  <c r="M203" i="11" s="1"/>
  <c r="L202" i="11"/>
  <c r="F202" i="11"/>
  <c r="I202" i="11" s="1"/>
  <c r="L201" i="11"/>
  <c r="F201" i="11"/>
  <c r="I201" i="11" s="1"/>
  <c r="L200" i="11"/>
  <c r="I200" i="11"/>
  <c r="F200" i="11"/>
  <c r="L199" i="11"/>
  <c r="F199" i="11"/>
  <c r="I199" i="11" s="1"/>
  <c r="L198" i="11"/>
  <c r="F198" i="11"/>
  <c r="I198" i="11" s="1"/>
  <c r="L197" i="11"/>
  <c r="M197" i="11" s="1"/>
  <c r="F197" i="11"/>
  <c r="I197" i="11" s="1"/>
  <c r="L196" i="11"/>
  <c r="F196" i="11"/>
  <c r="I196" i="11" s="1"/>
  <c r="L195" i="11"/>
  <c r="F195" i="11"/>
  <c r="I195" i="11" s="1"/>
  <c r="L194" i="11"/>
  <c r="F194" i="11"/>
  <c r="I194" i="11" s="1"/>
  <c r="L193" i="11"/>
  <c r="F193" i="11"/>
  <c r="I193" i="11" s="1"/>
  <c r="L192" i="11"/>
  <c r="F192" i="11"/>
  <c r="I192" i="11" s="1"/>
  <c r="L191" i="11"/>
  <c r="F191" i="11"/>
  <c r="I191" i="11" s="1"/>
  <c r="L190" i="11"/>
  <c r="I190" i="11"/>
  <c r="F190" i="11"/>
  <c r="L189" i="11"/>
  <c r="F189" i="11"/>
  <c r="I189" i="11" s="1"/>
  <c r="L188" i="11"/>
  <c r="F188" i="11"/>
  <c r="I188" i="11" s="1"/>
  <c r="L187" i="11"/>
  <c r="F187" i="11"/>
  <c r="I187" i="11" s="1"/>
  <c r="L186" i="11"/>
  <c r="F186" i="11"/>
  <c r="I186" i="11" s="1"/>
  <c r="L185" i="11"/>
  <c r="F185" i="11"/>
  <c r="I185" i="11" s="1"/>
  <c r="L184" i="11"/>
  <c r="F184" i="11"/>
  <c r="I184" i="11" s="1"/>
  <c r="L183" i="11"/>
  <c r="F183" i="11"/>
  <c r="I183" i="11" s="1"/>
  <c r="L182" i="11"/>
  <c r="F182" i="11"/>
  <c r="I182" i="11" s="1"/>
  <c r="L181" i="11"/>
  <c r="F181" i="11"/>
  <c r="I181" i="11" s="1"/>
  <c r="L180" i="11"/>
  <c r="F180" i="11"/>
  <c r="I180" i="11" s="1"/>
  <c r="L179" i="11"/>
  <c r="F179" i="11"/>
  <c r="I179" i="11" s="1"/>
  <c r="L178" i="11"/>
  <c r="M178" i="11" s="1"/>
  <c r="F178" i="11"/>
  <c r="I178" i="11" s="1"/>
  <c r="L177" i="11"/>
  <c r="F177" i="11"/>
  <c r="I177" i="11" s="1"/>
  <c r="L176" i="11"/>
  <c r="F176" i="11"/>
  <c r="I176" i="11" s="1"/>
  <c r="L175" i="11"/>
  <c r="I175" i="11"/>
  <c r="F175" i="11"/>
  <c r="L174" i="11"/>
  <c r="F174" i="11"/>
  <c r="I174" i="11" s="1"/>
  <c r="L173" i="11"/>
  <c r="F173" i="11"/>
  <c r="I173" i="11" s="1"/>
  <c r="L172" i="11"/>
  <c r="F172" i="11"/>
  <c r="I172" i="11" s="1"/>
  <c r="L171" i="11"/>
  <c r="F171" i="11"/>
  <c r="I171" i="11" s="1"/>
  <c r="L170" i="11"/>
  <c r="F170" i="11"/>
  <c r="I170" i="11" s="1"/>
  <c r="K169" i="11"/>
  <c r="J169" i="11"/>
  <c r="H169" i="11"/>
  <c r="G169" i="11"/>
  <c r="E169" i="11"/>
  <c r="D169" i="11"/>
  <c r="F169" i="11" s="1"/>
  <c r="L168" i="11"/>
  <c r="F168" i="11"/>
  <c r="I168" i="11" s="1"/>
  <c r="L167" i="11"/>
  <c r="F167" i="11"/>
  <c r="I167" i="11" s="1"/>
  <c r="L166" i="11"/>
  <c r="F166" i="11"/>
  <c r="I166" i="11" s="1"/>
  <c r="L165" i="11"/>
  <c r="F165" i="11"/>
  <c r="I165" i="11" s="1"/>
  <c r="M165" i="11" s="1"/>
  <c r="L164" i="11"/>
  <c r="F164" i="11"/>
  <c r="I164" i="11" s="1"/>
  <c r="L163" i="11"/>
  <c r="F163" i="11"/>
  <c r="I163" i="11" s="1"/>
  <c r="L162" i="11"/>
  <c r="F162" i="11"/>
  <c r="I162" i="11" s="1"/>
  <c r="L161" i="11"/>
  <c r="F161" i="11"/>
  <c r="I161" i="11" s="1"/>
  <c r="L160" i="11"/>
  <c r="M160" i="11" s="1"/>
  <c r="F160" i="11"/>
  <c r="I160" i="11" s="1"/>
  <c r="L159" i="11"/>
  <c r="F159" i="11"/>
  <c r="I159" i="11" s="1"/>
  <c r="L158" i="11"/>
  <c r="F158" i="11"/>
  <c r="I158" i="11" s="1"/>
  <c r="L157" i="11"/>
  <c r="F157" i="11"/>
  <c r="I157" i="11" s="1"/>
  <c r="L156" i="11"/>
  <c r="M156" i="11" s="1"/>
  <c r="F156" i="11"/>
  <c r="I156" i="11" s="1"/>
  <c r="L155" i="11"/>
  <c r="F155" i="11"/>
  <c r="I155" i="11" s="1"/>
  <c r="L154" i="11"/>
  <c r="F154" i="11"/>
  <c r="I154" i="11" s="1"/>
  <c r="L153" i="11"/>
  <c r="F153" i="11"/>
  <c r="I153" i="11" s="1"/>
  <c r="L152" i="11"/>
  <c r="M152" i="11" s="1"/>
  <c r="F152" i="11"/>
  <c r="I152" i="11" s="1"/>
  <c r="L151" i="11"/>
  <c r="F151" i="11"/>
  <c r="I151" i="11" s="1"/>
  <c r="L150" i="11"/>
  <c r="F150" i="11"/>
  <c r="I150" i="11" s="1"/>
  <c r="L149" i="11"/>
  <c r="F149" i="11"/>
  <c r="I149" i="11" s="1"/>
  <c r="L148" i="11"/>
  <c r="M148" i="11" s="1"/>
  <c r="F148" i="11"/>
  <c r="I148" i="11" s="1"/>
  <c r="L147" i="11"/>
  <c r="F147" i="11"/>
  <c r="I147" i="11" s="1"/>
  <c r="L146" i="11"/>
  <c r="F146" i="11"/>
  <c r="I146" i="11" s="1"/>
  <c r="L145" i="11"/>
  <c r="F145" i="11"/>
  <c r="I145" i="11" s="1"/>
  <c r="K144" i="11"/>
  <c r="J144" i="11"/>
  <c r="H144" i="11"/>
  <c r="H125" i="11" s="1"/>
  <c r="G144" i="11"/>
  <c r="E144" i="11"/>
  <c r="D144" i="11"/>
  <c r="F144" i="11" s="1"/>
  <c r="L143" i="11"/>
  <c r="F143" i="11"/>
  <c r="I143" i="11" s="1"/>
  <c r="L142" i="11"/>
  <c r="F142" i="11"/>
  <c r="I142" i="11" s="1"/>
  <c r="L141" i="11"/>
  <c r="M141" i="11" s="1"/>
  <c r="F141" i="11"/>
  <c r="I141" i="11" s="1"/>
  <c r="L140" i="11"/>
  <c r="F140" i="11"/>
  <c r="I140" i="11" s="1"/>
  <c r="K139" i="11"/>
  <c r="J139" i="11"/>
  <c r="L139" i="11" s="1"/>
  <c r="H139" i="11"/>
  <c r="G139" i="11"/>
  <c r="E139" i="11"/>
  <c r="D139" i="11"/>
  <c r="L138" i="11"/>
  <c r="F138" i="11"/>
  <c r="I138" i="11" s="1"/>
  <c r="L137" i="11"/>
  <c r="F137" i="11"/>
  <c r="I137" i="11" s="1"/>
  <c r="L136" i="11"/>
  <c r="I136" i="11"/>
  <c r="F136" i="11"/>
  <c r="L135" i="11"/>
  <c r="F135" i="11"/>
  <c r="I135" i="11" s="1"/>
  <c r="L134" i="11"/>
  <c r="F134" i="11"/>
  <c r="I134" i="11" s="1"/>
  <c r="L133" i="11"/>
  <c r="F133" i="11"/>
  <c r="I133" i="11" s="1"/>
  <c r="L132" i="11"/>
  <c r="F132" i="11"/>
  <c r="I132" i="11" s="1"/>
  <c r="L131" i="11"/>
  <c r="F131" i="11"/>
  <c r="I131" i="11" s="1"/>
  <c r="L130" i="11"/>
  <c r="I130" i="11"/>
  <c r="F130" i="11"/>
  <c r="L129" i="11"/>
  <c r="I129" i="11"/>
  <c r="F129" i="11"/>
  <c r="L128" i="11"/>
  <c r="F128" i="11"/>
  <c r="I128" i="11" s="1"/>
  <c r="K127" i="11"/>
  <c r="J127" i="11"/>
  <c r="H127" i="11"/>
  <c r="G127" i="11"/>
  <c r="G125" i="11" s="1"/>
  <c r="E127" i="11"/>
  <c r="D127" i="11"/>
  <c r="F127" i="11" s="1"/>
  <c r="L124" i="11"/>
  <c r="F124" i="11"/>
  <c r="I124" i="11" s="1"/>
  <c r="L123" i="11"/>
  <c r="F123" i="11"/>
  <c r="I123" i="11" s="1"/>
  <c r="K122" i="11"/>
  <c r="K121" i="11" s="1"/>
  <c r="J122" i="11"/>
  <c r="H122" i="11"/>
  <c r="H121" i="11" s="1"/>
  <c r="G122" i="11"/>
  <c r="G121" i="11" s="1"/>
  <c r="E122" i="11"/>
  <c r="D122" i="11"/>
  <c r="D121" i="11"/>
  <c r="L120" i="11"/>
  <c r="F120" i="11"/>
  <c r="I120" i="11" s="1"/>
  <c r="L119" i="11"/>
  <c r="F119" i="11"/>
  <c r="I119" i="11" s="1"/>
  <c r="L118" i="11"/>
  <c r="F118" i="11"/>
  <c r="I118" i="11" s="1"/>
  <c r="L117" i="11"/>
  <c r="F117" i="11"/>
  <c r="I117" i="11" s="1"/>
  <c r="K116" i="11"/>
  <c r="J116" i="11"/>
  <c r="L116" i="11" s="1"/>
  <c r="H116" i="11"/>
  <c r="G116" i="11"/>
  <c r="E116" i="11"/>
  <c r="D116" i="11"/>
  <c r="F116" i="11" s="1"/>
  <c r="I116" i="11" s="1"/>
  <c r="L115" i="11"/>
  <c r="F115" i="11"/>
  <c r="I115" i="11" s="1"/>
  <c r="L114" i="11"/>
  <c r="F114" i="11"/>
  <c r="I114" i="11" s="1"/>
  <c r="L113" i="11"/>
  <c r="F113" i="11"/>
  <c r="I113" i="11" s="1"/>
  <c r="L112" i="11"/>
  <c r="F112" i="11"/>
  <c r="I112" i="11" s="1"/>
  <c r="L111" i="11"/>
  <c r="F111" i="11"/>
  <c r="I111" i="11" s="1"/>
  <c r="L110" i="11"/>
  <c r="F110" i="11"/>
  <c r="I110" i="11" s="1"/>
  <c r="L109" i="11"/>
  <c r="F109" i="11"/>
  <c r="I109" i="11" s="1"/>
  <c r="L108" i="11"/>
  <c r="F108" i="11"/>
  <c r="I108" i="11" s="1"/>
  <c r="L107" i="11"/>
  <c r="I107" i="11"/>
  <c r="F107" i="11"/>
  <c r="L106" i="11"/>
  <c r="F106" i="11"/>
  <c r="I106" i="11" s="1"/>
  <c r="L105" i="11"/>
  <c r="F105" i="11"/>
  <c r="I105" i="11" s="1"/>
  <c r="L104" i="11"/>
  <c r="F104" i="11"/>
  <c r="I104" i="11" s="1"/>
  <c r="L103" i="11"/>
  <c r="I103" i="11"/>
  <c r="F103" i="11"/>
  <c r="L102" i="11"/>
  <c r="F102" i="11"/>
  <c r="I102" i="11" s="1"/>
  <c r="L101" i="11"/>
  <c r="F101" i="11"/>
  <c r="I101" i="11" s="1"/>
  <c r="L100" i="11"/>
  <c r="F100" i="11"/>
  <c r="I100" i="11" s="1"/>
  <c r="L99" i="11"/>
  <c r="F99" i="11"/>
  <c r="I99" i="11" s="1"/>
  <c r="L98" i="11"/>
  <c r="F98" i="11"/>
  <c r="I98" i="11" s="1"/>
  <c r="L97" i="11"/>
  <c r="F97" i="11"/>
  <c r="I97" i="11" s="1"/>
  <c r="L96" i="11"/>
  <c r="F96" i="11"/>
  <c r="I96" i="11" s="1"/>
  <c r="L95" i="11"/>
  <c r="I95" i="11"/>
  <c r="F95" i="11"/>
  <c r="L94" i="11"/>
  <c r="F94" i="11"/>
  <c r="I94" i="11" s="1"/>
  <c r="L93" i="11"/>
  <c r="F93" i="11"/>
  <c r="I93" i="11" s="1"/>
  <c r="L92" i="11"/>
  <c r="F92" i="11"/>
  <c r="I92" i="11" s="1"/>
  <c r="L91" i="11"/>
  <c r="F91" i="11"/>
  <c r="I91" i="11" s="1"/>
  <c r="L90" i="11"/>
  <c r="F90" i="11"/>
  <c r="I90" i="11" s="1"/>
  <c r="L89" i="11"/>
  <c r="F89" i="11"/>
  <c r="I89" i="11" s="1"/>
  <c r="L88" i="11"/>
  <c r="F88" i="11"/>
  <c r="I88" i="11" s="1"/>
  <c r="L87" i="11"/>
  <c r="F87" i="11"/>
  <c r="I87" i="11" s="1"/>
  <c r="L86" i="11"/>
  <c r="F86" i="11"/>
  <c r="I86" i="11" s="1"/>
  <c r="L85" i="11"/>
  <c r="F85" i="11"/>
  <c r="I85" i="11" s="1"/>
  <c r="L84" i="11"/>
  <c r="F84" i="11"/>
  <c r="I84" i="11" s="1"/>
  <c r="L83" i="11"/>
  <c r="I83" i="11"/>
  <c r="F83" i="11"/>
  <c r="K82" i="11"/>
  <c r="J82" i="11"/>
  <c r="H82" i="11"/>
  <c r="G82" i="11"/>
  <c r="E82" i="11"/>
  <c r="D82" i="11"/>
  <c r="L81" i="11"/>
  <c r="F81" i="11"/>
  <c r="I81" i="11" s="1"/>
  <c r="L80" i="11"/>
  <c r="F80" i="11"/>
  <c r="I80" i="11" s="1"/>
  <c r="L79" i="11"/>
  <c r="F79" i="11"/>
  <c r="I79" i="11" s="1"/>
  <c r="M79" i="11" s="1"/>
  <c r="L78" i="11"/>
  <c r="F78" i="11"/>
  <c r="I78" i="11" s="1"/>
  <c r="M78" i="11" s="1"/>
  <c r="K77" i="11"/>
  <c r="J77" i="11"/>
  <c r="H77" i="11"/>
  <c r="G77" i="11"/>
  <c r="E77" i="11"/>
  <c r="D77" i="11"/>
  <c r="F77" i="11" s="1"/>
  <c r="L76" i="11"/>
  <c r="F76" i="11"/>
  <c r="I76" i="11" s="1"/>
  <c r="L75" i="11"/>
  <c r="F75" i="11"/>
  <c r="I75" i="11" s="1"/>
  <c r="K74" i="11"/>
  <c r="J74" i="11"/>
  <c r="H74" i="11"/>
  <c r="G74" i="11"/>
  <c r="E74" i="11"/>
  <c r="E73" i="11" s="1"/>
  <c r="D74" i="11"/>
  <c r="F74" i="11" s="1"/>
  <c r="I74" i="11" s="1"/>
  <c r="L70" i="11"/>
  <c r="F70" i="11"/>
  <c r="I70" i="11" s="1"/>
  <c r="L69" i="11"/>
  <c r="F69" i="11"/>
  <c r="I69" i="11" s="1"/>
  <c r="L68" i="11"/>
  <c r="F68" i="11"/>
  <c r="I68" i="11" s="1"/>
  <c r="L67" i="11"/>
  <c r="F67" i="11"/>
  <c r="I67" i="11" s="1"/>
  <c r="L66" i="11"/>
  <c r="F66" i="11"/>
  <c r="I66" i="11" s="1"/>
  <c r="L65" i="11"/>
  <c r="F65" i="11"/>
  <c r="I65" i="11" s="1"/>
  <c r="L64" i="11"/>
  <c r="I64" i="11"/>
  <c r="F64" i="11"/>
  <c r="L63" i="11"/>
  <c r="F63" i="11"/>
  <c r="I63" i="11" s="1"/>
  <c r="L62" i="11"/>
  <c r="F62" i="11"/>
  <c r="I62" i="11" s="1"/>
  <c r="K61" i="11"/>
  <c r="J61" i="11"/>
  <c r="L61" i="11" s="1"/>
  <c r="H61" i="11"/>
  <c r="H60" i="11" s="1"/>
  <c r="G61" i="11"/>
  <c r="G60" i="11" s="1"/>
  <c r="E61" i="11"/>
  <c r="E60" i="11" s="1"/>
  <c r="D61" i="11"/>
  <c r="F61" i="11" s="1"/>
  <c r="K60" i="11"/>
  <c r="L59" i="11"/>
  <c r="F59" i="11"/>
  <c r="I59" i="11" s="1"/>
  <c r="L58" i="11"/>
  <c r="F58" i="11"/>
  <c r="I58" i="11" s="1"/>
  <c r="L57" i="11"/>
  <c r="F57" i="11"/>
  <c r="I57" i="11" s="1"/>
  <c r="L56" i="11"/>
  <c r="F56" i="11"/>
  <c r="I56" i="11" s="1"/>
  <c r="L55" i="11"/>
  <c r="F55" i="11"/>
  <c r="I55" i="11" s="1"/>
  <c r="L54" i="11"/>
  <c r="I54" i="11"/>
  <c r="F54" i="11"/>
  <c r="L53" i="11"/>
  <c r="I53" i="11"/>
  <c r="F53" i="11"/>
  <c r="K52" i="11"/>
  <c r="J52" i="11"/>
  <c r="L52" i="11" s="1"/>
  <c r="H52" i="11"/>
  <c r="G52" i="11"/>
  <c r="E52" i="11"/>
  <c r="D52" i="11"/>
  <c r="F52" i="11" s="1"/>
  <c r="L51" i="11"/>
  <c r="F51" i="11"/>
  <c r="I51" i="11" s="1"/>
  <c r="M51" i="11" s="1"/>
  <c r="L50" i="11"/>
  <c r="F50" i="11"/>
  <c r="I50" i="11" s="1"/>
  <c r="M50" i="11" s="1"/>
  <c r="M49" i="11" s="1"/>
  <c r="K49" i="11"/>
  <c r="J49" i="11"/>
  <c r="L49" i="11" s="1"/>
  <c r="H49" i="11"/>
  <c r="G49" i="11"/>
  <c r="E49" i="11"/>
  <c r="D49" i="11"/>
  <c r="F49" i="11" s="1"/>
  <c r="L48" i="11"/>
  <c r="F48" i="11"/>
  <c r="I48" i="11" s="1"/>
  <c r="L47" i="11"/>
  <c r="I47" i="11"/>
  <c r="F47" i="11"/>
  <c r="L46" i="11"/>
  <c r="F46" i="11"/>
  <c r="I46" i="11" s="1"/>
  <c r="L45" i="11"/>
  <c r="F45" i="11"/>
  <c r="I45" i="11" s="1"/>
  <c r="L44" i="11"/>
  <c r="M44" i="11" s="1"/>
  <c r="F44" i="11"/>
  <c r="I44" i="11" s="1"/>
  <c r="L43" i="11"/>
  <c r="F43" i="11"/>
  <c r="I43" i="11" s="1"/>
  <c r="L42" i="11"/>
  <c r="F42" i="11"/>
  <c r="I42" i="11" s="1"/>
  <c r="K41" i="11"/>
  <c r="L41" i="11" s="1"/>
  <c r="J41" i="11"/>
  <c r="H41" i="11"/>
  <c r="G41" i="11"/>
  <c r="G40" i="11" s="1"/>
  <c r="G39" i="11" s="1"/>
  <c r="E41" i="11"/>
  <c r="E40" i="11" s="1"/>
  <c r="D41" i="11"/>
  <c r="L38" i="11"/>
  <c r="F38" i="11"/>
  <c r="I38" i="11" s="1"/>
  <c r="L37" i="11"/>
  <c r="F37" i="11"/>
  <c r="I37" i="11" s="1"/>
  <c r="L36" i="11"/>
  <c r="F36" i="11"/>
  <c r="I36" i="11" s="1"/>
  <c r="L35" i="11"/>
  <c r="F35" i="11"/>
  <c r="I35" i="11" s="1"/>
  <c r="M35" i="11" s="1"/>
  <c r="L34" i="11"/>
  <c r="F34" i="11"/>
  <c r="I34" i="11" s="1"/>
  <c r="L33" i="11"/>
  <c r="F33" i="11"/>
  <c r="I33" i="11" s="1"/>
  <c r="L32" i="11"/>
  <c r="F32" i="11"/>
  <c r="I32" i="11" s="1"/>
  <c r="L31" i="11"/>
  <c r="F31" i="11"/>
  <c r="I31" i="11" s="1"/>
  <c r="M31" i="11" s="1"/>
  <c r="L30" i="11"/>
  <c r="F30" i="11"/>
  <c r="I30" i="11" s="1"/>
  <c r="L29" i="11"/>
  <c r="F29" i="11"/>
  <c r="I29" i="11" s="1"/>
  <c r="K28" i="11"/>
  <c r="K27" i="11" s="1"/>
  <c r="J28" i="11"/>
  <c r="H28" i="11"/>
  <c r="G28" i="11"/>
  <c r="G27" i="11" s="1"/>
  <c r="E28" i="11"/>
  <c r="D28" i="11"/>
  <c r="D27" i="11" s="1"/>
  <c r="H27" i="11"/>
  <c r="E27" i="11"/>
  <c r="L26" i="11"/>
  <c r="F26" i="11"/>
  <c r="I26" i="11" s="1"/>
  <c r="L25" i="11"/>
  <c r="F25" i="11"/>
  <c r="I25" i="11" s="1"/>
  <c r="L24" i="11"/>
  <c r="F24" i="11"/>
  <c r="I24" i="11" s="1"/>
  <c r="L23" i="11"/>
  <c r="F23" i="11"/>
  <c r="I23" i="11" s="1"/>
  <c r="K22" i="11"/>
  <c r="L22" i="11" s="1"/>
  <c r="I22" i="11"/>
  <c r="F22" i="11"/>
  <c r="L21" i="11"/>
  <c r="F21" i="11"/>
  <c r="I21" i="11" s="1"/>
  <c r="L20" i="11"/>
  <c r="F20" i="11"/>
  <c r="I20" i="11" s="1"/>
  <c r="K19" i="11"/>
  <c r="J19" i="11"/>
  <c r="H19" i="11"/>
  <c r="G19" i="11"/>
  <c r="E19" i="11"/>
  <c r="D19" i="11"/>
  <c r="L18" i="11"/>
  <c r="F18" i="11"/>
  <c r="I18" i="11" s="1"/>
  <c r="M18" i="11" s="1"/>
  <c r="L17" i="11"/>
  <c r="F17" i="11"/>
  <c r="I17" i="11" s="1"/>
  <c r="K16" i="11"/>
  <c r="J16" i="11"/>
  <c r="H16" i="11"/>
  <c r="G16" i="11"/>
  <c r="E16" i="11"/>
  <c r="D16" i="11"/>
  <c r="F16" i="11" s="1"/>
  <c r="I16" i="11" s="1"/>
  <c r="L15" i="11"/>
  <c r="F15" i="11"/>
  <c r="I15" i="11" s="1"/>
  <c r="M15" i="11" s="1"/>
  <c r="L14" i="11"/>
  <c r="G14" i="11"/>
  <c r="F14" i="11"/>
  <c r="I14" i="11" s="1"/>
  <c r="M14" i="11" s="1"/>
  <c r="L13" i="11"/>
  <c r="F13" i="11"/>
  <c r="I13" i="11" s="1"/>
  <c r="L12" i="11"/>
  <c r="F12" i="11"/>
  <c r="I12" i="11" s="1"/>
  <c r="M11" i="11"/>
  <c r="L11" i="11"/>
  <c r="F11" i="11"/>
  <c r="I11" i="11" s="1"/>
  <c r="L10" i="11"/>
  <c r="F10" i="11"/>
  <c r="I10" i="11" s="1"/>
  <c r="L9" i="11"/>
  <c r="F9" i="11"/>
  <c r="I9" i="11" s="1"/>
  <c r="M9" i="11" s="1"/>
  <c r="K8" i="11"/>
  <c r="L8" i="11" s="1"/>
  <c r="J8" i="11"/>
  <c r="H8" i="11"/>
  <c r="G8" i="11"/>
  <c r="E8" i="11"/>
  <c r="D8" i="11"/>
  <c r="K7" i="11"/>
  <c r="J7" i="11"/>
  <c r="H1025" i="11" l="1"/>
  <c r="L1734" i="11"/>
  <c r="J1733" i="11"/>
  <c r="L1733" i="11" s="1"/>
  <c r="M29" i="11"/>
  <c r="M33" i="11"/>
  <c r="M37" i="11"/>
  <c r="M54" i="11"/>
  <c r="M58" i="11"/>
  <c r="M70" i="11"/>
  <c r="L77" i="11"/>
  <c r="M81" i="11"/>
  <c r="L250" i="11"/>
  <c r="M250" i="11" s="1"/>
  <c r="M315" i="11"/>
  <c r="M318" i="11"/>
  <c r="F346" i="11"/>
  <c r="I346" i="11" s="1"/>
  <c r="M369" i="11"/>
  <c r="M372" i="11"/>
  <c r="M582" i="11"/>
  <c r="M585" i="11"/>
  <c r="L592" i="11"/>
  <c r="M596" i="11"/>
  <c r="M600" i="11"/>
  <c r="M610" i="11"/>
  <c r="M614" i="11"/>
  <c r="M641" i="11"/>
  <c r="H716" i="11"/>
  <c r="G847" i="11"/>
  <c r="M866" i="11"/>
  <c r="F880" i="11"/>
  <c r="D879" i="11"/>
  <c r="D878" i="11" s="1"/>
  <c r="D877" i="11" s="1"/>
  <c r="M902" i="11"/>
  <c r="M952" i="11"/>
  <c r="M975" i="11"/>
  <c r="L1042" i="11"/>
  <c r="L1115" i="11"/>
  <c r="M1219" i="11"/>
  <c r="M1298" i="11"/>
  <c r="L1303" i="11"/>
  <c r="H1375" i="11"/>
  <c r="H1345" i="11" s="1"/>
  <c r="E1418" i="11"/>
  <c r="M1568" i="11"/>
  <c r="D1375" i="11"/>
  <c r="G7" i="11"/>
  <c r="G6" i="11" s="1"/>
  <c r="M10" i="11"/>
  <c r="F82" i="11"/>
  <c r="I82" i="11" s="1"/>
  <c r="M111" i="11"/>
  <c r="M115" i="11"/>
  <c r="M130" i="11"/>
  <c r="M237" i="11"/>
  <c r="M240" i="11"/>
  <c r="M244" i="11"/>
  <c r="M248" i="11"/>
  <c r="L267" i="11"/>
  <c r="M290" i="11"/>
  <c r="M293" i="11"/>
  <c r="M311" i="11"/>
  <c r="K363" i="11"/>
  <c r="K362" i="11" s="1"/>
  <c r="M400" i="11"/>
  <c r="M440" i="11"/>
  <c r="M444" i="11"/>
  <c r="L446" i="11"/>
  <c r="I474" i="11"/>
  <c r="L499" i="11"/>
  <c r="F511" i="11"/>
  <c r="M524" i="11"/>
  <c r="M532" i="11"/>
  <c r="M540" i="11"/>
  <c r="F620" i="11"/>
  <c r="M621" i="11"/>
  <c r="L634" i="11"/>
  <c r="M642" i="11"/>
  <c r="M652" i="11"/>
  <c r="M656" i="11"/>
  <c r="M672" i="11"/>
  <c r="M678" i="11"/>
  <c r="L690" i="11"/>
  <c r="M707" i="11"/>
  <c r="M711" i="11"/>
  <c r="L746" i="11"/>
  <c r="L747" i="11"/>
  <c r="M899" i="11"/>
  <c r="F909" i="11"/>
  <c r="D908" i="11"/>
  <c r="D907" i="11" s="1"/>
  <c r="F941" i="11"/>
  <c r="D940" i="11"/>
  <c r="D939" i="11" s="1"/>
  <c r="M1006" i="11"/>
  <c r="M1036" i="11"/>
  <c r="M1039" i="11"/>
  <c r="G1055" i="11"/>
  <c r="L1805" i="11"/>
  <c r="K1804" i="11"/>
  <c r="K1803" i="11" s="1"/>
  <c r="M327" i="11"/>
  <c r="K1084" i="11"/>
  <c r="L16" i="11"/>
  <c r="F28" i="11"/>
  <c r="I28" i="11" s="1"/>
  <c r="I27" i="11" s="1"/>
  <c r="I49" i="11"/>
  <c r="J60" i="11"/>
  <c r="L60" i="11" s="1"/>
  <c r="M104" i="11"/>
  <c r="F122" i="11"/>
  <c r="I122" i="11" s="1"/>
  <c r="I121" i="11" s="1"/>
  <c r="M143" i="11"/>
  <c r="M193" i="11"/>
  <c r="M319" i="11"/>
  <c r="M348" i="11"/>
  <c r="M373" i="11"/>
  <c r="M386" i="11"/>
  <c r="M586" i="11"/>
  <c r="M607" i="11"/>
  <c r="J718" i="11"/>
  <c r="M821" i="11"/>
  <c r="M837" i="11"/>
  <c r="M977" i="11"/>
  <c r="M1030" i="11"/>
  <c r="M1068" i="11"/>
  <c r="M1250" i="11"/>
  <c r="L1450" i="11"/>
  <c r="M216" i="11"/>
  <c r="M56" i="11"/>
  <c r="M68" i="11"/>
  <c r="I77" i="11"/>
  <c r="I144" i="11"/>
  <c r="M175" i="11"/>
  <c r="M221" i="11"/>
  <c r="M224" i="11"/>
  <c r="L346" i="11"/>
  <c r="M543" i="11"/>
  <c r="M542" i="11" s="1"/>
  <c r="M594" i="11"/>
  <c r="M598" i="11"/>
  <c r="M602" i="11"/>
  <c r="M612" i="11"/>
  <c r="M616" i="11"/>
  <c r="M763" i="11"/>
  <c r="M794" i="11"/>
  <c r="M798" i="11"/>
  <c r="G907" i="11"/>
  <c r="G906" i="11" s="1"/>
  <c r="M915" i="11"/>
  <c r="M981" i="11"/>
  <c r="G1476" i="11"/>
  <c r="M92" i="11"/>
  <c r="J40" i="11"/>
  <c r="I52" i="11"/>
  <c r="L74" i="11"/>
  <c r="I127" i="11"/>
  <c r="M146" i="11"/>
  <c r="M150" i="11"/>
  <c r="M154" i="11"/>
  <c r="M158" i="11"/>
  <c r="M162" i="11"/>
  <c r="F243" i="11"/>
  <c r="I243" i="11" s="1"/>
  <c r="M305" i="11"/>
  <c r="M323" i="11"/>
  <c r="F367" i="11"/>
  <c r="I367" i="11" s="1"/>
  <c r="M377" i="11"/>
  <c r="M387" i="11"/>
  <c r="M401" i="11"/>
  <c r="M405" i="11"/>
  <c r="M409" i="11"/>
  <c r="M413" i="11"/>
  <c r="M417" i="11"/>
  <c r="M421" i="11"/>
  <c r="M425" i="11"/>
  <c r="M429" i="11"/>
  <c r="M755" i="11"/>
  <c r="L1113" i="11"/>
  <c r="D1143" i="11"/>
  <c r="D1142" i="11" s="1"/>
  <c r="M330" i="11"/>
  <c r="J332" i="11"/>
  <c r="L7" i="11"/>
  <c r="M12" i="11"/>
  <c r="L19" i="11"/>
  <c r="K73" i="11"/>
  <c r="K72" i="11" s="1"/>
  <c r="G73" i="11"/>
  <c r="G72" i="11" s="1"/>
  <c r="G71" i="11" s="1"/>
  <c r="M80" i="11"/>
  <c r="M77" i="11" s="1"/>
  <c r="L82" i="11"/>
  <c r="M113" i="11"/>
  <c r="L122" i="11"/>
  <c r="L121" i="11" s="1"/>
  <c r="M167" i="11"/>
  <c r="L169" i="11"/>
  <c r="M191" i="11"/>
  <c r="M246" i="11"/>
  <c r="K278" i="11"/>
  <c r="L278" i="11" s="1"/>
  <c r="M309" i="11"/>
  <c r="M313" i="11"/>
  <c r="E363" i="11"/>
  <c r="E362" i="11" s="1"/>
  <c r="M434" i="11"/>
  <c r="M438" i="11"/>
  <c r="M442" i="11"/>
  <c r="F446" i="11"/>
  <c r="I446" i="11" s="1"/>
  <c r="M447" i="11"/>
  <c r="F499" i="11"/>
  <c r="L511" i="11"/>
  <c r="M528" i="11"/>
  <c r="M536" i="11"/>
  <c r="M544" i="11"/>
  <c r="M547" i="11"/>
  <c r="L578" i="11"/>
  <c r="L619" i="11"/>
  <c r="M644" i="11"/>
  <c r="M650" i="11"/>
  <c r="M654" i="11"/>
  <c r="M658" i="11"/>
  <c r="M666" i="11"/>
  <c r="M705" i="11"/>
  <c r="M709" i="11"/>
  <c r="M713" i="11"/>
  <c r="M869" i="11"/>
  <c r="M864" i="11" s="1"/>
  <c r="M1018" i="11"/>
  <c r="M1031" i="11"/>
  <c r="M1034" i="11"/>
  <c r="M1059" i="11"/>
  <c r="M1083" i="11"/>
  <c r="F1174" i="11"/>
  <c r="I1174" i="11" s="1"/>
  <c r="I1173" i="11" s="1"/>
  <c r="I1172" i="11" s="1"/>
  <c r="M1241" i="11"/>
  <c r="M1270" i="11"/>
  <c r="M1338" i="11"/>
  <c r="M1410" i="11"/>
  <c r="M1295" i="11"/>
  <c r="F1304" i="11"/>
  <c r="M1312" i="11"/>
  <c r="M1315" i="11"/>
  <c r="M1320" i="11"/>
  <c r="M1328" i="11"/>
  <c r="M1350" i="11"/>
  <c r="M1353" i="11"/>
  <c r="M1360" i="11"/>
  <c r="M1365" i="11"/>
  <c r="M1394" i="11"/>
  <c r="G1418" i="11"/>
  <c r="M1490" i="11"/>
  <c r="M1499" i="11"/>
  <c r="M1509" i="11"/>
  <c r="M1513" i="11"/>
  <c r="M1517" i="11"/>
  <c r="M1552" i="11"/>
  <c r="M1556" i="11"/>
  <c r="M1560" i="11"/>
  <c r="M1603" i="11"/>
  <c r="M1700" i="11"/>
  <c r="M1730" i="11"/>
  <c r="M1745" i="11"/>
  <c r="M1751" i="11"/>
  <c r="M1755" i="11"/>
  <c r="M1781" i="11"/>
  <c r="M765" i="11"/>
  <c r="M769" i="11"/>
  <c r="M773" i="11"/>
  <c r="M956" i="11"/>
  <c r="M959" i="11"/>
  <c r="M978" i="11"/>
  <c r="M1029" i="11"/>
  <c r="M1037" i="11"/>
  <c r="E1127" i="11"/>
  <c r="M1220" i="11"/>
  <c r="M1227" i="11"/>
  <c r="E1258" i="11"/>
  <c r="M1354" i="11"/>
  <c r="M1398" i="11"/>
  <c r="M1438" i="11"/>
  <c r="G1447" i="11"/>
  <c r="M1456" i="11"/>
  <c r="M1503" i="11"/>
  <c r="M1618" i="11"/>
  <c r="M1625" i="11"/>
  <c r="M1662" i="11"/>
  <c r="M1673" i="11"/>
  <c r="M1752" i="11"/>
  <c r="M777" i="11"/>
  <c r="M781" i="11"/>
  <c r="M828" i="11"/>
  <c r="E847" i="11"/>
  <c r="E802" i="11" s="1"/>
  <c r="M881" i="11"/>
  <c r="M909" i="11"/>
  <c r="L941" i="11"/>
  <c r="M1032" i="11"/>
  <c r="M1266" i="11"/>
  <c r="G1375" i="11"/>
  <c r="M1543" i="11"/>
  <c r="M1573" i="11"/>
  <c r="M1576" i="11"/>
  <c r="M1612" i="11"/>
  <c r="M1637" i="11"/>
  <c r="M1656" i="11"/>
  <c r="M1698" i="11"/>
  <c r="F1707" i="11"/>
  <c r="M1779" i="11"/>
  <c r="M1796" i="11"/>
  <c r="F776" i="11"/>
  <c r="F775" i="11" s="1"/>
  <c r="F774" i="11" s="1"/>
  <c r="M786" i="11"/>
  <c r="M792" i="11"/>
  <c r="M838" i="11"/>
  <c r="M871" i="11"/>
  <c r="M885" i="11"/>
  <c r="M888" i="11"/>
  <c r="M900" i="11"/>
  <c r="K907" i="11"/>
  <c r="M933" i="11"/>
  <c r="M945" i="11"/>
  <c r="M948" i="11"/>
  <c r="M1004" i="11"/>
  <c r="D996" i="11"/>
  <c r="M1017" i="11"/>
  <c r="M1024" i="11"/>
  <c r="M1035" i="11"/>
  <c r="M1082" i="11"/>
  <c r="L1202" i="11"/>
  <c r="M1228" i="11"/>
  <c r="M1239" i="11"/>
  <c r="M1243" i="11"/>
  <c r="M1249" i="11"/>
  <c r="L1304" i="11"/>
  <c r="M1307" i="11"/>
  <c r="M1324" i="11"/>
  <c r="M1355" i="11"/>
  <c r="M1399" i="11"/>
  <c r="M1402" i="11"/>
  <c r="L1507" i="11"/>
  <c r="M1511" i="11"/>
  <c r="M1515" i="11"/>
  <c r="L1550" i="11"/>
  <c r="M1554" i="11"/>
  <c r="M1558" i="11"/>
  <c r="M1567" i="11"/>
  <c r="M1737" i="11"/>
  <c r="M1753" i="11"/>
  <c r="M1757" i="11"/>
  <c r="M1815" i="11"/>
  <c r="M767" i="11"/>
  <c r="M771" i="11"/>
  <c r="M810" i="11"/>
  <c r="M839" i="11"/>
  <c r="M842" i="11"/>
  <c r="M854" i="11"/>
  <c r="M858" i="11"/>
  <c r="F864" i="11"/>
  <c r="F863" i="11" s="1"/>
  <c r="F862" i="11" s="1"/>
  <c r="M865" i="11"/>
  <c r="M872" i="11"/>
  <c r="M875" i="11"/>
  <c r="M889" i="11"/>
  <c r="M898" i="11"/>
  <c r="E906" i="11"/>
  <c r="G996" i="11"/>
  <c r="M1033" i="11"/>
  <c r="F1087" i="11"/>
  <c r="K1157" i="11"/>
  <c r="M1236" i="11"/>
  <c r="K1258" i="11"/>
  <c r="M1291" i="11"/>
  <c r="M1308" i="11"/>
  <c r="M1311" i="11"/>
  <c r="M1364" i="11"/>
  <c r="M1363" i="11" s="1"/>
  <c r="E1375" i="11"/>
  <c r="M1403" i="11"/>
  <c r="M1436" i="11"/>
  <c r="H1476" i="11"/>
  <c r="M1495" i="11"/>
  <c r="M1524" i="11"/>
  <c r="M1528" i="11"/>
  <c r="M1532" i="11"/>
  <c r="M1610" i="11"/>
  <c r="M1633" i="11"/>
  <c r="M1654" i="11"/>
  <c r="F1665" i="11"/>
  <c r="M1671" i="11"/>
  <c r="M1675" i="11"/>
  <c r="L1693" i="11"/>
  <c r="M1741" i="11"/>
  <c r="M1750" i="11"/>
  <c r="M1754" i="11"/>
  <c r="L1791" i="11"/>
  <c r="M1794" i="11"/>
  <c r="M1816" i="11"/>
  <c r="G5" i="11"/>
  <c r="I634" i="11"/>
  <c r="I633" i="11" s="1"/>
  <c r="I632" i="11" s="1"/>
  <c r="F633" i="11"/>
  <c r="F632" i="11" s="1"/>
  <c r="M42" i="11"/>
  <c r="M84" i="11"/>
  <c r="M96" i="11"/>
  <c r="M48" i="11"/>
  <c r="M76" i="11"/>
  <c r="L955" i="11"/>
  <c r="K954" i="11"/>
  <c r="K953" i="11" s="1"/>
  <c r="H7" i="11"/>
  <c r="H6" i="11" s="1"/>
  <c r="M22" i="11"/>
  <c r="M47" i="11"/>
  <c r="M53" i="11"/>
  <c r="M64" i="11"/>
  <c r="M75" i="11"/>
  <c r="M83" i="11"/>
  <c r="M91" i="11"/>
  <c r="M99" i="11"/>
  <c r="M103" i="11"/>
  <c r="E121" i="11"/>
  <c r="M177" i="11"/>
  <c r="M190" i="11"/>
  <c r="M200" i="11"/>
  <c r="M281" i="11"/>
  <c r="M294" i="11"/>
  <c r="M297" i="11"/>
  <c r="G363" i="11"/>
  <c r="G362" i="11" s="1"/>
  <c r="M448" i="11"/>
  <c r="M451" i="11"/>
  <c r="M455" i="11"/>
  <c r="M459" i="11"/>
  <c r="M463" i="11"/>
  <c r="M467" i="11"/>
  <c r="M471" i="11"/>
  <c r="M477" i="11"/>
  <c r="M481" i="11"/>
  <c r="M483" i="11"/>
  <c r="M487" i="11"/>
  <c r="M493" i="11"/>
  <c r="M497" i="11"/>
  <c r="M527" i="11"/>
  <c r="M531" i="11"/>
  <c r="M539" i="11"/>
  <c r="M581" i="11"/>
  <c r="F606" i="11"/>
  <c r="D605" i="11"/>
  <c r="D604" i="11" s="1"/>
  <c r="J633" i="11"/>
  <c r="M831" i="11"/>
  <c r="L1318" i="11"/>
  <c r="J1317" i="11"/>
  <c r="M1319" i="11"/>
  <c r="M21" i="11"/>
  <c r="K40" i="11"/>
  <c r="K39" i="11" s="1"/>
  <c r="H40" i="11"/>
  <c r="M46" i="11"/>
  <c r="M63" i="11"/>
  <c r="M66" i="11"/>
  <c r="J73" i="11"/>
  <c r="L73" i="11" s="1"/>
  <c r="M86" i="11"/>
  <c r="M90" i="11"/>
  <c r="M94" i="11"/>
  <c r="M98" i="11"/>
  <c r="M102" i="11"/>
  <c r="M106" i="11"/>
  <c r="M110" i="11"/>
  <c r="D125" i="11"/>
  <c r="F125" i="11" s="1"/>
  <c r="I125" i="11" s="1"/>
  <c r="L127" i="11"/>
  <c r="M128" i="11"/>
  <c r="M132" i="11"/>
  <c r="M135" i="11"/>
  <c r="F139" i="11"/>
  <c r="I139" i="11" s="1"/>
  <c r="L144" i="11"/>
  <c r="M145" i="11"/>
  <c r="M194" i="11"/>
  <c r="M217" i="11"/>
  <c r="M220" i="11"/>
  <c r="M225" i="11"/>
  <c r="M228" i="11"/>
  <c r="M233" i="11"/>
  <c r="M236" i="11"/>
  <c r="M241" i="11"/>
  <c r="M245" i="11"/>
  <c r="M243" i="11" s="1"/>
  <c r="M247" i="11"/>
  <c r="M249" i="11"/>
  <c r="F267" i="11"/>
  <c r="I267" i="11" s="1"/>
  <c r="M306" i="11"/>
  <c r="M322" i="11"/>
  <c r="F334" i="11"/>
  <c r="I334" i="11" s="1"/>
  <c r="L334" i="11" s="1"/>
  <c r="I338" i="11"/>
  <c r="L338" i="11" s="1"/>
  <c r="M339" i="11"/>
  <c r="M338" i="11" s="1"/>
  <c r="E344" i="11"/>
  <c r="M351" i="11"/>
  <c r="M353" i="11"/>
  <c r="M355" i="11"/>
  <c r="F357" i="11"/>
  <c r="I357" i="11" s="1"/>
  <c r="L357" i="11"/>
  <c r="M358" i="11"/>
  <c r="M376" i="11"/>
  <c r="M526" i="11"/>
  <c r="M530" i="11"/>
  <c r="M534" i="11"/>
  <c r="M538" i="11"/>
  <c r="H561" i="11"/>
  <c r="M622" i="11"/>
  <c r="M625" i="11"/>
  <c r="L646" i="11"/>
  <c r="L661" i="11"/>
  <c r="J660" i="11"/>
  <c r="L660" i="11" s="1"/>
  <c r="E689" i="11"/>
  <c r="E688" i="11" s="1"/>
  <c r="L704" i="11"/>
  <c r="M750" i="11"/>
  <c r="K803" i="11"/>
  <c r="K802" i="11" s="1"/>
  <c r="M809" i="11"/>
  <c r="M826" i="11"/>
  <c r="M830" i="11"/>
  <c r="M974" i="11"/>
  <c r="M970" i="11" s="1"/>
  <c r="D1084" i="11"/>
  <c r="L1100" i="11"/>
  <c r="J1099" i="11"/>
  <c r="L1099" i="11" s="1"/>
  <c r="H1127" i="11"/>
  <c r="M1222" i="11"/>
  <c r="G1229" i="11"/>
  <c r="M88" i="11"/>
  <c r="M100" i="11"/>
  <c r="M108" i="11"/>
  <c r="F1028" i="11"/>
  <c r="D1027" i="11"/>
  <c r="D1026" i="11" s="1"/>
  <c r="L1028" i="11"/>
  <c r="J1027" i="11"/>
  <c r="K6" i="11"/>
  <c r="K5" i="11" s="1"/>
  <c r="L40" i="11"/>
  <c r="M67" i="11"/>
  <c r="E72" i="11"/>
  <c r="E71" i="11" s="1"/>
  <c r="M87" i="11"/>
  <c r="M95" i="11"/>
  <c r="M107" i="11"/>
  <c r="M129" i="11"/>
  <c r="M133" i="11"/>
  <c r="M136" i="11"/>
  <c r="I169" i="11"/>
  <c r="M286" i="11"/>
  <c r="M289" i="11"/>
  <c r="M302" i="11"/>
  <c r="M326" i="11"/>
  <c r="L365" i="11"/>
  <c r="M380" i="11"/>
  <c r="M453" i="11"/>
  <c r="M457" i="11"/>
  <c r="M461" i="11"/>
  <c r="M465" i="11"/>
  <c r="M469" i="11"/>
  <c r="M473" i="11"/>
  <c r="M475" i="11"/>
  <c r="M479" i="11"/>
  <c r="M485" i="11"/>
  <c r="M489" i="11"/>
  <c r="M491" i="11"/>
  <c r="M495" i="11"/>
  <c r="M535" i="11"/>
  <c r="L606" i="11"/>
  <c r="J605" i="11"/>
  <c r="E633" i="11"/>
  <c r="E632" i="11" s="1"/>
  <c r="E561" i="11" s="1"/>
  <c r="M665" i="11"/>
  <c r="M754" i="11"/>
  <c r="L762" i="11"/>
  <c r="J761" i="11"/>
  <c r="L761" i="11" s="1"/>
  <c r="M813" i="11"/>
  <c r="M827" i="11"/>
  <c r="M903" i="11"/>
  <c r="F1318" i="11"/>
  <c r="D1317" i="11"/>
  <c r="D1316" i="11" s="1"/>
  <c r="D1301" i="11" s="1"/>
  <c r="M1323" i="11"/>
  <c r="M1327" i="11"/>
  <c r="E7" i="11"/>
  <c r="E6" i="11" s="1"/>
  <c r="M13" i="11"/>
  <c r="M8" i="11" s="1"/>
  <c r="M17" i="11"/>
  <c r="M16" i="11" s="1"/>
  <c r="F19" i="11"/>
  <c r="I19" i="11" s="1"/>
  <c r="M20" i="11"/>
  <c r="M23" i="11"/>
  <c r="M25" i="11"/>
  <c r="L28" i="11"/>
  <c r="L27" i="11" s="1"/>
  <c r="M30" i="11"/>
  <c r="M32" i="11"/>
  <c r="M34" i="11"/>
  <c r="M36" i="11"/>
  <c r="M38" i="11"/>
  <c r="F41" i="11"/>
  <c r="I41" i="11" s="1"/>
  <c r="M45" i="11"/>
  <c r="E39" i="11"/>
  <c r="M62" i="11"/>
  <c r="H73" i="11"/>
  <c r="H72" i="11" s="1"/>
  <c r="H71" i="11" s="1"/>
  <c r="M85" i="11"/>
  <c r="M89" i="11"/>
  <c r="M93" i="11"/>
  <c r="M97" i="11"/>
  <c r="M101" i="11"/>
  <c r="M105" i="11"/>
  <c r="M109" i="11"/>
  <c r="K125" i="11"/>
  <c r="K71" i="11" s="1"/>
  <c r="K4" i="11" s="1"/>
  <c r="M131" i="11"/>
  <c r="M164" i="11"/>
  <c r="M166" i="11"/>
  <c r="M168" i="11"/>
  <c r="I251" i="11"/>
  <c r="M308" i="11"/>
  <c r="M310" i="11"/>
  <c r="M312" i="11"/>
  <c r="F314" i="11"/>
  <c r="I314" i="11" s="1"/>
  <c r="J363" i="11"/>
  <c r="M388" i="11"/>
  <c r="M390" i="11"/>
  <c r="M392" i="11"/>
  <c r="M394" i="11"/>
  <c r="M396" i="11"/>
  <c r="F398" i="11"/>
  <c r="I398" i="11" s="1"/>
  <c r="M525" i="11"/>
  <c r="M529" i="11"/>
  <c r="M533" i="11"/>
  <c r="M537" i="11"/>
  <c r="M541" i="11"/>
  <c r="M549" i="11"/>
  <c r="F564" i="11"/>
  <c r="I564" i="11" s="1"/>
  <c r="I563" i="11" s="1"/>
  <c r="I562" i="11" s="1"/>
  <c r="D591" i="11"/>
  <c r="D590" i="11" s="1"/>
  <c r="F592" i="11"/>
  <c r="I592" i="11" s="1"/>
  <c r="I591" i="11" s="1"/>
  <c r="I590" i="11" s="1"/>
  <c r="F676" i="11"/>
  <c r="L676" i="11"/>
  <c r="J675" i="11"/>
  <c r="L675" i="11" s="1"/>
  <c r="M677" i="11"/>
  <c r="L703" i="11"/>
  <c r="L718" i="11"/>
  <c r="G716" i="11"/>
  <c r="F790" i="11"/>
  <c r="I790" i="11" s="1"/>
  <c r="I789" i="11" s="1"/>
  <c r="L790" i="11"/>
  <c r="J789" i="11"/>
  <c r="L789" i="11" s="1"/>
  <c r="M791" i="11"/>
  <c r="L819" i="11"/>
  <c r="M829" i="11"/>
  <c r="F850" i="11"/>
  <c r="L850" i="11"/>
  <c r="J849" i="11"/>
  <c r="L849" i="11" s="1"/>
  <c r="D863" i="11"/>
  <c r="D862" i="11" s="1"/>
  <c r="L892" i="11"/>
  <c r="M897" i="11"/>
  <c r="H907" i="11"/>
  <c r="H906" i="11" s="1"/>
  <c r="H876" i="11" s="1"/>
  <c r="F955" i="11"/>
  <c r="D954" i="11"/>
  <c r="D953" i="11" s="1"/>
  <c r="D938" i="11" s="1"/>
  <c r="L954" i="11"/>
  <c r="J953" i="11"/>
  <c r="J938" i="11" s="1"/>
  <c r="L984" i="11"/>
  <c r="J983" i="11"/>
  <c r="J982" i="11" s="1"/>
  <c r="J967" i="11" s="1"/>
  <c r="L996" i="11"/>
  <c r="M196" i="11"/>
  <c r="M199" i="11"/>
  <c r="M215" i="11"/>
  <c r="M219" i="11"/>
  <c r="M223" i="11"/>
  <c r="M227" i="11"/>
  <c r="M231" i="11"/>
  <c r="M235" i="11"/>
  <c r="M239" i="11"/>
  <c r="M261" i="11"/>
  <c r="M263" i="11"/>
  <c r="M280" i="11"/>
  <c r="M284" i="11"/>
  <c r="M288" i="11"/>
  <c r="M292" i="11"/>
  <c r="M296" i="11"/>
  <c r="M300" i="11"/>
  <c r="M317" i="11"/>
  <c r="M321" i="11"/>
  <c r="M325" i="11"/>
  <c r="M329" i="11"/>
  <c r="K344" i="11"/>
  <c r="M347" i="11"/>
  <c r="M346" i="11" s="1"/>
  <c r="L350" i="11"/>
  <c r="M352" i="11"/>
  <c r="M354" i="11"/>
  <c r="M356" i="11"/>
  <c r="H363" i="11"/>
  <c r="H362" i="11" s="1"/>
  <c r="M366" i="11"/>
  <c r="M371" i="11"/>
  <c r="M375" i="11"/>
  <c r="M379" i="11"/>
  <c r="M383" i="11"/>
  <c r="M389" i="11"/>
  <c r="M391" i="11"/>
  <c r="M393" i="11"/>
  <c r="M395" i="11"/>
  <c r="M397" i="11"/>
  <c r="M450" i="11"/>
  <c r="F474" i="11"/>
  <c r="L474" i="11"/>
  <c r="F482" i="11"/>
  <c r="L482" i="11"/>
  <c r="M580" i="11"/>
  <c r="M584" i="11"/>
  <c r="M588" i="11"/>
  <c r="M624" i="11"/>
  <c r="M643" i="11"/>
  <c r="M645" i="11"/>
  <c r="M649" i="11"/>
  <c r="M651" i="11"/>
  <c r="M653" i="11"/>
  <c r="M648" i="11" s="1"/>
  <c r="M655" i="11"/>
  <c r="M657" i="11"/>
  <c r="M659" i="11"/>
  <c r="M664" i="11"/>
  <c r="M668" i="11"/>
  <c r="M670" i="11"/>
  <c r="M706" i="11"/>
  <c r="M708" i="11"/>
  <c r="M710" i="11"/>
  <c r="M712" i="11"/>
  <c r="M715" i="11"/>
  <c r="F719" i="11"/>
  <c r="M720" i="11"/>
  <c r="M722" i="11"/>
  <c r="M724" i="11"/>
  <c r="M726" i="11"/>
  <c r="M728" i="11"/>
  <c r="M730" i="11"/>
  <c r="M734" i="11"/>
  <c r="M736" i="11"/>
  <c r="M738" i="11"/>
  <c r="M740" i="11"/>
  <c r="M742" i="11"/>
  <c r="M744" i="11"/>
  <c r="F747" i="11"/>
  <c r="M749" i="11"/>
  <c r="M753" i="11"/>
  <c r="M757" i="11"/>
  <c r="M764" i="11"/>
  <c r="M766" i="11"/>
  <c r="M768" i="11"/>
  <c r="M770" i="11"/>
  <c r="M772" i="11"/>
  <c r="M778" i="11"/>
  <c r="M780" i="11"/>
  <c r="M782" i="11"/>
  <c r="M793" i="11"/>
  <c r="M795" i="11"/>
  <c r="M797" i="11"/>
  <c r="M799" i="11"/>
  <c r="M801" i="11"/>
  <c r="M808" i="11"/>
  <c r="M812" i="11"/>
  <c r="M815" i="11"/>
  <c r="F820" i="11"/>
  <c r="F835" i="11"/>
  <c r="M868" i="11"/>
  <c r="L893" i="11"/>
  <c r="L909" i="11"/>
  <c r="J908" i="11"/>
  <c r="M927" i="11"/>
  <c r="M930" i="11"/>
  <c r="M936" i="11"/>
  <c r="M1005" i="11"/>
  <c r="D1025" i="11"/>
  <c r="L1129" i="11"/>
  <c r="J1128" i="11"/>
  <c r="E1216" i="11"/>
  <c r="E1215" i="11" s="1"/>
  <c r="E1186" i="11" s="1"/>
  <c r="F1217" i="11"/>
  <c r="F1216" i="11" s="1"/>
  <c r="F1215" i="11" s="1"/>
  <c r="M179" i="11"/>
  <c r="M195" i="11"/>
  <c r="M198" i="11"/>
  <c r="L213" i="11"/>
  <c r="M214" i="11"/>
  <c r="M218" i="11"/>
  <c r="M222" i="11"/>
  <c r="M226" i="11"/>
  <c r="M230" i="11"/>
  <c r="M234" i="11"/>
  <c r="M238" i="11"/>
  <c r="L243" i="11"/>
  <c r="M265" i="11"/>
  <c r="M270" i="11"/>
  <c r="M272" i="11"/>
  <c r="M274" i="11"/>
  <c r="M276" i="11"/>
  <c r="F278" i="11"/>
  <c r="I278" i="11" s="1"/>
  <c r="M279" i="11"/>
  <c r="M283" i="11"/>
  <c r="M287" i="11"/>
  <c r="M291" i="11"/>
  <c r="M295" i="11"/>
  <c r="M299" i="11"/>
  <c r="M303" i="11"/>
  <c r="M316" i="11"/>
  <c r="M320" i="11"/>
  <c r="M324" i="11"/>
  <c r="M328" i="11"/>
  <c r="K332" i="11"/>
  <c r="M335" i="11"/>
  <c r="M337" i="11"/>
  <c r="M342" i="11"/>
  <c r="M340" i="11" s="1"/>
  <c r="G345" i="11"/>
  <c r="G344" i="11" s="1"/>
  <c r="L359" i="11"/>
  <c r="M361" i="11"/>
  <c r="F365" i="11"/>
  <c r="I365" i="11" s="1"/>
  <c r="M370" i="11"/>
  <c r="M374" i="11"/>
  <c r="M378" i="11"/>
  <c r="M382" i="11"/>
  <c r="L398" i="11"/>
  <c r="M433" i="11"/>
  <c r="M435" i="11"/>
  <c r="M437" i="11"/>
  <c r="M439" i="11"/>
  <c r="M441" i="11"/>
  <c r="M443" i="11"/>
  <c r="M445" i="11"/>
  <c r="M449" i="11"/>
  <c r="L542" i="11"/>
  <c r="M546" i="11"/>
  <c r="M550" i="11"/>
  <c r="M554" i="11"/>
  <c r="G561" i="11"/>
  <c r="M569" i="11"/>
  <c r="M571" i="11"/>
  <c r="M573" i="11"/>
  <c r="M575" i="11"/>
  <c r="F578" i="11"/>
  <c r="M579" i="11"/>
  <c r="M583" i="11"/>
  <c r="M587" i="11"/>
  <c r="M593" i="11"/>
  <c r="M595" i="11"/>
  <c r="M597" i="11"/>
  <c r="M599" i="11"/>
  <c r="M601" i="11"/>
  <c r="M603" i="11"/>
  <c r="M611" i="11"/>
  <c r="M613" i="11"/>
  <c r="M615" i="11"/>
  <c r="M617" i="11"/>
  <c r="M623" i="11"/>
  <c r="M627" i="11"/>
  <c r="F648" i="11"/>
  <c r="L648" i="11"/>
  <c r="F662" i="11"/>
  <c r="I662" i="11" s="1"/>
  <c r="I661" i="11" s="1"/>
  <c r="L662" i="11"/>
  <c r="M663" i="11"/>
  <c r="M667" i="11"/>
  <c r="M671" i="11"/>
  <c r="M673" i="11"/>
  <c r="M679" i="11"/>
  <c r="F704" i="11"/>
  <c r="I704" i="11" s="1"/>
  <c r="I703" i="11" s="1"/>
  <c r="M714" i="11"/>
  <c r="L733" i="11"/>
  <c r="M748" i="11"/>
  <c r="M752" i="11"/>
  <c r="M756" i="11"/>
  <c r="H759" i="11"/>
  <c r="M783" i="11"/>
  <c r="M785" i="11"/>
  <c r="M787" i="11"/>
  <c r="M807" i="11"/>
  <c r="M811" i="11"/>
  <c r="M824" i="11"/>
  <c r="M846" i="11"/>
  <c r="M835" i="11" s="1"/>
  <c r="H847" i="11"/>
  <c r="M851" i="11"/>
  <c r="M853" i="11"/>
  <c r="M855" i="11"/>
  <c r="M857" i="11"/>
  <c r="M859" i="11"/>
  <c r="M861" i="11"/>
  <c r="M867" i="11"/>
  <c r="M870" i="11"/>
  <c r="M874" i="11"/>
  <c r="G877" i="11"/>
  <c r="M884" i="11"/>
  <c r="M880" i="11" s="1"/>
  <c r="M887" i="11"/>
  <c r="F926" i="11"/>
  <c r="D925" i="11"/>
  <c r="D924" i="11" s="1"/>
  <c r="D906" i="11" s="1"/>
  <c r="D967" i="11"/>
  <c r="L970" i="11"/>
  <c r="K969" i="11"/>
  <c r="K968" i="11" s="1"/>
  <c r="L968" i="11" s="1"/>
  <c r="M985" i="11"/>
  <c r="M988" i="11"/>
  <c r="M994" i="11"/>
  <c r="M1015" i="11"/>
  <c r="L1087" i="11"/>
  <c r="J1086" i="11"/>
  <c r="M1392" i="11"/>
  <c r="L924" i="11"/>
  <c r="M928" i="11"/>
  <c r="M935" i="11"/>
  <c r="M944" i="11"/>
  <c r="M951" i="11"/>
  <c r="M958" i="11"/>
  <c r="M962" i="11"/>
  <c r="M966" i="11"/>
  <c r="L969" i="11"/>
  <c r="F984" i="11"/>
  <c r="I984" i="11" s="1"/>
  <c r="I983" i="11" s="1"/>
  <c r="I982" i="11" s="1"/>
  <c r="M986" i="11"/>
  <c r="M993" i="11"/>
  <c r="M1014" i="11"/>
  <c r="M1023" i="11"/>
  <c r="M1051" i="11"/>
  <c r="L1058" i="11"/>
  <c r="K1057" i="11"/>
  <c r="K1056" i="11" s="1"/>
  <c r="K1055" i="11" s="1"/>
  <c r="M1075" i="11"/>
  <c r="G1084" i="11"/>
  <c r="G1054" i="11" s="1"/>
  <c r="F1101" i="11"/>
  <c r="M1257" i="11"/>
  <c r="M1269" i="11"/>
  <c r="H1301" i="11"/>
  <c r="M1322" i="11"/>
  <c r="M1326" i="11"/>
  <c r="E1447" i="11"/>
  <c r="F894" i="11"/>
  <c r="F893" i="11" s="1"/>
  <c r="F892" i="11" s="1"/>
  <c r="L894" i="11"/>
  <c r="M931" i="11"/>
  <c r="M934" i="11"/>
  <c r="M947" i="11"/>
  <c r="M950" i="11"/>
  <c r="M957" i="11"/>
  <c r="M955" i="11" s="1"/>
  <c r="M961" i="11"/>
  <c r="M965" i="11"/>
  <c r="M989" i="11"/>
  <c r="M992" i="11"/>
  <c r="F1013" i="11"/>
  <c r="L1013" i="11"/>
  <c r="M1019" i="11"/>
  <c r="M1047" i="11"/>
  <c r="M1042" i="11" s="1"/>
  <c r="M1058" i="11"/>
  <c r="E1084" i="11"/>
  <c r="E1054" i="11" s="1"/>
  <c r="H1084" i="11"/>
  <c r="H1054" i="11" s="1"/>
  <c r="L1114" i="11"/>
  <c r="I1144" i="11"/>
  <c r="I1143" i="11" s="1"/>
  <c r="I1142" i="11" s="1"/>
  <c r="H1186" i="11"/>
  <c r="H1156" i="11" s="1"/>
  <c r="G1186" i="11"/>
  <c r="M1225" i="11"/>
  <c r="M1253" i="11"/>
  <c r="F1261" i="11"/>
  <c r="L1260" i="11"/>
  <c r="M1265" i="11"/>
  <c r="J1302" i="11"/>
  <c r="M1321" i="11"/>
  <c r="M1325" i="11"/>
  <c r="M1329" i="11"/>
  <c r="M1356" i="11"/>
  <c r="M1290" i="11"/>
  <c r="M1294" i="11"/>
  <c r="K1346" i="11"/>
  <c r="L1376" i="11"/>
  <c r="L1435" i="11"/>
  <c r="J1434" i="11"/>
  <c r="L1434" i="11" s="1"/>
  <c r="L1777" i="11"/>
  <c r="J1776" i="11"/>
  <c r="E938" i="11"/>
  <c r="F970" i="11"/>
  <c r="L999" i="11"/>
  <c r="F1042" i="11"/>
  <c r="K1025" i="11"/>
  <c r="F1115" i="11"/>
  <c r="F1114" i="11" s="1"/>
  <c r="F1113" i="11" s="1"/>
  <c r="F1160" i="11"/>
  <c r="F1203" i="11"/>
  <c r="M1221" i="11"/>
  <c r="M1224" i="11"/>
  <c r="M1248" i="11"/>
  <c r="M1252" i="11"/>
  <c r="M1256" i="11"/>
  <c r="M1264" i="11"/>
  <c r="M1261" i="11" s="1"/>
  <c r="M1268" i="11"/>
  <c r="M1272" i="11"/>
  <c r="M1293" i="11"/>
  <c r="M1297" i="11"/>
  <c r="E1301" i="11"/>
  <c r="F1332" i="11"/>
  <c r="L1332" i="11"/>
  <c r="D1346" i="11"/>
  <c r="F1346" i="11" s="1"/>
  <c r="I1346" i="11" s="1"/>
  <c r="L1349" i="11"/>
  <c r="M1367" i="11"/>
  <c r="M1374" i="11"/>
  <c r="M1385" i="11"/>
  <c r="L1406" i="11"/>
  <c r="J1405" i="11"/>
  <c r="J1404" i="11" s="1"/>
  <c r="J1375" i="11" s="1"/>
  <c r="F1421" i="11"/>
  <c r="I1421" i="11" s="1"/>
  <c r="I1420" i="11" s="1"/>
  <c r="I1419" i="11" s="1"/>
  <c r="D1420" i="11"/>
  <c r="D1419" i="11" s="1"/>
  <c r="M1460" i="11"/>
  <c r="J1691" i="11"/>
  <c r="L1691" i="11" s="1"/>
  <c r="E1025" i="11"/>
  <c r="G1025" i="11"/>
  <c r="M1044" i="11"/>
  <c r="M1048" i="11"/>
  <c r="M1052" i="11"/>
  <c r="F1058" i="11"/>
  <c r="L1072" i="11"/>
  <c r="M1076" i="11"/>
  <c r="M1080" i="11"/>
  <c r="F1130" i="11"/>
  <c r="L1130" i="11"/>
  <c r="D1127" i="11"/>
  <c r="F1127" i="11" s="1"/>
  <c r="L1144" i="11"/>
  <c r="E1157" i="11"/>
  <c r="L1174" i="11"/>
  <c r="L1189" i="11"/>
  <c r="L1232" i="11"/>
  <c r="M1234" i="11"/>
  <c r="M1237" i="11"/>
  <c r="M1242" i="11"/>
  <c r="F1246" i="11"/>
  <c r="I1246" i="11" s="1"/>
  <c r="I1245" i="11" s="1"/>
  <c r="I1244" i="11" s="1"/>
  <c r="M1247" i="11"/>
  <c r="M1251" i="11"/>
  <c r="M1255" i="11"/>
  <c r="H1258" i="11"/>
  <c r="M1263" i="11"/>
  <c r="M1267" i="11"/>
  <c r="M1271" i="11"/>
  <c r="L1275" i="11"/>
  <c r="M1277" i="11"/>
  <c r="M1279" i="11"/>
  <c r="M1281" i="11"/>
  <c r="M1283" i="11"/>
  <c r="M1285" i="11"/>
  <c r="M1292" i="11"/>
  <c r="M1296" i="11"/>
  <c r="M1299" i="11"/>
  <c r="M1289" i="11" s="1"/>
  <c r="M1306" i="11"/>
  <c r="M1310" i="11"/>
  <c r="M1314" i="11"/>
  <c r="M1335" i="11"/>
  <c r="M1339" i="11"/>
  <c r="M1343" i="11"/>
  <c r="E1346" i="11"/>
  <c r="M1352" i="11"/>
  <c r="M1349" i="11" s="1"/>
  <c r="M1370" i="11"/>
  <c r="M1373" i="11"/>
  <c r="M1381" i="11"/>
  <c r="J1390" i="11"/>
  <c r="L1390" i="11" s="1"/>
  <c r="M1445" i="11"/>
  <c r="F1464" i="11"/>
  <c r="D1463" i="11"/>
  <c r="D1462" i="11" s="1"/>
  <c r="F1679" i="11"/>
  <c r="I1679" i="11" s="1"/>
  <c r="I1678" i="11" s="1"/>
  <c r="D1678" i="11"/>
  <c r="D1677" i="11" s="1"/>
  <c r="L1679" i="11"/>
  <c r="J1678" i="11"/>
  <c r="I1707" i="11"/>
  <c r="I1706" i="11" s="1"/>
  <c r="F1706" i="11"/>
  <c r="F1705" i="11" s="1"/>
  <c r="F1392" i="11"/>
  <c r="M1440" i="11"/>
  <c r="M1442" i="11"/>
  <c r="M1451" i="11"/>
  <c r="M1453" i="11"/>
  <c r="M1455" i="11"/>
  <c r="M1498" i="11"/>
  <c r="M1502" i="11"/>
  <c r="F1507" i="11"/>
  <c r="G1519" i="11"/>
  <c r="G1345" i="11" s="1"/>
  <c r="G1344" i="11" s="1"/>
  <c r="F1522" i="11"/>
  <c r="I1522" i="11" s="1"/>
  <c r="I1521" i="11" s="1"/>
  <c r="I1520" i="11" s="1"/>
  <c r="M1538" i="11"/>
  <c r="M1542" i="11"/>
  <c r="M1546" i="11"/>
  <c r="G1563" i="11"/>
  <c r="G1562" i="11" s="1"/>
  <c r="M1572" i="11"/>
  <c r="M1575" i="11"/>
  <c r="F1594" i="11"/>
  <c r="I1594" i="11" s="1"/>
  <c r="I1593" i="11" s="1"/>
  <c r="M1602" i="11"/>
  <c r="M1614" i="11"/>
  <c r="M1629" i="11"/>
  <c r="M1658" i="11"/>
  <c r="M1681" i="11"/>
  <c r="M1696" i="11"/>
  <c r="L1706" i="11"/>
  <c r="M1714" i="11"/>
  <c r="D1720" i="11"/>
  <c r="D1719" i="11" s="1"/>
  <c r="J1720" i="11"/>
  <c r="M1743" i="11"/>
  <c r="M1792" i="11"/>
  <c r="F1363" i="11"/>
  <c r="F1378" i="11"/>
  <c r="L1378" i="11"/>
  <c r="M1382" i="11"/>
  <c r="M1386" i="11"/>
  <c r="M1407" i="11"/>
  <c r="M1411" i="11"/>
  <c r="M1415" i="11"/>
  <c r="K1418" i="11"/>
  <c r="M1441" i="11"/>
  <c r="M1444" i="11"/>
  <c r="M1446" i="11"/>
  <c r="M1452" i="11"/>
  <c r="M1454" i="11"/>
  <c r="M1457" i="11"/>
  <c r="M1459" i="11"/>
  <c r="M1497" i="11"/>
  <c r="M1501" i="11"/>
  <c r="M1508" i="11"/>
  <c r="M1510" i="11"/>
  <c r="M1512" i="11"/>
  <c r="M1514" i="11"/>
  <c r="M1516" i="11"/>
  <c r="M1518" i="11"/>
  <c r="M1523" i="11"/>
  <c r="M1525" i="11"/>
  <c r="M1527" i="11"/>
  <c r="M1529" i="11"/>
  <c r="M1531" i="11"/>
  <c r="M1533" i="11"/>
  <c r="F1536" i="11"/>
  <c r="M1537" i="11"/>
  <c r="M1541" i="11"/>
  <c r="M1545" i="11"/>
  <c r="F1550" i="11"/>
  <c r="H1563" i="11"/>
  <c r="H1562" i="11" s="1"/>
  <c r="M1571" i="11"/>
  <c r="M1566" i="11" s="1"/>
  <c r="L1580" i="11"/>
  <c r="M1582" i="11"/>
  <c r="M1584" i="11"/>
  <c r="M1586" i="11"/>
  <c r="M1588" i="11"/>
  <c r="M1590" i="11"/>
  <c r="M1500" i="11"/>
  <c r="M1504" i="11"/>
  <c r="M1540" i="11"/>
  <c r="M1544" i="11"/>
  <c r="M1551" i="11"/>
  <c r="M1553" i="11"/>
  <c r="M1555" i="11"/>
  <c r="M1557" i="11"/>
  <c r="M1559" i="11"/>
  <c r="M1561" i="11"/>
  <c r="F1566" i="11"/>
  <c r="F1609" i="11"/>
  <c r="I1609" i="11" s="1"/>
  <c r="I1608" i="11" s="1"/>
  <c r="I1607" i="11" s="1"/>
  <c r="F1791" i="11"/>
  <c r="I1791" i="11" s="1"/>
  <c r="I1790" i="11" s="1"/>
  <c r="E1790" i="11"/>
  <c r="E1789" i="11" s="1"/>
  <c r="F1819" i="11"/>
  <c r="I1819" i="11" s="1"/>
  <c r="I1818" i="11" s="1"/>
  <c r="E1818" i="11"/>
  <c r="E1817" i="11" s="1"/>
  <c r="M1615" i="11"/>
  <c r="M1620" i="11"/>
  <c r="F1623" i="11"/>
  <c r="M1624" i="11"/>
  <c r="M1628" i="11"/>
  <c r="M1632" i="11"/>
  <c r="F1637" i="11"/>
  <c r="M1653" i="11"/>
  <c r="M1657" i="11"/>
  <c r="M1661" i="11"/>
  <c r="M1651" i="11" s="1"/>
  <c r="L1665" i="11"/>
  <c r="M1667" i="11"/>
  <c r="M1697" i="11"/>
  <c r="M1701" i="11"/>
  <c r="L1707" i="11"/>
  <c r="M1708" i="11"/>
  <c r="M1713" i="11"/>
  <c r="M1738" i="11"/>
  <c r="M1742" i="11"/>
  <c r="M1746" i="11"/>
  <c r="M1780" i="11"/>
  <c r="M1795" i="11"/>
  <c r="F1805" i="11"/>
  <c r="L1566" i="11"/>
  <c r="M1570" i="11"/>
  <c r="M1574" i="11"/>
  <c r="M1581" i="11"/>
  <c r="M1583" i="11"/>
  <c r="M1585" i="11"/>
  <c r="M1587" i="11"/>
  <c r="M1589" i="11"/>
  <c r="M1613" i="11"/>
  <c r="M1617" i="11"/>
  <c r="M1619" i="11"/>
  <c r="M1626" i="11"/>
  <c r="M1630" i="11"/>
  <c r="M1634" i="11"/>
  <c r="L1651" i="11"/>
  <c r="M1655" i="11"/>
  <c r="M1659" i="11"/>
  <c r="M1666" i="11"/>
  <c r="M1668" i="11"/>
  <c r="M1682" i="11"/>
  <c r="M1695" i="11"/>
  <c r="M1699" i="11"/>
  <c r="M1715" i="11"/>
  <c r="F1735" i="11"/>
  <c r="L1735" i="11"/>
  <c r="M1736" i="11"/>
  <c r="M1740" i="11"/>
  <c r="M1744" i="11"/>
  <c r="M1778" i="11"/>
  <c r="M1782" i="11"/>
  <c r="M1793" i="11"/>
  <c r="M1797" i="11"/>
  <c r="L1804" i="11"/>
  <c r="F806" i="11"/>
  <c r="F805" i="11" s="1"/>
  <c r="F804" i="11" s="1"/>
  <c r="L806" i="11"/>
  <c r="D805" i="11"/>
  <c r="D804" i="11" s="1"/>
  <c r="M816" i="11"/>
  <c r="F8" i="11"/>
  <c r="I8" i="11" s="1"/>
  <c r="M65" i="11"/>
  <c r="M118" i="11"/>
  <c r="M120" i="11"/>
  <c r="M123" i="11"/>
  <c r="M134" i="11"/>
  <c r="M137" i="11"/>
  <c r="M171" i="11"/>
  <c r="M173" i="11"/>
  <c r="M181" i="11"/>
  <c r="M183" i="11"/>
  <c r="M185" i="11"/>
  <c r="M187" i="11"/>
  <c r="M189" i="11"/>
  <c r="M201" i="11"/>
  <c r="M334" i="11"/>
  <c r="M333" i="11" s="1"/>
  <c r="L345" i="11"/>
  <c r="L344" i="11" s="1"/>
  <c r="M359" i="11"/>
  <c r="M452" i="11"/>
  <c r="M454" i="11"/>
  <c r="M456" i="11"/>
  <c r="M458" i="11"/>
  <c r="M460" i="11"/>
  <c r="M462" i="11"/>
  <c r="M464" i="11"/>
  <c r="M466" i="11"/>
  <c r="M468" i="11"/>
  <c r="M470" i="11"/>
  <c r="M472" i="11"/>
  <c r="M476" i="11"/>
  <c r="M478" i="11"/>
  <c r="M474" i="11" s="1"/>
  <c r="M480" i="11"/>
  <c r="I499" i="11"/>
  <c r="I511" i="11"/>
  <c r="F333" i="11"/>
  <c r="I333" i="11" s="1"/>
  <c r="L333" i="11" s="1"/>
  <c r="H344" i="11"/>
  <c r="M24" i="11"/>
  <c r="M26" i="11"/>
  <c r="M74" i="11"/>
  <c r="M117" i="11"/>
  <c r="M119" i="11"/>
  <c r="M124" i="11"/>
  <c r="M138" i="11"/>
  <c r="M170" i="11"/>
  <c r="M172" i="11"/>
  <c r="M174" i="11"/>
  <c r="M180" i="11"/>
  <c r="M182" i="11"/>
  <c r="M184" i="11"/>
  <c r="M186" i="11"/>
  <c r="M188" i="11"/>
  <c r="M202" i="11"/>
  <c r="H39" i="11"/>
  <c r="M43" i="11"/>
  <c r="M55" i="11"/>
  <c r="M57" i="11"/>
  <c r="M59" i="11"/>
  <c r="F60" i="11"/>
  <c r="I61" i="11"/>
  <c r="I60" i="11" s="1"/>
  <c r="M69" i="11"/>
  <c r="M112" i="11"/>
  <c r="M114" i="11"/>
  <c r="M140" i="11"/>
  <c r="M142" i="11"/>
  <c r="M147" i="11"/>
  <c r="M149" i="11"/>
  <c r="M151" i="11"/>
  <c r="M153" i="11"/>
  <c r="M155" i="11"/>
  <c r="M157" i="11"/>
  <c r="M159" i="11"/>
  <c r="M161" i="11"/>
  <c r="M163" i="11"/>
  <c r="M176" i="11"/>
  <c r="M192" i="11"/>
  <c r="M357" i="11"/>
  <c r="L363" i="11"/>
  <c r="M402" i="11"/>
  <c r="M404" i="11"/>
  <c r="M406" i="11"/>
  <c r="M408" i="11"/>
  <c r="M410" i="11"/>
  <c r="M412" i="11"/>
  <c r="M414" i="11"/>
  <c r="M416" i="11"/>
  <c r="M418" i="11"/>
  <c r="M420" i="11"/>
  <c r="M422" i="11"/>
  <c r="M424" i="11"/>
  <c r="M426" i="11"/>
  <c r="M428" i="11"/>
  <c r="M430" i="11"/>
  <c r="M432" i="11"/>
  <c r="M501" i="11"/>
  <c r="M503" i="11"/>
  <c r="M505" i="11"/>
  <c r="M507" i="11"/>
  <c r="M509" i="11"/>
  <c r="M513" i="11"/>
  <c r="M515" i="11"/>
  <c r="M517" i="11"/>
  <c r="M519" i="11"/>
  <c r="M521" i="11"/>
  <c r="M523" i="11"/>
  <c r="L399" i="11"/>
  <c r="M399" i="11" s="1"/>
  <c r="F577" i="11"/>
  <c r="F576" i="11" s="1"/>
  <c r="I578" i="11"/>
  <c r="I577" i="11" s="1"/>
  <c r="I576" i="11" s="1"/>
  <c r="M592" i="11"/>
  <c r="M629" i="11"/>
  <c r="M631" i="11"/>
  <c r="M635" i="11"/>
  <c r="M637" i="11"/>
  <c r="M639" i="11"/>
  <c r="I648" i="11"/>
  <c r="I647" i="11" s="1"/>
  <c r="I646" i="11" s="1"/>
  <c r="F647" i="11"/>
  <c r="F646" i="11" s="1"/>
  <c r="F661" i="11"/>
  <c r="F660" i="11" s="1"/>
  <c r="M681" i="11"/>
  <c r="M683" i="11"/>
  <c r="M685" i="11"/>
  <c r="M687" i="11"/>
  <c r="M691" i="11"/>
  <c r="M693" i="11"/>
  <c r="M695" i="11"/>
  <c r="M697" i="11"/>
  <c r="M699" i="11"/>
  <c r="M701" i="11"/>
  <c r="E716" i="11"/>
  <c r="M747" i="11"/>
  <c r="K759" i="11"/>
  <c r="M817" i="11"/>
  <c r="I820" i="11"/>
  <c r="I819" i="11" s="1"/>
  <c r="I818" i="11" s="1"/>
  <c r="F819" i="11"/>
  <c r="F818" i="11" s="1"/>
  <c r="I835" i="11"/>
  <c r="I834" i="11" s="1"/>
  <c r="I833" i="11" s="1"/>
  <c r="F834" i="11"/>
  <c r="F833" i="11" s="1"/>
  <c r="D7" i="11"/>
  <c r="F27" i="11"/>
  <c r="J27" i="11"/>
  <c r="J6" i="11" s="1"/>
  <c r="J39" i="11"/>
  <c r="L39" i="11" s="1"/>
  <c r="D40" i="11"/>
  <c r="D60" i="11"/>
  <c r="D73" i="11"/>
  <c r="F121" i="11"/>
  <c r="J121" i="11"/>
  <c r="J125" i="11"/>
  <c r="M565" i="11"/>
  <c r="M567" i="11"/>
  <c r="M589" i="11"/>
  <c r="I676" i="11"/>
  <c r="I675" i="11" s="1"/>
  <c r="I674" i="11" s="1"/>
  <c r="F675" i="11"/>
  <c r="F674" i="11" s="1"/>
  <c r="I762" i="11"/>
  <c r="I761" i="11" s="1"/>
  <c r="F761" i="11"/>
  <c r="F760" i="11" s="1"/>
  <c r="D332" i="11"/>
  <c r="F332" i="11" s="1"/>
  <c r="I332" i="11" s="1"/>
  <c r="L332" i="11" s="1"/>
  <c r="D345" i="11"/>
  <c r="J362" i="11"/>
  <c r="L362" i="11" s="1"/>
  <c r="D363" i="11"/>
  <c r="I542" i="11"/>
  <c r="F605" i="11"/>
  <c r="F604" i="11" s="1"/>
  <c r="I606" i="11"/>
  <c r="I605" i="11" s="1"/>
  <c r="I604" i="11" s="1"/>
  <c r="I620" i="11"/>
  <c r="I619" i="11" s="1"/>
  <c r="I618" i="11" s="1"/>
  <c r="F619" i="11"/>
  <c r="F618" i="11" s="1"/>
  <c r="M628" i="11"/>
  <c r="M630" i="11"/>
  <c r="M636" i="11"/>
  <c r="M638" i="11"/>
  <c r="M640" i="11"/>
  <c r="M680" i="11"/>
  <c r="M682" i="11"/>
  <c r="M684" i="11"/>
  <c r="M686" i="11"/>
  <c r="M692" i="11"/>
  <c r="M694" i="11"/>
  <c r="M696" i="11"/>
  <c r="M698" i="11"/>
  <c r="M700" i="11"/>
  <c r="K716" i="11"/>
  <c r="E759" i="11"/>
  <c r="H803" i="11"/>
  <c r="H802" i="11" s="1"/>
  <c r="G803" i="11"/>
  <c r="G802" i="11" s="1"/>
  <c r="M819" i="11"/>
  <c r="I850" i="11"/>
  <c r="I849" i="11" s="1"/>
  <c r="I848" i="11" s="1"/>
  <c r="F849" i="11"/>
  <c r="F848" i="11" s="1"/>
  <c r="M566" i="11"/>
  <c r="M608" i="11"/>
  <c r="L647" i="11"/>
  <c r="I719" i="11"/>
  <c r="I718" i="11" s="1"/>
  <c r="I717" i="11" s="1"/>
  <c r="F718" i="11"/>
  <c r="F717" i="11" s="1"/>
  <c r="I747" i="11"/>
  <c r="I746" i="11" s="1"/>
  <c r="F746" i="11"/>
  <c r="F745" i="11" s="1"/>
  <c r="K577" i="11"/>
  <c r="K576" i="11" s="1"/>
  <c r="K561" i="11" s="1"/>
  <c r="K560" i="11" s="1"/>
  <c r="I690" i="11"/>
  <c r="I689" i="11" s="1"/>
  <c r="I688" i="11" s="1"/>
  <c r="I733" i="11"/>
  <c r="I732" i="11" s="1"/>
  <c r="I776" i="11"/>
  <c r="I775" i="11" s="1"/>
  <c r="I806" i="11"/>
  <c r="I805" i="11" s="1"/>
  <c r="I804" i="11" s="1"/>
  <c r="K879" i="11"/>
  <c r="K878" i="11" s="1"/>
  <c r="K877" i="11" s="1"/>
  <c r="L880" i="11"/>
  <c r="K906" i="11"/>
  <c r="F921" i="11"/>
  <c r="I926" i="11"/>
  <c r="I925" i="11" s="1"/>
  <c r="I924" i="11" s="1"/>
  <c r="F925" i="11"/>
  <c r="F924" i="11" s="1"/>
  <c r="L940" i="11"/>
  <c r="I955" i="11"/>
  <c r="I954" i="11" s="1"/>
  <c r="I953" i="11" s="1"/>
  <c r="F954" i="11"/>
  <c r="F953" i="11" s="1"/>
  <c r="L997" i="11"/>
  <c r="I1013" i="11"/>
  <c r="I1012" i="11" s="1"/>
  <c r="I1011" i="11" s="1"/>
  <c r="M1011" i="11" s="1"/>
  <c r="F1012" i="11"/>
  <c r="F1011" i="11" s="1"/>
  <c r="I1072" i="11"/>
  <c r="I1071" i="11" s="1"/>
  <c r="I1070" i="11" s="1"/>
  <c r="F1071" i="11"/>
  <c r="F1070" i="11" s="1"/>
  <c r="F563" i="11"/>
  <c r="F562" i="11" s="1"/>
  <c r="J563" i="11"/>
  <c r="J576" i="11"/>
  <c r="D577" i="11"/>
  <c r="D576" i="11" s="1"/>
  <c r="J591" i="11"/>
  <c r="L620" i="11"/>
  <c r="F877" i="11"/>
  <c r="L879" i="11"/>
  <c r="I909" i="11"/>
  <c r="I908" i="11" s="1"/>
  <c r="F908" i="11"/>
  <c r="F907" i="11" s="1"/>
  <c r="M924" i="11"/>
  <c r="I941" i="11"/>
  <c r="I940" i="11" s="1"/>
  <c r="I939" i="11" s="1"/>
  <c r="F940" i="11"/>
  <c r="F939" i="11" s="1"/>
  <c r="F983" i="11"/>
  <c r="F982" i="11" s="1"/>
  <c r="K982" i="11"/>
  <c r="L983" i="11"/>
  <c r="I1087" i="11"/>
  <c r="I1086" i="11" s="1"/>
  <c r="I1085" i="11" s="1"/>
  <c r="F1086" i="11"/>
  <c r="F1085" i="11" s="1"/>
  <c r="L939" i="11"/>
  <c r="I970" i="11"/>
  <c r="I969" i="11" s="1"/>
  <c r="I968" i="11" s="1"/>
  <c r="F969" i="11"/>
  <c r="F968" i="11" s="1"/>
  <c r="I1042" i="11"/>
  <c r="I1041" i="11" s="1"/>
  <c r="I1040" i="11" s="1"/>
  <c r="F1041" i="11"/>
  <c r="F1040" i="11" s="1"/>
  <c r="M1072" i="11"/>
  <c r="J618" i="11"/>
  <c r="L618" i="11" s="1"/>
  <c r="M618" i="11" s="1"/>
  <c r="D619" i="11"/>
  <c r="D618" i="11" s="1"/>
  <c r="D675" i="11"/>
  <c r="D674" i="11" s="1"/>
  <c r="J689" i="11"/>
  <c r="J702" i="11"/>
  <c r="L702" i="11" s="1"/>
  <c r="D703" i="11"/>
  <c r="D702" i="11" s="1"/>
  <c r="J717" i="11"/>
  <c r="D718" i="11"/>
  <c r="D717" i="11" s="1"/>
  <c r="J732" i="11"/>
  <c r="J745" i="11"/>
  <c r="L745" i="11" s="1"/>
  <c r="D746" i="11"/>
  <c r="D745" i="11" s="1"/>
  <c r="J760" i="11"/>
  <c r="D761" i="11"/>
  <c r="D760" i="11" s="1"/>
  <c r="J775" i="11"/>
  <c r="J788" i="11"/>
  <c r="L788" i="11" s="1"/>
  <c r="D789" i="11"/>
  <c r="D788" i="11" s="1"/>
  <c r="J805" i="11"/>
  <c r="J818" i="11"/>
  <c r="L818" i="11" s="1"/>
  <c r="M818" i="11" s="1"/>
  <c r="D819" i="11"/>
  <c r="D818" i="11" s="1"/>
  <c r="D803" i="11" s="1"/>
  <c r="J833" i="11"/>
  <c r="D834" i="11"/>
  <c r="D833" i="11" s="1"/>
  <c r="D832" i="11" s="1"/>
  <c r="F832" i="11" s="1"/>
  <c r="I832" i="11" s="1"/>
  <c r="D849" i="11"/>
  <c r="D848" i="11" s="1"/>
  <c r="D847" i="11" s="1"/>
  <c r="J863" i="11"/>
  <c r="I880" i="11"/>
  <c r="I879" i="11" s="1"/>
  <c r="I878" i="11" s="1"/>
  <c r="F879" i="11"/>
  <c r="F878" i="11" s="1"/>
  <c r="I894" i="11"/>
  <c r="I893" i="11" s="1"/>
  <c r="I892" i="11" s="1"/>
  <c r="M892" i="11" s="1"/>
  <c r="L925" i="11"/>
  <c r="M925" i="11" s="1"/>
  <c r="M926" i="11"/>
  <c r="F938" i="11"/>
  <c r="I938" i="11" s="1"/>
  <c r="E967" i="11"/>
  <c r="L982" i="11"/>
  <c r="E996" i="11"/>
  <c r="F996" i="11" s="1"/>
  <c r="I996" i="11" s="1"/>
  <c r="M996" i="11" s="1"/>
  <c r="L1012" i="11"/>
  <c r="I1028" i="11"/>
  <c r="I1027" i="11" s="1"/>
  <c r="I1026" i="11" s="1"/>
  <c r="F1027" i="11"/>
  <c r="F1026" i="11" s="1"/>
  <c r="I1058" i="11"/>
  <c r="I1057" i="11" s="1"/>
  <c r="I1056" i="11" s="1"/>
  <c r="F1057" i="11"/>
  <c r="F1056" i="11" s="1"/>
  <c r="J878" i="11"/>
  <c r="L998" i="11"/>
  <c r="F999" i="11"/>
  <c r="M1088" i="11"/>
  <c r="M1090" i="11"/>
  <c r="M1092" i="11"/>
  <c r="M1094" i="11"/>
  <c r="M1096" i="11"/>
  <c r="M1098" i="11"/>
  <c r="M1102" i="11"/>
  <c r="M1104" i="11"/>
  <c r="M1106" i="11"/>
  <c r="M1108" i="11"/>
  <c r="M1110" i="11"/>
  <c r="M1112" i="11"/>
  <c r="M1117" i="11"/>
  <c r="M1119" i="11"/>
  <c r="M1121" i="11"/>
  <c r="M1123" i="11"/>
  <c r="M1125" i="11"/>
  <c r="M1132" i="11"/>
  <c r="M1134" i="11"/>
  <c r="M1136" i="11"/>
  <c r="M1138" i="11"/>
  <c r="M1140" i="11"/>
  <c r="M1146" i="11"/>
  <c r="M1148" i="11"/>
  <c r="M1150" i="11"/>
  <c r="M1152" i="11"/>
  <c r="M1154" i="11"/>
  <c r="M1162" i="11"/>
  <c r="M1164" i="11"/>
  <c r="M1166" i="11"/>
  <c r="M1168" i="11"/>
  <c r="M1170" i="11"/>
  <c r="M1176" i="11"/>
  <c r="M1178" i="11"/>
  <c r="M1180" i="11"/>
  <c r="M1182" i="11"/>
  <c r="M1184" i="11"/>
  <c r="K1186" i="11"/>
  <c r="M1191" i="11"/>
  <c r="M1193" i="11"/>
  <c r="M1195" i="11"/>
  <c r="M1197" i="11"/>
  <c r="M1199" i="11"/>
  <c r="M1205" i="11"/>
  <c r="M1207" i="11"/>
  <c r="M1209" i="11"/>
  <c r="M1211" i="11"/>
  <c r="M1213" i="11"/>
  <c r="M1232" i="11"/>
  <c r="F922" i="11"/>
  <c r="I922" i="11" s="1"/>
  <c r="L926" i="11"/>
  <c r="J1041" i="11"/>
  <c r="J1056" i="11"/>
  <c r="D1057" i="11"/>
  <c r="D1056" i="11" s="1"/>
  <c r="D1055" i="11" s="1"/>
  <c r="J1071" i="11"/>
  <c r="M1089" i="11"/>
  <c r="M1091" i="11"/>
  <c r="M1093" i="11"/>
  <c r="M1095" i="11"/>
  <c r="M1097" i="11"/>
  <c r="M1103" i="11"/>
  <c r="M1105" i="11"/>
  <c r="M1107" i="11"/>
  <c r="M1109" i="11"/>
  <c r="M1111" i="11"/>
  <c r="M1116" i="11"/>
  <c r="M1118" i="11"/>
  <c r="M1120" i="11"/>
  <c r="M1122" i="11"/>
  <c r="M1124" i="11"/>
  <c r="M1126" i="11"/>
  <c r="L1128" i="11"/>
  <c r="K1127" i="11"/>
  <c r="M1131" i="11"/>
  <c r="M1133" i="11"/>
  <c r="M1135" i="11"/>
  <c r="M1137" i="11"/>
  <c r="M1139" i="11"/>
  <c r="M1141" i="11"/>
  <c r="M1145" i="11"/>
  <c r="M1147" i="11"/>
  <c r="M1149" i="11"/>
  <c r="M1151" i="11"/>
  <c r="M1153" i="11"/>
  <c r="M1155" i="11"/>
  <c r="F1159" i="11"/>
  <c r="F1158" i="11" s="1"/>
  <c r="I1160" i="11"/>
  <c r="I1159" i="11" s="1"/>
  <c r="I1158" i="11" s="1"/>
  <c r="M1161" i="11"/>
  <c r="M1163" i="11"/>
  <c r="M1165" i="11"/>
  <c r="M1167" i="11"/>
  <c r="M1169" i="11"/>
  <c r="M1171" i="11"/>
  <c r="M1175" i="11"/>
  <c r="M1177" i="11"/>
  <c r="M1179" i="11"/>
  <c r="M1181" i="11"/>
  <c r="M1183" i="11"/>
  <c r="M1185" i="11"/>
  <c r="M1190" i="11"/>
  <c r="M1192" i="11"/>
  <c r="M1194" i="11"/>
  <c r="M1196" i="11"/>
  <c r="M1198" i="11"/>
  <c r="M1200" i="11"/>
  <c r="F1202" i="11"/>
  <c r="F1201" i="11" s="1"/>
  <c r="I1203" i="11"/>
  <c r="I1202" i="11" s="1"/>
  <c r="I1201" i="11" s="1"/>
  <c r="M1204" i="11"/>
  <c r="M1206" i="11"/>
  <c r="M1208" i="11"/>
  <c r="M1210" i="11"/>
  <c r="M1212" i="11"/>
  <c r="M1214" i="11"/>
  <c r="F1129" i="11"/>
  <c r="F1128" i="11" s="1"/>
  <c r="I1130" i="11"/>
  <c r="I1129" i="11" s="1"/>
  <c r="I1128" i="11" s="1"/>
  <c r="I1127" i="11"/>
  <c r="K1245" i="11"/>
  <c r="K1244" i="11" s="1"/>
  <c r="K1229" i="11" s="1"/>
  <c r="L1246" i="11"/>
  <c r="I1261" i="11"/>
  <c r="I1260" i="11" s="1"/>
  <c r="I1259" i="11" s="1"/>
  <c r="F1260" i="11"/>
  <c r="F1259" i="11" s="1"/>
  <c r="I1318" i="11"/>
  <c r="I1317" i="11" s="1"/>
  <c r="I1316" i="11" s="1"/>
  <c r="F1317" i="11"/>
  <c r="F1316" i="11" s="1"/>
  <c r="F1143" i="11"/>
  <c r="F1142" i="11" s="1"/>
  <c r="J1143" i="11"/>
  <c r="J1158" i="11"/>
  <c r="D1159" i="11"/>
  <c r="D1158" i="11" s="1"/>
  <c r="D1157" i="11" s="1"/>
  <c r="F1173" i="11"/>
  <c r="F1172" i="11" s="1"/>
  <c r="J1173" i="11"/>
  <c r="F1188" i="11"/>
  <c r="F1187" i="11" s="1"/>
  <c r="J1188" i="11"/>
  <c r="J1201" i="11"/>
  <c r="L1201" i="11" s="1"/>
  <c r="D1202" i="11"/>
  <c r="D1201" i="11" s="1"/>
  <c r="D1186" i="11" s="1"/>
  <c r="E1231" i="11"/>
  <c r="E1230" i="11" s="1"/>
  <c r="E1229" i="11" s="1"/>
  <c r="F1232" i="11"/>
  <c r="I1289" i="11"/>
  <c r="I1288" i="11" s="1"/>
  <c r="I1287" i="11" s="1"/>
  <c r="F1288" i="11"/>
  <c r="F1287" i="11" s="1"/>
  <c r="I1304" i="11"/>
  <c r="I1303" i="11" s="1"/>
  <c r="I1302" i="11" s="1"/>
  <c r="F1303" i="11"/>
  <c r="F1302" i="11" s="1"/>
  <c r="M1332" i="11"/>
  <c r="I1217" i="11"/>
  <c r="I1216" i="11" s="1"/>
  <c r="I1215" i="11" s="1"/>
  <c r="G1258" i="11"/>
  <c r="L1302" i="11"/>
  <c r="M1302" i="11" s="1"/>
  <c r="I1332" i="11"/>
  <c r="I1331" i="11" s="1"/>
  <c r="I1330" i="11" s="1"/>
  <c r="F1331" i="11"/>
  <c r="F1330" i="11" s="1"/>
  <c r="L1217" i="11"/>
  <c r="J1216" i="11"/>
  <c r="F1245" i="11"/>
  <c r="F1244" i="11" s="1"/>
  <c r="M1260" i="11"/>
  <c r="G1301" i="11"/>
  <c r="K1330" i="11"/>
  <c r="L1330" i="11" s="1"/>
  <c r="L1331" i="11"/>
  <c r="I1349" i="11"/>
  <c r="I1348" i="11" s="1"/>
  <c r="I1347" i="11" s="1"/>
  <c r="F1348" i="11"/>
  <c r="F1347" i="11" s="1"/>
  <c r="L1261" i="11"/>
  <c r="F1275" i="11"/>
  <c r="L1289" i="11"/>
  <c r="J1348" i="11"/>
  <c r="F1375" i="11"/>
  <c r="I1392" i="11"/>
  <c r="I1391" i="11" s="1"/>
  <c r="I1390" i="11" s="1"/>
  <c r="F1391" i="11"/>
  <c r="F1390" i="11" s="1"/>
  <c r="L1361" i="11"/>
  <c r="I1363" i="11"/>
  <c r="I1362" i="11" s="1"/>
  <c r="I1361" i="11" s="1"/>
  <c r="F1362" i="11"/>
  <c r="F1361" i="11" s="1"/>
  <c r="L1363" i="11"/>
  <c r="I1378" i="11"/>
  <c r="I1377" i="11" s="1"/>
  <c r="I1376" i="11" s="1"/>
  <c r="M1376" i="11" s="1"/>
  <c r="F1377" i="11"/>
  <c r="F1376" i="11" s="1"/>
  <c r="J1231" i="11"/>
  <c r="J1244" i="11"/>
  <c r="D1245" i="11"/>
  <c r="D1244" i="11" s="1"/>
  <c r="D1229" i="11" s="1"/>
  <c r="F1229" i="11" s="1"/>
  <c r="I1229" i="11" s="1"/>
  <c r="J1259" i="11"/>
  <c r="D1260" i="11"/>
  <c r="D1259" i="11" s="1"/>
  <c r="J1274" i="11"/>
  <c r="J1287" i="11"/>
  <c r="L1287" i="11" s="1"/>
  <c r="D1288" i="11"/>
  <c r="D1287" i="11" s="1"/>
  <c r="L1362" i="11"/>
  <c r="L1377" i="11"/>
  <c r="I1406" i="11"/>
  <c r="I1405" i="11" s="1"/>
  <c r="I1404" i="11" s="1"/>
  <c r="F1405" i="11"/>
  <c r="F1404" i="11" s="1"/>
  <c r="K1404" i="11"/>
  <c r="L1404" i="11" s="1"/>
  <c r="K1447" i="11"/>
  <c r="L1421" i="11"/>
  <c r="J1420" i="11"/>
  <c r="M1422" i="11"/>
  <c r="M1426" i="11"/>
  <c r="M1430" i="11"/>
  <c r="M1467" i="11"/>
  <c r="M1471" i="11"/>
  <c r="M1475" i="11"/>
  <c r="M1481" i="11"/>
  <c r="M1483" i="11"/>
  <c r="M1485" i="11"/>
  <c r="M1487" i="11"/>
  <c r="F1492" i="11"/>
  <c r="F1491" i="11" s="1"/>
  <c r="I1493" i="11"/>
  <c r="I1492" i="11" s="1"/>
  <c r="I1491" i="11" s="1"/>
  <c r="M1494" i="11"/>
  <c r="I1507" i="11"/>
  <c r="I1506" i="11" s="1"/>
  <c r="I1505" i="11" s="1"/>
  <c r="F1506" i="11"/>
  <c r="F1505" i="11" s="1"/>
  <c r="M1425" i="11"/>
  <c r="M1429" i="11"/>
  <c r="F1435" i="11"/>
  <c r="D1434" i="11"/>
  <c r="D1433" i="11" s="1"/>
  <c r="D1418" i="11" s="1"/>
  <c r="F1450" i="11"/>
  <c r="D1449" i="11"/>
  <c r="D1448" i="11" s="1"/>
  <c r="M1466" i="11"/>
  <c r="M1470" i="11"/>
  <c r="M1474" i="11"/>
  <c r="F1488" i="11"/>
  <c r="I1488" i="11" s="1"/>
  <c r="M1488" i="11" s="1"/>
  <c r="E1479" i="11"/>
  <c r="L1493" i="11"/>
  <c r="K1492" i="11"/>
  <c r="K1491" i="11" s="1"/>
  <c r="K1476" i="11" s="1"/>
  <c r="F1535" i="11"/>
  <c r="F1534" i="11" s="1"/>
  <c r="I1536" i="11"/>
  <c r="I1535" i="11" s="1"/>
  <c r="I1534" i="11" s="1"/>
  <c r="I1550" i="11"/>
  <c r="I1549" i="11" s="1"/>
  <c r="I1548" i="11" s="1"/>
  <c r="F1549" i="11"/>
  <c r="F1548" i="11" s="1"/>
  <c r="M1424" i="11"/>
  <c r="M1428" i="11"/>
  <c r="M1432" i="11"/>
  <c r="L1464" i="11"/>
  <c r="J1463" i="11"/>
  <c r="M1465" i="11"/>
  <c r="M1469" i="11"/>
  <c r="M1473" i="11"/>
  <c r="M1480" i="11"/>
  <c r="M1482" i="11"/>
  <c r="M1484" i="11"/>
  <c r="M1486" i="11"/>
  <c r="M1496" i="11"/>
  <c r="F1565" i="11"/>
  <c r="F1564" i="11" s="1"/>
  <c r="I1566" i="11"/>
  <c r="I1565" i="11" s="1"/>
  <c r="I1580" i="11"/>
  <c r="I1579" i="11" s="1"/>
  <c r="F1579" i="11"/>
  <c r="F1578" i="11" s="1"/>
  <c r="M1423" i="11"/>
  <c r="M1427" i="11"/>
  <c r="M1431" i="11"/>
  <c r="J1433" i="11"/>
  <c r="L1433" i="11" s="1"/>
  <c r="L1449" i="11"/>
  <c r="J1448" i="11"/>
  <c r="I1464" i="11"/>
  <c r="I1463" i="11" s="1"/>
  <c r="I1462" i="11" s="1"/>
  <c r="F1463" i="11"/>
  <c r="F1462" i="11" s="1"/>
  <c r="M1468" i="11"/>
  <c r="M1472" i="11"/>
  <c r="L1479" i="11"/>
  <c r="J1478" i="11"/>
  <c r="E1506" i="11"/>
  <c r="E1505" i="11" s="1"/>
  <c r="E1521" i="11"/>
  <c r="E1520" i="11" s="1"/>
  <c r="E1519" i="11" s="1"/>
  <c r="K1535" i="11"/>
  <c r="K1534" i="11" s="1"/>
  <c r="K1519" i="11" s="1"/>
  <c r="E1549" i="11"/>
  <c r="E1548" i="11" s="1"/>
  <c r="K1565" i="11"/>
  <c r="K1564" i="11" s="1"/>
  <c r="K1563" i="11" s="1"/>
  <c r="K1562" i="11" s="1"/>
  <c r="E1579" i="11"/>
  <c r="E1578" i="11" s="1"/>
  <c r="E1563" i="11" s="1"/>
  <c r="E1562" i="11" s="1"/>
  <c r="M1596" i="11"/>
  <c r="M1600" i="11"/>
  <c r="H1606" i="11"/>
  <c r="G1606" i="11"/>
  <c r="J1491" i="11"/>
  <c r="D1492" i="11"/>
  <c r="D1491" i="11" s="1"/>
  <c r="D1476" i="11" s="1"/>
  <c r="J1506" i="11"/>
  <c r="J1521" i="11"/>
  <c r="J1534" i="11"/>
  <c r="D1535" i="11"/>
  <c r="D1534" i="11" s="1"/>
  <c r="D1519" i="11" s="1"/>
  <c r="F1519" i="11" s="1"/>
  <c r="I1519" i="11" s="1"/>
  <c r="J1549" i="11"/>
  <c r="J1564" i="11"/>
  <c r="D1565" i="11"/>
  <c r="D1564" i="11" s="1"/>
  <c r="D1563" i="11" s="1"/>
  <c r="D1562" i="11" s="1"/>
  <c r="J1579" i="11"/>
  <c r="L1594" i="11"/>
  <c r="J1593" i="11"/>
  <c r="M1595" i="11"/>
  <c r="M1599" i="11"/>
  <c r="M1605" i="11"/>
  <c r="F1622" i="11"/>
  <c r="F1621" i="11" s="1"/>
  <c r="I1623" i="11"/>
  <c r="I1622" i="11" s="1"/>
  <c r="I1621" i="11" s="1"/>
  <c r="M1623" i="11"/>
  <c r="M1622" i="11" s="1"/>
  <c r="I1637" i="11"/>
  <c r="I1636" i="11" s="1"/>
  <c r="F1636" i="11"/>
  <c r="F1635" i="11" s="1"/>
  <c r="F1593" i="11"/>
  <c r="F1592" i="11" s="1"/>
  <c r="M1598" i="11"/>
  <c r="F1650" i="11"/>
  <c r="F1649" i="11" s="1"/>
  <c r="I1651" i="11"/>
  <c r="I1650" i="11" s="1"/>
  <c r="I1665" i="11"/>
  <c r="I1664" i="11" s="1"/>
  <c r="F1664" i="11"/>
  <c r="F1663" i="11" s="1"/>
  <c r="M1597" i="11"/>
  <c r="M1601" i="11"/>
  <c r="M1604" i="11"/>
  <c r="F1608" i="11"/>
  <c r="F1607" i="11" s="1"/>
  <c r="J1608" i="11"/>
  <c r="K1622" i="11"/>
  <c r="K1621" i="11" s="1"/>
  <c r="E1636" i="11"/>
  <c r="E1635" i="11" s="1"/>
  <c r="K1650" i="11"/>
  <c r="K1649" i="11" s="1"/>
  <c r="E1664" i="11"/>
  <c r="E1663" i="11" s="1"/>
  <c r="M1670" i="11"/>
  <c r="M1672" i="11"/>
  <c r="M1674" i="11"/>
  <c r="M1676" i="11"/>
  <c r="F1692" i="11"/>
  <c r="F1691" i="11" s="1"/>
  <c r="I1693" i="11"/>
  <c r="I1692" i="11" s="1"/>
  <c r="M1704" i="11"/>
  <c r="M1711" i="11"/>
  <c r="M1749" i="11"/>
  <c r="J1621" i="11"/>
  <c r="D1622" i="11"/>
  <c r="D1621" i="11" s="1"/>
  <c r="J1636" i="11"/>
  <c r="J1649" i="11"/>
  <c r="D1650" i="11"/>
  <c r="D1649" i="11" s="1"/>
  <c r="J1664" i="11"/>
  <c r="M1669" i="11"/>
  <c r="M1680" i="11"/>
  <c r="M1683" i="11"/>
  <c r="M1685" i="11"/>
  <c r="M1687" i="11"/>
  <c r="M1689" i="11"/>
  <c r="M1716" i="11"/>
  <c r="M1718" i="11"/>
  <c r="M1722" i="11"/>
  <c r="M1724" i="11"/>
  <c r="M1726" i="11"/>
  <c r="M1728" i="11"/>
  <c r="I1705" i="11"/>
  <c r="M1705" i="11" s="1"/>
  <c r="M1706" i="11"/>
  <c r="F1720" i="11"/>
  <c r="F1719" i="11" s="1"/>
  <c r="I1721" i="11"/>
  <c r="I1720" i="11" s="1"/>
  <c r="M1684" i="11"/>
  <c r="M1686" i="11"/>
  <c r="M1688" i="11"/>
  <c r="M1690" i="11"/>
  <c r="M1717" i="11"/>
  <c r="M1723" i="11"/>
  <c r="M1725" i="11"/>
  <c r="M1727" i="11"/>
  <c r="I1735" i="11"/>
  <c r="I1734" i="11" s="1"/>
  <c r="F1734" i="11"/>
  <c r="F1733" i="11" s="1"/>
  <c r="L1763" i="11"/>
  <c r="J1762" i="11"/>
  <c r="M1764" i="11"/>
  <c r="M1768" i="11"/>
  <c r="M1772" i="11"/>
  <c r="F1749" i="11"/>
  <c r="I1763" i="11"/>
  <c r="I1762" i="11" s="1"/>
  <c r="F1762" i="11"/>
  <c r="F1761" i="11" s="1"/>
  <c r="M1767" i="11"/>
  <c r="M1771" i="11"/>
  <c r="F1777" i="11"/>
  <c r="D1776" i="11"/>
  <c r="D1775" i="11" s="1"/>
  <c r="M1783" i="11"/>
  <c r="M1785" i="11"/>
  <c r="M1787" i="11"/>
  <c r="I1789" i="11"/>
  <c r="M1798" i="11"/>
  <c r="M1800" i="11"/>
  <c r="M1802" i="11"/>
  <c r="I1805" i="11"/>
  <c r="I1804" i="11" s="1"/>
  <c r="F1804" i="11"/>
  <c r="F1803" i="11" s="1"/>
  <c r="M1806" i="11"/>
  <c r="M1808" i="11"/>
  <c r="M1810" i="11"/>
  <c r="M1812" i="11"/>
  <c r="M1814" i="11"/>
  <c r="M1820" i="11"/>
  <c r="M1822" i="11"/>
  <c r="M1824" i="11"/>
  <c r="M1826" i="11"/>
  <c r="M1828" i="11"/>
  <c r="M1830" i="11"/>
  <c r="M1766" i="11"/>
  <c r="M1770" i="11"/>
  <c r="M1774" i="11"/>
  <c r="J1748" i="11"/>
  <c r="M1765" i="11"/>
  <c r="M1769" i="11"/>
  <c r="M1773" i="11"/>
  <c r="L1776" i="11"/>
  <c r="J1775" i="11"/>
  <c r="L1775" i="11" s="1"/>
  <c r="M1784" i="11"/>
  <c r="M1786" i="11"/>
  <c r="M1788" i="11"/>
  <c r="M1799" i="11"/>
  <c r="M1801" i="11"/>
  <c r="M1807" i="11"/>
  <c r="M1809" i="11"/>
  <c r="M1811" i="11"/>
  <c r="M1813" i="11"/>
  <c r="I1817" i="11"/>
  <c r="M1821" i="11"/>
  <c r="M1823" i="11"/>
  <c r="M1825" i="11"/>
  <c r="M1827" i="11"/>
  <c r="M1829" i="11"/>
  <c r="F1790" i="11"/>
  <c r="F1789" i="11" s="1"/>
  <c r="J1790" i="11"/>
  <c r="J1803" i="11"/>
  <c r="L1803" i="11" s="1"/>
  <c r="D1804" i="11"/>
  <c r="D1803" i="11" s="1"/>
  <c r="F1818" i="11"/>
  <c r="F1817" i="11" s="1"/>
  <c r="J1818" i="11"/>
  <c r="I702" i="11" l="1"/>
  <c r="M703" i="11"/>
  <c r="M1404" i="11"/>
  <c r="L1245" i="11"/>
  <c r="M1128" i="11"/>
  <c r="M1012" i="11"/>
  <c r="F591" i="11"/>
  <c r="F590" i="11" s="1"/>
  <c r="F561" i="11" s="1"/>
  <c r="M578" i="11"/>
  <c r="M1275" i="11"/>
  <c r="M984" i="11"/>
  <c r="M367" i="11"/>
  <c r="M278" i="11"/>
  <c r="M267" i="11"/>
  <c r="F1420" i="11"/>
  <c r="F1419" i="11" s="1"/>
  <c r="L576" i="11"/>
  <c r="M576" i="11" s="1"/>
  <c r="M676" i="11"/>
  <c r="F789" i="11"/>
  <c r="F788" i="11" s="1"/>
  <c r="H1344" i="11"/>
  <c r="M1435" i="11"/>
  <c r="M762" i="11"/>
  <c r="M719" i="11"/>
  <c r="M704" i="11"/>
  <c r="M251" i="11"/>
  <c r="M213" i="11"/>
  <c r="L953" i="11"/>
  <c r="M953" i="11" s="1"/>
  <c r="L1244" i="11"/>
  <c r="M1244" i="11" s="1"/>
  <c r="M646" i="11"/>
  <c r="M1609" i="11"/>
  <c r="M1608" i="11" s="1"/>
  <c r="M941" i="11"/>
  <c r="M999" i="11"/>
  <c r="M28" i="11"/>
  <c r="M27" i="11" s="1"/>
  <c r="M820" i="11"/>
  <c r="L1492" i="11"/>
  <c r="M1492" i="11" s="1"/>
  <c r="F1521" i="11"/>
  <c r="F1520" i="11" s="1"/>
  <c r="M1362" i="11"/>
  <c r="M1390" i="11"/>
  <c r="M1201" i="11"/>
  <c r="F847" i="11"/>
  <c r="I847" i="11" s="1"/>
  <c r="K967" i="11"/>
  <c r="L967" i="11" s="1"/>
  <c r="I864" i="11"/>
  <c r="I863" i="11" s="1"/>
  <c r="I862" i="11" s="1"/>
  <c r="M1013" i="11"/>
  <c r="M620" i="11"/>
  <c r="M446" i="11"/>
  <c r="M314" i="11"/>
  <c r="I1375" i="11"/>
  <c r="M1202" i="11"/>
  <c r="J848" i="11"/>
  <c r="L848" i="11" s="1"/>
  <c r="M848" i="11" s="1"/>
  <c r="I877" i="11"/>
  <c r="F703" i="11"/>
  <c r="F702" i="11" s="1"/>
  <c r="M1217" i="11"/>
  <c r="M1028" i="11"/>
  <c r="M1777" i="11"/>
  <c r="F1678" i="11"/>
  <c r="F1677" i="11" s="1"/>
  <c r="L1649" i="11"/>
  <c r="M702" i="11"/>
  <c r="M1550" i="11"/>
  <c r="M1536" i="11"/>
  <c r="M1450" i="11"/>
  <c r="M1378" i="11"/>
  <c r="M1304" i="11"/>
  <c r="M733" i="11"/>
  <c r="M894" i="11"/>
  <c r="M790" i="11"/>
  <c r="M675" i="11"/>
  <c r="M662" i="11"/>
  <c r="M127" i="11"/>
  <c r="M806" i="11"/>
  <c r="M776" i="11"/>
  <c r="F906" i="11"/>
  <c r="I906" i="11" s="1"/>
  <c r="D876" i="11"/>
  <c r="I660" i="11"/>
  <c r="M660" i="11" s="1"/>
  <c r="M661" i="11"/>
  <c r="L1678" i="11"/>
  <c r="J1677" i="11"/>
  <c r="L1677" i="11" s="1"/>
  <c r="G4" i="11"/>
  <c r="L1491" i="11"/>
  <c r="M1491" i="11" s="1"/>
  <c r="D1447" i="11"/>
  <c r="F1447" i="11" s="1"/>
  <c r="I1447" i="11" s="1"/>
  <c r="M1391" i="11"/>
  <c r="M1361" i="11"/>
  <c r="E1156" i="11"/>
  <c r="K1054" i="11"/>
  <c r="I1115" i="11"/>
  <c r="I1114" i="11" s="1"/>
  <c r="I1113" i="11" s="1"/>
  <c r="M1113" i="11" s="1"/>
  <c r="J674" i="11"/>
  <c r="L674" i="11" s="1"/>
  <c r="M674" i="11" s="1"/>
  <c r="M939" i="11"/>
  <c r="M647" i="11"/>
  <c r="E560" i="11"/>
  <c r="M61" i="11"/>
  <c r="M60" i="11" s="1"/>
  <c r="M332" i="11"/>
  <c r="M1580" i="11"/>
  <c r="M1507" i="11"/>
  <c r="G876" i="11"/>
  <c r="L908" i="11"/>
  <c r="M908" i="11" s="1"/>
  <c r="J907" i="11"/>
  <c r="L1057" i="11"/>
  <c r="M1057" i="11" s="1"/>
  <c r="E5" i="11"/>
  <c r="E4" i="11" s="1"/>
  <c r="M350" i="11"/>
  <c r="M482" i="11"/>
  <c r="M1693" i="11"/>
  <c r="K1606" i="11"/>
  <c r="L1622" i="11"/>
  <c r="M1493" i="11"/>
  <c r="M1331" i="11"/>
  <c r="F1186" i="11"/>
  <c r="I1186" i="11" s="1"/>
  <c r="M1288" i="11"/>
  <c r="K938" i="11"/>
  <c r="L938" i="11" s="1"/>
  <c r="M983" i="11"/>
  <c r="M606" i="11"/>
  <c r="M604" i="11"/>
  <c r="M511" i="11"/>
  <c r="M144" i="11"/>
  <c r="M52" i="11"/>
  <c r="M19" i="11"/>
  <c r="M1406" i="11"/>
  <c r="L1720" i="11"/>
  <c r="J1719" i="11"/>
  <c r="L1719" i="11" s="1"/>
  <c r="M1246" i="11"/>
  <c r="I1101" i="11"/>
  <c r="I1100" i="11" s="1"/>
  <c r="I1099" i="11" s="1"/>
  <c r="M1099" i="11" s="1"/>
  <c r="F1100" i="11"/>
  <c r="F1099" i="11" s="1"/>
  <c r="M850" i="11"/>
  <c r="L605" i="11"/>
  <c r="M605" i="11" s="1"/>
  <c r="J604" i="11"/>
  <c r="L604" i="11" s="1"/>
  <c r="M1100" i="11"/>
  <c r="H560" i="11"/>
  <c r="M1791" i="11"/>
  <c r="M982" i="11"/>
  <c r="H559" i="11"/>
  <c r="H558" i="11" s="1"/>
  <c r="L1317" i="11"/>
  <c r="M1317" i="11" s="1"/>
  <c r="J1316" i="11"/>
  <c r="L1316" i="11" s="1"/>
  <c r="M1316" i="11" s="1"/>
  <c r="M1707" i="11"/>
  <c r="D1606" i="11"/>
  <c r="L1621" i="11"/>
  <c r="M1665" i="11"/>
  <c r="E1606" i="11"/>
  <c r="L1405" i="11"/>
  <c r="M1405" i="11" s="1"/>
  <c r="M1377" i="11"/>
  <c r="M1287" i="11"/>
  <c r="M1330" i="11"/>
  <c r="G1156" i="11"/>
  <c r="M1245" i="11"/>
  <c r="D716" i="11"/>
  <c r="L125" i="11"/>
  <c r="M125" i="11" s="1"/>
  <c r="J72" i="11"/>
  <c r="L72" i="11" s="1"/>
  <c r="M398" i="11"/>
  <c r="M499" i="11"/>
  <c r="M82" i="11"/>
  <c r="M41" i="11"/>
  <c r="M40" i="11" s="1"/>
  <c r="M1735" i="11"/>
  <c r="M1522" i="11"/>
  <c r="F1301" i="11"/>
  <c r="I1301" i="11" s="1"/>
  <c r="L1086" i="11"/>
  <c r="M1086" i="11" s="1"/>
  <c r="J1085" i="11"/>
  <c r="G560" i="11"/>
  <c r="F1025" i="11"/>
  <c r="I1025" i="11" s="1"/>
  <c r="L1027" i="11"/>
  <c r="J1026" i="11"/>
  <c r="L1026" i="11" s="1"/>
  <c r="M1026" i="11" s="1"/>
  <c r="F1084" i="11"/>
  <c r="I1084" i="11" s="1"/>
  <c r="M1318" i="11"/>
  <c r="L633" i="11"/>
  <c r="M633" i="11" s="1"/>
  <c r="J632" i="11"/>
  <c r="L632" i="11" s="1"/>
  <c r="M632" i="11" s="1"/>
  <c r="F1418" i="11"/>
  <c r="I1418" i="11" s="1"/>
  <c r="D1345" i="11"/>
  <c r="F803" i="11"/>
  <c r="I803" i="11" s="1"/>
  <c r="D802" i="11"/>
  <c r="F802" i="11" s="1"/>
  <c r="G559" i="11"/>
  <c r="G558" i="11" s="1"/>
  <c r="L6" i="11"/>
  <c r="J5" i="11"/>
  <c r="L1748" i="11"/>
  <c r="J1747" i="11"/>
  <c r="L1747" i="11" s="1"/>
  <c r="J1761" i="11"/>
  <c r="L1761" i="11" s="1"/>
  <c r="L1762" i="11"/>
  <c r="L1818" i="11"/>
  <c r="M1818" i="11" s="1"/>
  <c r="J1817" i="11"/>
  <c r="L1817" i="11" s="1"/>
  <c r="M1817" i="11" s="1"/>
  <c r="L1790" i="11"/>
  <c r="M1790" i="11" s="1"/>
  <c r="J1789" i="11"/>
  <c r="L1789" i="11" s="1"/>
  <c r="M1789" i="11" s="1"/>
  <c r="M1819" i="11"/>
  <c r="M1720" i="11"/>
  <c r="I1719" i="11"/>
  <c r="M1719" i="11" s="1"/>
  <c r="I1649" i="11"/>
  <c r="M1649" i="11" s="1"/>
  <c r="I1635" i="11"/>
  <c r="L1549" i="11"/>
  <c r="M1549" i="11" s="1"/>
  <c r="J1548" i="11"/>
  <c r="L1548" i="11" s="1"/>
  <c r="M1548" i="11" s="1"/>
  <c r="L1506" i="11"/>
  <c r="M1506" i="11" s="1"/>
  <c r="J1505" i="11"/>
  <c r="L1505" i="11" s="1"/>
  <c r="M1505" i="11" s="1"/>
  <c r="F1563" i="11"/>
  <c r="F1562" i="11" s="1"/>
  <c r="L1565" i="11"/>
  <c r="M1565" i="11" s="1"/>
  <c r="F1479" i="11"/>
  <c r="E1478" i="11"/>
  <c r="E1477" i="11" s="1"/>
  <c r="E1476" i="11" s="1"/>
  <c r="E1345" i="11" s="1"/>
  <c r="E1344" i="11" s="1"/>
  <c r="I1435" i="11"/>
  <c r="I1434" i="11" s="1"/>
  <c r="I1433" i="11" s="1"/>
  <c r="F1434" i="11"/>
  <c r="F1433" i="11" s="1"/>
  <c r="J1419" i="11"/>
  <c r="L1420" i="11"/>
  <c r="M1420" i="11" s="1"/>
  <c r="K1375" i="11"/>
  <c r="D1258" i="11"/>
  <c r="F1258" i="11" s="1"/>
  <c r="I1258" i="11" s="1"/>
  <c r="L1231" i="11"/>
  <c r="J1230" i="11"/>
  <c r="I1275" i="11"/>
  <c r="I1274" i="11" s="1"/>
  <c r="I1273" i="11" s="1"/>
  <c r="F1274" i="11"/>
  <c r="F1273" i="11" s="1"/>
  <c r="K1301" i="11"/>
  <c r="L1173" i="11"/>
  <c r="M1173" i="11" s="1"/>
  <c r="J1172" i="11"/>
  <c r="L1172" i="11" s="1"/>
  <c r="M1172" i="11" s="1"/>
  <c r="L1143" i="11"/>
  <c r="M1143" i="11" s="1"/>
  <c r="J1142" i="11"/>
  <c r="M1303" i="11"/>
  <c r="L1041" i="11"/>
  <c r="M1041" i="11" s="1"/>
  <c r="J1040" i="11"/>
  <c r="M1159" i="11"/>
  <c r="M1087" i="11"/>
  <c r="F967" i="11"/>
  <c r="I967" i="11" s="1"/>
  <c r="E876" i="11"/>
  <c r="L717" i="11"/>
  <c r="M717" i="11" s="1"/>
  <c r="F876" i="11"/>
  <c r="I876" i="11" s="1"/>
  <c r="K876" i="11"/>
  <c r="I731" i="11"/>
  <c r="F363" i="11"/>
  <c r="D362" i="11"/>
  <c r="M718" i="11"/>
  <c r="M619" i="11"/>
  <c r="M564" i="11"/>
  <c r="F73" i="11"/>
  <c r="I73" i="11" s="1"/>
  <c r="M73" i="11" s="1"/>
  <c r="D72" i="11"/>
  <c r="M1762" i="11"/>
  <c r="I1761" i="11"/>
  <c r="M1761" i="11" s="1"/>
  <c r="M1721" i="11"/>
  <c r="M1692" i="11"/>
  <c r="I1691" i="11"/>
  <c r="M1691" i="11" s="1"/>
  <c r="I1592" i="11"/>
  <c r="L1579" i="11"/>
  <c r="M1579" i="11" s="1"/>
  <c r="J1578" i="11"/>
  <c r="L1578" i="11" s="1"/>
  <c r="L1448" i="11"/>
  <c r="I1578" i="11"/>
  <c r="L1259" i="11"/>
  <c r="M1259" i="11" s="1"/>
  <c r="M1203" i="11"/>
  <c r="M1189" i="11"/>
  <c r="M1160" i="11"/>
  <c r="M1144" i="11"/>
  <c r="L1071" i="11"/>
  <c r="M1071" i="11" s="1"/>
  <c r="J1070" i="11"/>
  <c r="L1070" i="11" s="1"/>
  <c r="M1070" i="11" s="1"/>
  <c r="M1129" i="11"/>
  <c r="I999" i="11"/>
  <c r="I998" i="11" s="1"/>
  <c r="I997" i="11" s="1"/>
  <c r="M997" i="11" s="1"/>
  <c r="F998" i="11"/>
  <c r="F997" i="11" s="1"/>
  <c r="L775" i="11"/>
  <c r="J774" i="11"/>
  <c r="L774" i="11" s="1"/>
  <c r="M968" i="11"/>
  <c r="D561" i="11"/>
  <c r="M969" i="11"/>
  <c r="M940" i="11"/>
  <c r="I788" i="11"/>
  <c r="M788" i="11" s="1"/>
  <c r="M789" i="11"/>
  <c r="M849" i="11"/>
  <c r="M122" i="11"/>
  <c r="M121" i="11" s="1"/>
  <c r="H5" i="11"/>
  <c r="H4" i="11" s="1"/>
  <c r="M1805" i="11"/>
  <c r="I1777" i="11"/>
  <c r="I1776" i="11" s="1"/>
  <c r="F1776" i="11"/>
  <c r="F1775" i="11" s="1"/>
  <c r="I1677" i="11"/>
  <c r="M1677" i="11" s="1"/>
  <c r="M1678" i="11"/>
  <c r="M1679" i="11"/>
  <c r="F1748" i="11"/>
  <c r="F1747" i="11" s="1"/>
  <c r="I1749" i="11"/>
  <c r="I1748" i="11" s="1"/>
  <c r="M1763" i="11"/>
  <c r="L1636" i="11"/>
  <c r="M1636" i="11" s="1"/>
  <c r="J1635" i="11"/>
  <c r="L1635" i="11" s="1"/>
  <c r="I1663" i="11"/>
  <c r="L1650" i="11"/>
  <c r="M1650" i="11" s="1"/>
  <c r="M1621" i="11"/>
  <c r="M1594" i="11"/>
  <c r="L1534" i="11"/>
  <c r="M1534" i="11" s="1"/>
  <c r="M1464" i="11"/>
  <c r="I1450" i="11"/>
  <c r="I1449" i="11" s="1"/>
  <c r="I1448" i="11" s="1"/>
  <c r="F1449" i="11"/>
  <c r="F1448" i="11" s="1"/>
  <c r="L1535" i="11"/>
  <c r="M1535" i="11" s="1"/>
  <c r="L1348" i="11"/>
  <c r="M1348" i="11" s="1"/>
  <c r="J1347" i="11"/>
  <c r="F1231" i="11"/>
  <c r="F1230" i="11" s="1"/>
  <c r="I1232" i="11"/>
  <c r="I1231" i="11" s="1"/>
  <c r="I1230" i="11" s="1"/>
  <c r="L1188" i="11"/>
  <c r="M1188" i="11" s="1"/>
  <c r="J1187" i="11"/>
  <c r="F1157" i="11"/>
  <c r="I1157" i="11" s="1"/>
  <c r="D1156" i="11"/>
  <c r="F1156" i="11" s="1"/>
  <c r="I1156" i="11" s="1"/>
  <c r="F1055" i="11"/>
  <c r="I1055" i="11" s="1"/>
  <c r="D1054" i="11"/>
  <c r="F1054" i="11" s="1"/>
  <c r="I1054" i="11" s="1"/>
  <c r="I921" i="11"/>
  <c r="M921" i="11" s="1"/>
  <c r="M922" i="11"/>
  <c r="M1101" i="11"/>
  <c r="M998" i="11"/>
  <c r="M938" i="11"/>
  <c r="L805" i="11"/>
  <c r="M805" i="11" s="1"/>
  <c r="J804" i="11"/>
  <c r="D759" i="11"/>
  <c r="L732" i="11"/>
  <c r="M732" i="11" s="1"/>
  <c r="J731" i="11"/>
  <c r="L731" i="11" s="1"/>
  <c r="M954" i="11"/>
  <c r="M893" i="11"/>
  <c r="F716" i="11"/>
  <c r="L577" i="11"/>
  <c r="M577" i="11" s="1"/>
  <c r="M834" i="11"/>
  <c r="F345" i="11"/>
  <c r="I345" i="11" s="1"/>
  <c r="M345" i="11" s="1"/>
  <c r="D344" i="11"/>
  <c r="F344" i="11" s="1"/>
  <c r="I344" i="11" s="1"/>
  <c r="M344" i="11" s="1"/>
  <c r="F759" i="11"/>
  <c r="M139" i="11"/>
  <c r="M169" i="11"/>
  <c r="M116" i="11"/>
  <c r="I1803" i="11"/>
  <c r="M1803" i="11" s="1"/>
  <c r="M1804" i="11"/>
  <c r="I1733" i="11"/>
  <c r="M1733" i="11" s="1"/>
  <c r="M1734" i="11"/>
  <c r="L1664" i="11"/>
  <c r="M1664" i="11" s="1"/>
  <c r="J1663" i="11"/>
  <c r="L1663" i="11" s="1"/>
  <c r="L1608" i="11"/>
  <c r="J1607" i="11"/>
  <c r="L1593" i="11"/>
  <c r="M1593" i="11" s="1"/>
  <c r="M1592" i="11" s="1"/>
  <c r="J1592" i="11"/>
  <c r="L1592" i="11" s="1"/>
  <c r="L1564" i="11"/>
  <c r="L1521" i="11"/>
  <c r="M1521" i="11" s="1"/>
  <c r="J1520" i="11"/>
  <c r="L1478" i="11"/>
  <c r="J1477" i="11"/>
  <c r="M1433" i="11"/>
  <c r="I1564" i="11"/>
  <c r="M1479" i="11"/>
  <c r="L1463" i="11"/>
  <c r="M1463" i="11" s="1"/>
  <c r="J1462" i="11"/>
  <c r="L1462" i="11" s="1"/>
  <c r="M1462" i="11" s="1"/>
  <c r="M1421" i="11"/>
  <c r="L1274" i="11"/>
  <c r="J1273" i="11"/>
  <c r="L1273" i="11" s="1"/>
  <c r="M1273" i="11" s="1"/>
  <c r="J1215" i="11"/>
  <c r="L1215" i="11" s="1"/>
  <c r="M1215" i="11" s="1"/>
  <c r="L1216" i="11"/>
  <c r="M1216" i="11" s="1"/>
  <c r="L1158" i="11"/>
  <c r="M1158" i="11" s="1"/>
  <c r="J1157" i="11"/>
  <c r="M1174" i="11"/>
  <c r="M1130" i="11"/>
  <c r="M1115" i="11"/>
  <c r="L1056" i="11"/>
  <c r="M1056" i="11" s="1"/>
  <c r="L878" i="11"/>
  <c r="M878" i="11" s="1"/>
  <c r="J877" i="11"/>
  <c r="L863" i="11"/>
  <c r="M863" i="11" s="1"/>
  <c r="J862" i="11"/>
  <c r="L862" i="11" s="1"/>
  <c r="M862" i="11" s="1"/>
  <c r="L833" i="11"/>
  <c r="M833" i="11" s="1"/>
  <c r="J832" i="11"/>
  <c r="L832" i="11" s="1"/>
  <c r="M832" i="11" s="1"/>
  <c r="L760" i="11"/>
  <c r="J759" i="11"/>
  <c r="L759" i="11" s="1"/>
  <c r="L689" i="11"/>
  <c r="M689" i="11" s="1"/>
  <c r="J688" i="11"/>
  <c r="L688" i="11" s="1"/>
  <c r="M688" i="11" s="1"/>
  <c r="M1027" i="11"/>
  <c r="M879" i="11"/>
  <c r="L591" i="11"/>
  <c r="M591" i="11" s="1"/>
  <c r="J590" i="11"/>
  <c r="L590" i="11" s="1"/>
  <c r="M590" i="11" s="1"/>
  <c r="L563" i="11"/>
  <c r="M563" i="11" s="1"/>
  <c r="J562" i="11"/>
  <c r="M775" i="11"/>
  <c r="I774" i="11"/>
  <c r="M774" i="11" s="1"/>
  <c r="I745" i="11"/>
  <c r="M745" i="11" s="1"/>
  <c r="M746" i="11"/>
  <c r="I760" i="11"/>
  <c r="M761" i="11"/>
  <c r="F40" i="11"/>
  <c r="I40" i="11" s="1"/>
  <c r="D39" i="11"/>
  <c r="F39" i="11" s="1"/>
  <c r="I39" i="11" s="1"/>
  <c r="F7" i="11"/>
  <c r="I7" i="11" s="1"/>
  <c r="M7" i="11" s="1"/>
  <c r="D6" i="11"/>
  <c r="M690" i="11"/>
  <c r="M634" i="11"/>
  <c r="I561" i="11" l="1"/>
  <c r="J71" i="11"/>
  <c r="L71" i="11" s="1"/>
  <c r="M39" i="11"/>
  <c r="H1831" i="11"/>
  <c r="H1833" i="11" s="1"/>
  <c r="M967" i="11"/>
  <c r="F1606" i="11"/>
  <c r="M1274" i="11"/>
  <c r="F1476" i="11"/>
  <c r="I1476" i="11" s="1"/>
  <c r="M1114" i="11"/>
  <c r="J1301" i="11"/>
  <c r="L1301" i="11" s="1"/>
  <c r="M1301" i="11" s="1"/>
  <c r="L907" i="11"/>
  <c r="J906" i="11"/>
  <c r="L906" i="11" s="1"/>
  <c r="M906" i="11" s="1"/>
  <c r="E559" i="11"/>
  <c r="E558" i="11" s="1"/>
  <c r="E1831" i="11" s="1"/>
  <c r="E1833" i="11" s="1"/>
  <c r="G1831" i="11"/>
  <c r="G1833" i="11" s="1"/>
  <c r="J1055" i="11"/>
  <c r="L1055" i="11" s="1"/>
  <c r="M1055" i="11" s="1"/>
  <c r="D560" i="11"/>
  <c r="M1578" i="11"/>
  <c r="L1085" i="11"/>
  <c r="M1085" i="11" s="1"/>
  <c r="J1084" i="11"/>
  <c r="L1084" i="11" s="1"/>
  <c r="M1084" i="11" s="1"/>
  <c r="L877" i="11"/>
  <c r="M877" i="11" s="1"/>
  <c r="I716" i="11"/>
  <c r="L1477" i="11"/>
  <c r="J1476" i="11"/>
  <c r="L1476" i="11" s="1"/>
  <c r="M1476" i="11" s="1"/>
  <c r="J1563" i="11"/>
  <c r="L1607" i="11"/>
  <c r="M1607" i="11" s="1"/>
  <c r="J1606" i="11"/>
  <c r="L1606" i="11" s="1"/>
  <c r="M1449" i="11"/>
  <c r="M1776" i="11"/>
  <c r="I1775" i="11"/>
  <c r="M1775" i="11" s="1"/>
  <c r="J716" i="11"/>
  <c r="L716" i="11" s="1"/>
  <c r="L1040" i="11"/>
  <c r="M1040" i="11" s="1"/>
  <c r="J1025" i="11"/>
  <c r="L1025" i="11" s="1"/>
  <c r="M1025" i="11" s="1"/>
  <c r="M1231" i="11"/>
  <c r="M1434" i="11"/>
  <c r="K1156" i="11"/>
  <c r="K559" i="11" s="1"/>
  <c r="I802" i="11"/>
  <c r="L1520" i="11"/>
  <c r="M1520" i="11" s="1"/>
  <c r="J1519" i="11"/>
  <c r="L1519" i="11" s="1"/>
  <c r="M1519" i="11" s="1"/>
  <c r="L1157" i="11"/>
  <c r="M1157" i="11" s="1"/>
  <c r="L562" i="11"/>
  <c r="M562" i="11" s="1"/>
  <c r="J561" i="11"/>
  <c r="I1563" i="11"/>
  <c r="M1564" i="11"/>
  <c r="L804" i="11"/>
  <c r="M804" i="11" s="1"/>
  <c r="J803" i="11"/>
  <c r="L1187" i="11"/>
  <c r="M1187" i="11" s="1"/>
  <c r="J1186" i="11"/>
  <c r="L1186" i="11" s="1"/>
  <c r="M1186" i="11" s="1"/>
  <c r="I907" i="11"/>
  <c r="M907" i="11" s="1"/>
  <c r="J1258" i="11"/>
  <c r="L1258" i="11" s="1"/>
  <c r="I363" i="11"/>
  <c r="F362" i="11"/>
  <c r="M1258" i="11"/>
  <c r="L1419" i="11"/>
  <c r="M1419" i="11" s="1"/>
  <c r="J1418" i="11"/>
  <c r="L1418" i="11" s="1"/>
  <c r="I1479" i="11"/>
  <c r="I1478" i="11" s="1"/>
  <c r="I1477" i="11" s="1"/>
  <c r="F1478" i="11"/>
  <c r="F1477" i="11" s="1"/>
  <c r="L1347" i="11"/>
  <c r="M1347" i="11" s="1"/>
  <c r="J1346" i="11"/>
  <c r="M1663" i="11"/>
  <c r="M1748" i="11"/>
  <c r="I1747" i="11"/>
  <c r="M1747" i="11" s="1"/>
  <c r="J847" i="11"/>
  <c r="L847" i="11" s="1"/>
  <c r="M847" i="11" s="1"/>
  <c r="J1447" i="11"/>
  <c r="L1447" i="11" s="1"/>
  <c r="M1447" i="11" s="1"/>
  <c r="M731" i="11"/>
  <c r="F560" i="11"/>
  <c r="F559" i="11" s="1"/>
  <c r="L1375" i="11"/>
  <c r="M1375" i="11" s="1"/>
  <c r="K1345" i="11"/>
  <c r="K1344" i="11" s="1"/>
  <c r="M1635" i="11"/>
  <c r="F1345" i="11"/>
  <c r="D1344" i="11"/>
  <c r="F6" i="11"/>
  <c r="D5" i="11"/>
  <c r="M760" i="11"/>
  <c r="I759" i="11"/>
  <c r="M759" i="11" s="1"/>
  <c r="D559" i="11"/>
  <c r="M1448" i="11"/>
  <c r="F72" i="11"/>
  <c r="I72" i="11" s="1"/>
  <c r="M72" i="11" s="1"/>
  <c r="D71" i="11"/>
  <c r="F71" i="11" s="1"/>
  <c r="I71" i="11" s="1"/>
  <c r="M71" i="11" s="1"/>
  <c r="J1127" i="11"/>
  <c r="L1127" i="11" s="1"/>
  <c r="M1127" i="11" s="1"/>
  <c r="L1142" i="11"/>
  <c r="M1142" i="11" s="1"/>
  <c r="L1230" i="11"/>
  <c r="M1230" i="11" s="1"/>
  <c r="J1229" i="11"/>
  <c r="L1229" i="11" s="1"/>
  <c r="M1229" i="11" s="1"/>
  <c r="J4" i="11"/>
  <c r="L5" i="11"/>
  <c r="M1418" i="11"/>
  <c r="I560" i="11" l="1"/>
  <c r="I559" i="11" s="1"/>
  <c r="D4" i="11"/>
  <c r="I1606" i="11"/>
  <c r="M1606" i="11" s="1"/>
  <c r="D558" i="11"/>
  <c r="L1346" i="11"/>
  <c r="M1346" i="11" s="1"/>
  <c r="J1345" i="11"/>
  <c r="L803" i="11"/>
  <c r="M803" i="11" s="1"/>
  <c r="J802" i="11"/>
  <c r="L802" i="11" s="1"/>
  <c r="M802" i="11" s="1"/>
  <c r="I1562" i="11"/>
  <c r="K558" i="11"/>
  <c r="K1831" i="11" s="1"/>
  <c r="K1833" i="11" s="1"/>
  <c r="M1477" i="11"/>
  <c r="F5" i="11"/>
  <c r="I5" i="11" s="1"/>
  <c r="M5" i="11" s="1"/>
  <c r="I6" i="11"/>
  <c r="M6" i="11" s="1"/>
  <c r="I362" i="11"/>
  <c r="M362" i="11" s="1"/>
  <c r="M363" i="11"/>
  <c r="J1054" i="11"/>
  <c r="L1054" i="11" s="1"/>
  <c r="M1054" i="11" s="1"/>
  <c r="M716" i="11"/>
  <c r="L4" i="11"/>
  <c r="D1831" i="11"/>
  <c r="D1833" i="11" s="1"/>
  <c r="F4" i="11"/>
  <c r="M1478" i="11"/>
  <c r="J1156" i="11"/>
  <c r="L1156" i="11" s="1"/>
  <c r="M1156" i="11" s="1"/>
  <c r="L1563" i="11"/>
  <c r="M1563" i="11" s="1"/>
  <c r="J1562" i="11"/>
  <c r="L1562" i="11" s="1"/>
  <c r="J876" i="11"/>
  <c r="L876" i="11" s="1"/>
  <c r="M876" i="11" s="1"/>
  <c r="I1345" i="11"/>
  <c r="F1344" i="11"/>
  <c r="F558" i="11" s="1"/>
  <c r="L561" i="11"/>
  <c r="M561" i="11" s="1"/>
  <c r="J560" i="11"/>
  <c r="I1344" i="11" l="1"/>
  <c r="F1831" i="11"/>
  <c r="F1833" i="11" s="1"/>
  <c r="I4" i="11"/>
  <c r="M1562" i="11"/>
  <c r="L1345" i="11"/>
  <c r="M1345" i="11" s="1"/>
  <c r="J1344" i="11"/>
  <c r="L1344" i="11" s="1"/>
  <c r="L560" i="11"/>
  <c r="M560" i="11" s="1"/>
  <c r="J559" i="11"/>
  <c r="L559" i="11" l="1"/>
  <c r="J558" i="11"/>
  <c r="J1831" i="11" s="1"/>
  <c r="J1833" i="11" s="1"/>
  <c r="M4" i="11"/>
  <c r="M1344" i="11"/>
  <c r="I558" i="11"/>
  <c r="I1831" i="11" s="1"/>
  <c r="I1833" i="11" s="1"/>
  <c r="L558" i="11" l="1"/>
  <c r="L1831" i="11" s="1"/>
  <c r="L1833" i="11" s="1"/>
  <c r="M559" i="11"/>
  <c r="M558" i="11" s="1"/>
  <c r="M1831" i="11" s="1"/>
  <c r="M1833" i="11" s="1"/>
  <c r="M1835" i="11" s="1"/>
  <c r="L1835" i="11" l="1"/>
  <c r="C4" i="10" l="1"/>
  <c r="E4" i="10" s="1"/>
  <c r="C5" i="10" l="1"/>
  <c r="E5" i="10" s="1"/>
  <c r="C2" i="10" l="1"/>
  <c r="D2" i="10" l="1"/>
  <c r="E2" i="10" s="1"/>
  <c r="D3" i="10" l="1"/>
  <c r="E3" i="10" s="1"/>
</calcChain>
</file>

<file path=xl/sharedStrings.xml><?xml version="1.0" encoding="utf-8"?>
<sst xmlns="http://schemas.openxmlformats.org/spreadsheetml/2006/main" count="13057" uniqueCount="7419">
  <si>
    <t>CODIGO NACIÓN</t>
  </si>
  <si>
    <t>CODIGO EICE</t>
  </si>
  <si>
    <t>A</t>
  </si>
  <si>
    <t>A-0-0-0-0-0</t>
  </si>
  <si>
    <t>GASTOS DE FUNCIONAMIENTO</t>
  </si>
  <si>
    <t>A-01</t>
  </si>
  <si>
    <t>A-1-0-0-0-0</t>
  </si>
  <si>
    <t xml:space="preserve">GASTOS DE PERSONAL </t>
  </si>
  <si>
    <t>A-01-01</t>
  </si>
  <si>
    <t>A-1-1-0-0-0</t>
  </si>
  <si>
    <t>PLANTA DE PERSONAL PERMANENTE</t>
  </si>
  <si>
    <t>A-01-01-01</t>
  </si>
  <si>
    <t>A-1-1-1-0-0</t>
  </si>
  <si>
    <t xml:space="preserve">SALARIO </t>
  </si>
  <si>
    <t>A-01-01-01-001</t>
  </si>
  <si>
    <t>A-1-1-1-1-0</t>
  </si>
  <si>
    <t xml:space="preserve">FACTORES SALARIALES COMUNES </t>
  </si>
  <si>
    <t>A-01-01-01-001-001</t>
  </si>
  <si>
    <t>A-1-1-1-1-1</t>
  </si>
  <si>
    <t xml:space="preserve">SUELDO BÁSICO </t>
  </si>
  <si>
    <t>A-01-01-01-001-003</t>
  </si>
  <si>
    <t>A-1-1-1-1-3</t>
  </si>
  <si>
    <t xml:space="preserve">PRIMA TÉCNICA SALARIAL </t>
  </si>
  <si>
    <t>A-01-01-01-001-005</t>
  </si>
  <si>
    <t>A-1-1-1-1-5</t>
  </si>
  <si>
    <t xml:space="preserve">AUXILIO DE TRANSPORTE </t>
  </si>
  <si>
    <t>A-01-01-01-001-007</t>
  </si>
  <si>
    <t>A-1-1-1-1-6</t>
  </si>
  <si>
    <t xml:space="preserve">BONIFICACIÓN POR SERVICIOS PRESTADOS </t>
  </si>
  <si>
    <t>A-01-01-01-001-006</t>
  </si>
  <si>
    <t>A-1-1-1-1-7</t>
  </si>
  <si>
    <t xml:space="preserve">PRIMA DE SERVICIO </t>
  </si>
  <si>
    <t>A-01-01-01-001-009</t>
  </si>
  <si>
    <t>A-1-1-1-1-9</t>
  </si>
  <si>
    <t xml:space="preserve">PRIMA DE NAVIDAD </t>
  </si>
  <si>
    <t>A-01-01-01-001-010</t>
  </si>
  <si>
    <t>A-1-1-1-1-10</t>
  </si>
  <si>
    <t xml:space="preserve">PRIMA DE VACACIONES </t>
  </si>
  <si>
    <t>A-01-01-01-002</t>
  </si>
  <si>
    <t>A-1-1-1-2-0</t>
  </si>
  <si>
    <t xml:space="preserve">FACTORES SALARIALES ESPECIALES </t>
  </si>
  <si>
    <t>A-01-01-01-002-012</t>
  </si>
  <si>
    <t>A-1-1-1-2-1</t>
  </si>
  <si>
    <t>PRIMA DE ANTIGÜEDAD</t>
  </si>
  <si>
    <t>A-01-01-01-002-020</t>
  </si>
  <si>
    <t>A-1-1-1-2-2</t>
  </si>
  <si>
    <t>QUINQUENIOS</t>
  </si>
  <si>
    <t>A-01-01-02</t>
  </si>
  <si>
    <t>A-1-1-2-0-0</t>
  </si>
  <si>
    <t xml:space="preserve">CONTRIBUCIONES INHERENTES A LA NÓMINA </t>
  </si>
  <si>
    <t>A-01-01-02-001</t>
  </si>
  <si>
    <t>A-1-1-2-1-0</t>
  </si>
  <si>
    <t xml:space="preserve">PENSIONES </t>
  </si>
  <si>
    <t>A-01-01-02-002</t>
  </si>
  <si>
    <t>A-1-1-2-2-0</t>
  </si>
  <si>
    <t>SALUD</t>
  </si>
  <si>
    <t>A-01-01-02-003</t>
  </si>
  <si>
    <t>A-1-1-2-3-0</t>
  </si>
  <si>
    <t>APORTES DE CESANTÍAS</t>
  </si>
  <si>
    <t>A-01-01-02-004</t>
  </si>
  <si>
    <t>A-1-1-2-4-0</t>
  </si>
  <si>
    <t xml:space="preserve">CAJAS DE COMPENSACIÓN FAMILIAR </t>
  </si>
  <si>
    <t>A-01-01-02-005</t>
  </si>
  <si>
    <t>A-1-1-2-5-0</t>
  </si>
  <si>
    <t>APORTES GENERALES AL SISTEMA DE RIESGOS LABORALES</t>
  </si>
  <si>
    <t>A-01-01-02-006</t>
  </si>
  <si>
    <t>A-1-1-2-6-0</t>
  </si>
  <si>
    <t>APORTES AL ICBF</t>
  </si>
  <si>
    <t>A-01-01-02-007</t>
  </si>
  <si>
    <t>A-1-1-2-7-0</t>
  </si>
  <si>
    <t>APORTES AL SENA</t>
  </si>
  <si>
    <t>A-01-01-03</t>
  </si>
  <si>
    <t>A-1-1-3-0-0</t>
  </si>
  <si>
    <t xml:space="preserve">REMUNERACIONES NO CONSTITUTIVAS DE FACTOR SALARIAL </t>
  </si>
  <si>
    <t>A-01-01-03-001</t>
  </si>
  <si>
    <t>A-1-1-3-1-0</t>
  </si>
  <si>
    <t xml:space="preserve">PRESTACIONES SOCIALES SEGÚN DEFINICIÓN LEGAL </t>
  </si>
  <si>
    <t>A-01-01-03-001-001</t>
  </si>
  <si>
    <t>A-1-1-3-1-1</t>
  </si>
  <si>
    <t>SUELDO DE VACACIONES</t>
  </si>
  <si>
    <t>A-01-01-03-001-002</t>
  </si>
  <si>
    <t>A-1-1-3-1-2</t>
  </si>
  <si>
    <t>INDEMNIZACIÓN POR VACACIONES</t>
  </si>
  <si>
    <t>A-01-01-03-001-003</t>
  </si>
  <si>
    <t>A-1-1-3-1-3</t>
  </si>
  <si>
    <t xml:space="preserve">BONIFICACIÓN ESPECIAL DE RECREACIÓN </t>
  </si>
  <si>
    <t>A-01-01-03-002</t>
  </si>
  <si>
    <t>A-1-1-3-4-0</t>
  </si>
  <si>
    <t xml:space="preserve">PRIMA TÉCNICA NO SALARIAL </t>
  </si>
  <si>
    <t>A-01-01-03-067</t>
  </si>
  <si>
    <t>A-1-1-3-5-0</t>
  </si>
  <si>
    <t xml:space="preserve">AUXILIO POR MATERNIDAD </t>
  </si>
  <si>
    <t>A-01-01-03-066</t>
  </si>
  <si>
    <t>A-1-1-3-6-0</t>
  </si>
  <si>
    <t>AUXILIO POR MATRIMONIO</t>
  </si>
  <si>
    <t>A-1-1-3-7-0</t>
  </si>
  <si>
    <t xml:space="preserve">AUXILIO EDUCATIVO DE TRABAJADORES </t>
  </si>
  <si>
    <t>A-01-01-03-071</t>
  </si>
  <si>
    <t>A-1-1-3-8-0</t>
  </si>
  <si>
    <t xml:space="preserve">AUXILIO PARA ANTEOJOS, MONTURAS Y/O LENTES DE CONTACTO </t>
  </si>
  <si>
    <t>A-01-01-03-063</t>
  </si>
  <si>
    <t>A-1-1-3-16-0</t>
  </si>
  <si>
    <t>APOYO DE SOSTENIMIENTO APRENDICES DEL SENA</t>
  </si>
  <si>
    <t>A-01-01-04</t>
  </si>
  <si>
    <t>A-1-1-4-0-0</t>
  </si>
  <si>
    <t>OTROS GASTOS DE PERSONAL - PREVIO CONCEPTO</t>
  </si>
  <si>
    <t>A-01-02</t>
  </si>
  <si>
    <t>A-1-2-0-0-0</t>
  </si>
  <si>
    <t>PERSONAL SUPERNUMERARIO Y PLANTA TEMPORAL</t>
  </si>
  <si>
    <t>A-01-02-01</t>
  </si>
  <si>
    <t>A-1-2-1-0-0</t>
  </si>
  <si>
    <t>A-01-02-01-001</t>
  </si>
  <si>
    <t>A-1-2-1-1-0</t>
  </si>
  <si>
    <t>A-01-02-01-001-001</t>
  </si>
  <si>
    <t>A-1-2-1-1-1</t>
  </si>
  <si>
    <t>A-01-02-01-001-003</t>
  </si>
  <si>
    <t>A-1-2-1-1-3</t>
  </si>
  <si>
    <t>A-01-02-01-001-005</t>
  </si>
  <si>
    <t>A-1-2-1-1-5</t>
  </si>
  <si>
    <t>A-01-02-01-001-007</t>
  </si>
  <si>
    <t>A-1-2-1-1-6</t>
  </si>
  <si>
    <t>A-01-02-01-001-006</t>
  </si>
  <si>
    <t>A-1-2-1-1-7</t>
  </si>
  <si>
    <t>A-01-02-01-001-009</t>
  </si>
  <si>
    <t>A-1-2-1-1-9</t>
  </si>
  <si>
    <t>A-01-02-01-001-010</t>
  </si>
  <si>
    <t>A-1-2-1-1-10</t>
  </si>
  <si>
    <t>A-01-02-01-002</t>
  </si>
  <si>
    <t>A-1-2-1-2-0</t>
  </si>
  <si>
    <t>A-01-02-01-002-012</t>
  </si>
  <si>
    <t>A-1-2-1-2-1</t>
  </si>
  <si>
    <t>A-01-02-01-002-020</t>
  </si>
  <si>
    <t>A-1-2-1-2-2</t>
  </si>
  <si>
    <t>A-01-02-02</t>
  </si>
  <si>
    <t>A-1-2-2-0-0</t>
  </si>
  <si>
    <t>A-01-02-02-001</t>
  </si>
  <si>
    <t>A-1-2-2-1-0</t>
  </si>
  <si>
    <t>A-01-02-02-002</t>
  </si>
  <si>
    <t>A-1-2-2-2-0</t>
  </si>
  <si>
    <t>A-01-02-02-003</t>
  </si>
  <si>
    <t>A-1-2-2-3-0</t>
  </si>
  <si>
    <t>A-01-02-02-004</t>
  </si>
  <si>
    <t>A-1-2-2-4-0</t>
  </si>
  <si>
    <t>A-01-02-02-005</t>
  </si>
  <si>
    <t>A-1-2-2-5-0</t>
  </si>
  <si>
    <t>A-01-02-02-006</t>
  </si>
  <si>
    <t>A-1-2-2-6-0</t>
  </si>
  <si>
    <t>A-01-02-02-007</t>
  </si>
  <si>
    <t>A-1-2-2-7-0</t>
  </si>
  <si>
    <t>A-1-2-3-0-0</t>
  </si>
  <si>
    <t>A-1-2-3-1-0</t>
  </si>
  <si>
    <t>A-01-02-03-001-001</t>
  </si>
  <si>
    <t>A-1-2-3-1-1</t>
  </si>
  <si>
    <t>A-01-02-03-001-002</t>
  </si>
  <si>
    <t>A-1-2-3-1-2</t>
  </si>
  <si>
    <t>A-01-02-03-001-003</t>
  </si>
  <si>
    <t>A-1-2-3-1-3</t>
  </si>
  <si>
    <t>A-01-02-03-002</t>
  </si>
  <si>
    <t>A-1-2-3-4-0</t>
  </si>
  <si>
    <t>A-01-02-03-067</t>
  </si>
  <si>
    <t>A-1-2-3-5-0</t>
  </si>
  <si>
    <t>A-01-02-03-066</t>
  </si>
  <si>
    <t>A-1-2-3-6-0</t>
  </si>
  <si>
    <t>A-1-2-3-7-0</t>
  </si>
  <si>
    <t>A-01-02-03-071</t>
  </si>
  <si>
    <t>A-1-2-3-8-0</t>
  </si>
  <si>
    <t>A-01-02-03-063</t>
  </si>
  <si>
    <t>A-1-2-3-16-0</t>
  </si>
  <si>
    <t>A-02</t>
  </si>
  <si>
    <t>A-2-0-0-0-0</t>
  </si>
  <si>
    <t xml:space="preserve">ADQUISICIÓN DE BIENES Y SERVICIOS </t>
  </si>
  <si>
    <t>A-02-01</t>
  </si>
  <si>
    <t>A-2-1-0-0-0</t>
  </si>
  <si>
    <t xml:space="preserve">ADQUISICIÓN DE ACTIVOS NO FINANCIEROS </t>
  </si>
  <si>
    <t>A-02-01-01</t>
  </si>
  <si>
    <t>A-2-1-1-0-0</t>
  </si>
  <si>
    <t xml:space="preserve">ACTIVOS FIJOS </t>
  </si>
  <si>
    <t>A-02-01-01-001</t>
  </si>
  <si>
    <t>A-2-1-1-1-0</t>
  </si>
  <si>
    <t>EDIFICACIONES Y ESTRUCTURAS</t>
  </si>
  <si>
    <t>A-02-01-01-001-002</t>
  </si>
  <si>
    <t>A-2-1-1-1-2</t>
  </si>
  <si>
    <t>EDIFICIOS DISTINTOS A VIVIENDAS</t>
  </si>
  <si>
    <t>A-02-01-01-001-004</t>
  </si>
  <si>
    <t>A-2-1-1-1-4</t>
  </si>
  <si>
    <t>MEJORAS DE TIERRAS Y TERRENOS</t>
  </si>
  <si>
    <t>A-02-01-01-003</t>
  </si>
  <si>
    <t>A-2-1-1-3-0</t>
  </si>
  <si>
    <t>ACTIVOS FIJOS NO CLASIFICADOS COMO MAQUINARIA Y EQUIPO</t>
  </si>
  <si>
    <t>A-02-01-01-003-008-01</t>
  </si>
  <si>
    <t>A-2-1-1-3-81</t>
  </si>
  <si>
    <t>MUEBLES</t>
  </si>
  <si>
    <t>A-02-01-01-003-008-03</t>
  </si>
  <si>
    <t>A-2-1-1-3-83</t>
  </si>
  <si>
    <t>INSTRUMENTOS MUSICALES</t>
  </si>
  <si>
    <t>A-02-01-01-003-008-04</t>
  </si>
  <si>
    <t>A-2-1-1-3-84</t>
  </si>
  <si>
    <t>ARTÍCULOS DE DEPORTE</t>
  </si>
  <si>
    <t>A-02-01-01-003-008-09</t>
  </si>
  <si>
    <t>A-2-1-1-3-89</t>
  </si>
  <si>
    <t>ANTIGÜEDADES U OTROS OBJETOS DE ARTE</t>
  </si>
  <si>
    <t>A-02-01-01-004</t>
  </si>
  <si>
    <t>A-2-1-1-4-0</t>
  </si>
  <si>
    <t>MAQUINARIA Y EQUIPO</t>
  </si>
  <si>
    <t>A-02-01-01-004-003-01</t>
  </si>
  <si>
    <t>A-2-1-1-4-31</t>
  </si>
  <si>
    <t>MOTORES Y TURBINAS Y SUS PARTES</t>
  </si>
  <si>
    <t>A-02-01-01-004-003-02</t>
  </si>
  <si>
    <t>A-2-1-1-4-32</t>
  </si>
  <si>
    <t>BOMBAS, COMPRESORES, MOTORES DE FUERZA HIDRÁULICA Y MOTORES DE POTENCIA NEUMÁTICA Y VÁLVULAS Y SUS PARTES Y PIEZAS</t>
  </si>
  <si>
    <t>A-02-01-01-004-003-03</t>
  </si>
  <si>
    <t>A-2-1-1-4-33</t>
  </si>
  <si>
    <t>COJINETES, ENGRANAJES, RUEDAS DE FRICCIÓN Y ELEMENTOS DE TRANSMISIÓN Y SUS PARTES Y PIEZAS</t>
  </si>
  <si>
    <t>A-02-01-01-004-003-04</t>
  </si>
  <si>
    <t>A-2-1-1-4-34</t>
  </si>
  <si>
    <t>HORNOS Y QUEMADORES PARA ALIMENTACIÓN DE HOGARES Y SUS PARTES Y PIEZAS</t>
  </si>
  <si>
    <t>A-02-01-01-004-003-05</t>
  </si>
  <si>
    <t>A-2-1-1-4-35</t>
  </si>
  <si>
    <t>EQUIPO DE ELEVACIÓN Y MANIPULACIÓN Y SUS PARTES Y PIEZAS</t>
  </si>
  <si>
    <t>A-02-01-01-004-003-09</t>
  </si>
  <si>
    <t>A-2-1-1-4-39</t>
  </si>
  <si>
    <t>OTRAS MÁQUINAS PARA USOS GENERALES Y SUS PARTES Y PIEZAS</t>
  </si>
  <si>
    <t>A-02-01-01-004-004-01</t>
  </si>
  <si>
    <t>A-2-1-1-4-41</t>
  </si>
  <si>
    <t>MAQUINARIA AGROPECUARIA O SILVÍCOLA Y SUS PARTES Y PIEZAS</t>
  </si>
  <si>
    <t>A-02-01-01-004-004-02</t>
  </si>
  <si>
    <t>A-2-1-1-4-42</t>
  </si>
  <si>
    <t>MÁQUINAS HERRAMIENTAS Y SUS PARTES, PIEZAS Y ACCESORIOS</t>
  </si>
  <si>
    <t>A-02-01-01-004-004-03</t>
  </si>
  <si>
    <t>A-2-1-1-4-43</t>
  </si>
  <si>
    <t>MAQUINARIA PARA LA INDUSTRIA METALÚRGICA Y SUS PARTES Y PIEZAS</t>
  </si>
  <si>
    <t>A-02-01-01-004-004-06</t>
  </si>
  <si>
    <t>A-2-1-1-4-46</t>
  </si>
  <si>
    <t>MAQUINARIA PARA LA FABRICACIÓN DE TEXTILES, PRENDAS DE VESTIR Y ARTÍCULOS DE CUERO, Y SUS PARTES Y PIEZAS</t>
  </si>
  <si>
    <t>A-02-01-01-004-004-08</t>
  </si>
  <si>
    <t>A-2-1-1-4-48</t>
  </si>
  <si>
    <t>APARATOS DE USO DOMÉSTICO Y SUS PARTES Y PIEZAS</t>
  </si>
  <si>
    <t>A-02-01-01-004-004-09</t>
  </si>
  <si>
    <t>A-2-1-1-4-49</t>
  </si>
  <si>
    <t>OTRA MAQUINARIA PARA USOS ESPECIALES Y SUS PARTES Y PIEZAS</t>
  </si>
  <si>
    <t>A-02-01-01-004-005-01</t>
  </si>
  <si>
    <t>A-2-1-1-4-51</t>
  </si>
  <si>
    <t>MÁQUINAS PARA OFICINA Y CONTABILIDAD, Y SUS PARTES Y ACCESORIOS</t>
  </si>
  <si>
    <t>A-02-01-01-004-005-02</t>
  </si>
  <si>
    <t>A-2-1-1-4-52</t>
  </si>
  <si>
    <t>MAQUINARIA DE INFORMÁTICA Y SUS PARTES, PIEZAS Y ACCESORIOS</t>
  </si>
  <si>
    <t>A-02-01-01-004-006-01</t>
  </si>
  <si>
    <t>A-2-1-1-4-61</t>
  </si>
  <si>
    <t>MOTORES, GENERADORES Y TRANSFORMADORES ELÉCTRICOS Y SUS PARTES Y PIEZAS</t>
  </si>
  <si>
    <t>A-02-01-01-004-006-02</t>
  </si>
  <si>
    <t>A-2-1-1-4-62</t>
  </si>
  <si>
    <t>APARATOS DE CONTROL ELÉCTRICO Y DISTRIBUCIÓN DE ELECTRICIDAD Y SUS PARTES Y PIEZAS</t>
  </si>
  <si>
    <t>A-02-01-01-004-006-03</t>
  </si>
  <si>
    <t>A-2-1-1-4-63</t>
  </si>
  <si>
    <t>HILOS Y CABLES AISLADOS; CABLE DE FIBRA ÓPTICA</t>
  </si>
  <si>
    <t>A-02-01-01-004-006-04</t>
  </si>
  <si>
    <t>A-2-1-1-4-64</t>
  </si>
  <si>
    <t>ACUMULADORES, PILAS Y BATERÍAS PRIMARIAS Y SUS PARTES Y PIEZAS</t>
  </si>
  <si>
    <t>A-02-01-01-004-006-05</t>
  </si>
  <si>
    <t>A-2-1-1-4-65</t>
  </si>
  <si>
    <t>LÁMPARAS ELÉCTRICAS DE INCANDESCENCIA O DESCARGA; LÁMPARAS DE ARCO, EQUIPO PARA ALUMBRADO ELÉCTRICO; SUS PARTES Y PIEZAS</t>
  </si>
  <si>
    <t>A-02-01-01-004-006-09</t>
  </si>
  <si>
    <t>A-2-1-1-4-69</t>
  </si>
  <si>
    <t>OTRO EQUIPO ELÉCTRICO Y SUS PARTES Y PIEZAS</t>
  </si>
  <si>
    <t>A-02-01-01-004-007-01</t>
  </si>
  <si>
    <t>A-2-1-1-4-71</t>
  </si>
  <si>
    <t>VÁLVULAS Y TUBOS ELECTRÓNICOS; COMPONENTES ELECTRÓNICOS; SUS PARTES Y PIEZAS</t>
  </si>
  <si>
    <t>A-02-01-01-004-007-02</t>
  </si>
  <si>
    <t>A-2-1-1-4-72</t>
  </si>
  <si>
    <t>APARATOS TRANSMISORES DE TELEVISIÓN Y RADIO; TELEVISIÓN, VIDEO Y CÁMARAS DIGITALES; TELÉFONOS</t>
  </si>
  <si>
    <t>A-02-01-01-004-007-03</t>
  </si>
  <si>
    <t>A-2-1-1-4-73</t>
  </si>
  <si>
    <t>RADIORRECEPTORES Y RECEPTORES DE TELEVISIÓN; APARATOS PARA LA GRABACIÓN Y REPRODUCCIÓN DE SONIDO Y VIDEO; MICRÓFONOS, ALTAVOCES, AMPLIFICADORES, ETC.</t>
  </si>
  <si>
    <t>A-02-01-01-004-007-04</t>
  </si>
  <si>
    <t>A-2-1-1-4-74</t>
  </si>
  <si>
    <t>PARTES Y PIEZAS DE LOS PRODUCTOS DE LAS CLASES 4721 A 4733 Y 4822</t>
  </si>
  <si>
    <t>A-02-01-01-004-007-05</t>
  </si>
  <si>
    <t>A-2-1-1-4-75</t>
  </si>
  <si>
    <t>DISCOS, CINTAS, DISPOSITIVOS DE ALMACENAMIENTO EN ESTADO SÓLIDO NO VOLÁTILES Y OTROS MEDIOS, NO GRABADOS</t>
  </si>
  <si>
    <t>A-02-01-01-004-007-06</t>
  </si>
  <si>
    <t>A-2-1-1-4-76</t>
  </si>
  <si>
    <t>GRABACIONES DE AUDIO, VIDEO Y OTROS DISCOS, CINTAS Y OTROS MEDIOS FÍSICOS</t>
  </si>
  <si>
    <t>A-02-01-01-004-007-09</t>
  </si>
  <si>
    <t>A-2-1-1-4-79</t>
  </si>
  <si>
    <t>TARJETAS CON BANDAS MAGNÉTICAS O PLAQUETAS (CHIP)</t>
  </si>
  <si>
    <t>A-02-01-01-004-008-01</t>
  </si>
  <si>
    <t>A-2-1-1-4-81</t>
  </si>
  <si>
    <t>APARATOS MÉDICOS Y QUIRÚRGICOS Y APARATOS ORTÉSICOS Y PROTÉSICOS</t>
  </si>
  <si>
    <t>A-02-01-01-004-008-02</t>
  </si>
  <si>
    <t>A-2-1-1-4-82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</si>
  <si>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</si>
  <si>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</si>
  <si>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A-2-1-1-4-83</t>
  </si>
  <si>
    <t>INSTRUMENTOS ÓPTICOS Y EQUIPO FOTOGRÁFICO; PARTES, PIEZAS Y ACCESORIOS</t>
  </si>
  <si>
    <t>A-02-01-01-004-008-04</t>
  </si>
  <si>
    <t>A-2-1-1-4-84</t>
  </si>
  <si>
    <t>RELOJES Y SUS PARTES Y PIEZAS</t>
  </si>
  <si>
    <t>A-02-01-01-004-009-01</t>
  </si>
  <si>
    <t>A-2-1-1-4-91</t>
  </si>
  <si>
    <t>VEHÍCULOS AUTOMOTORES, REMOLQUES Y SEMIRREMOLQUES; Y SUS PARTES, PIEZAS Y ACCESORIOS</t>
  </si>
  <si>
    <t>A-02-01-01-004-009-09</t>
  </si>
  <si>
    <t>A-2-1-1-4-99</t>
  </si>
  <si>
    <t>OTRO EQUIPO DE TRANSPORTE, Y SUS PARTES Y PIEZAS</t>
  </si>
  <si>
    <t>A-02-01-01-006</t>
  </si>
  <si>
    <t>A-2-1-1-6-0</t>
  </si>
  <si>
    <t>OTROS ACTIVOS FIJOS</t>
  </si>
  <si>
    <t>A-02-01-01-006-002-01</t>
  </si>
  <si>
    <t>A-2-1-1-6-21</t>
  </si>
  <si>
    <t>INVESTIGACIÓN Y DESARROLLO</t>
  </si>
  <si>
    <t>A-02-01-01-006-002-03</t>
  </si>
  <si>
    <t>A-2-1-1-6-23</t>
  </si>
  <si>
    <t>PROGRAMAS DE INFORMÁTICA Y BASES DE DATOS</t>
  </si>
  <si>
    <t>A-02-01-01-006-002-04</t>
  </si>
  <si>
    <t>A-2-1-1-6-24</t>
  </si>
  <si>
    <t>ORIGINALES DE ENTRETENIMIENTO, LITERATURA Y ARTE</t>
  </si>
  <si>
    <t>A-02-01-01-006-002-05</t>
  </si>
  <si>
    <t>A-2-1-1-6-25</t>
  </si>
  <si>
    <t>OTROS PRODUCTOS DE PROPIEDAD INTELECTUAL</t>
  </si>
  <si>
    <t>A-02-01-02</t>
  </si>
  <si>
    <t>A-2-1-2-0-0</t>
  </si>
  <si>
    <t xml:space="preserve">OBJETOS DE VALOR </t>
  </si>
  <si>
    <t>A-02-01-02-003</t>
  </si>
  <si>
    <t>A-2-1-2-3-0</t>
  </si>
  <si>
    <t>A-02-01-02-003-008-02</t>
  </si>
  <si>
    <t>A-2-1-2-3-82</t>
  </si>
  <si>
    <t xml:space="preserve">JOYAS Y ARTÍCULOS CONEXOS </t>
  </si>
  <si>
    <t>A-02-01-02-003-008-09</t>
  </si>
  <si>
    <t>A-2-1-2-3-89</t>
  </si>
  <si>
    <t>A-02-02</t>
  </si>
  <si>
    <t>A-2-2-0-0-0</t>
  </si>
  <si>
    <t xml:space="preserve">ADQUISICIONES DIFERENTES DE ACTIVOS </t>
  </si>
  <si>
    <t>A-02-02-01-000</t>
  </si>
  <si>
    <t>A-2-2-10-0-0</t>
  </si>
  <si>
    <t>AGRICULTURA, SILVICULTURA Y PRODUCTOS DE LA PESCA</t>
  </si>
  <si>
    <t>A-02-02-01-000-001-01</t>
  </si>
  <si>
    <t>A-2-2-10-11-0</t>
  </si>
  <si>
    <t>CEREALES</t>
  </si>
  <si>
    <t>A-02-02-01-000-001-02</t>
  </si>
  <si>
    <t>A-2-2-10-12-0</t>
  </si>
  <si>
    <t>HORTALIZAS</t>
  </si>
  <si>
    <t>A-02-02-01-000-001-03</t>
  </si>
  <si>
    <t>A-2-2-10-13-0</t>
  </si>
  <si>
    <t>FRUTAS Y NUECES</t>
  </si>
  <si>
    <t>A-02-02-01-000-001-04</t>
  </si>
  <si>
    <t>A-2-2-10-14-0</t>
  </si>
  <si>
    <t>SEMILLAS Y FRUTOS OLEAGINOSOS</t>
  </si>
  <si>
    <t>A-02-02-01-000-001-05</t>
  </si>
  <si>
    <t>A-2-2-10-15-0</t>
  </si>
  <si>
    <t>RAÍCES Y TUBÉRCULOS COMESTIBLES RICOS EN ALMIDÓN O INULINA</t>
  </si>
  <si>
    <t>A-02-02-01-000-001-06</t>
  </si>
  <si>
    <t>A-2-2-10-16-0</t>
  </si>
  <si>
    <t>PLANTAS AROMÁTICAS, BEBESTIBLES Y ESPECIAS</t>
  </si>
  <si>
    <t>A-02-02-01-000-001-07</t>
  </si>
  <si>
    <t>A-2-2-10-17-0</t>
  </si>
  <si>
    <t>LEGUMBRES, SECAS</t>
  </si>
  <si>
    <t>A-02-02-01-000-001-08</t>
  </si>
  <si>
    <t>A-2-2-10-18-0</t>
  </si>
  <si>
    <t>PLANTAS UTILIZADAS EN LA FABRICACIÓN DE AZÚCAR</t>
  </si>
  <si>
    <t>A-02-02-01-000-001-09</t>
  </si>
  <si>
    <t>A-2-2-10-19-0</t>
  </si>
  <si>
    <t>PRODUCTOS DE FORRAJE, FIBRAS, PLANTAS VIVAS, FLORES Y CAPULLOS DE FLORES, TABACO EN RAMA Y CAUCHO NATURAL</t>
  </si>
  <si>
    <t>A-02-02-01-000-003-01</t>
  </si>
  <si>
    <t>A-2-2-10-31-0</t>
  </si>
  <si>
    <t>MADERA EN BRUTO</t>
  </si>
  <si>
    <t>A-02-02-01-000-003-02</t>
  </si>
  <si>
    <t>A-2-2-10-32-0</t>
  </si>
  <si>
    <t>PRODUCTOS FORESTALES DIFERENTES A LA MADERA</t>
  </si>
  <si>
    <t>A-02-02-01-001</t>
  </si>
  <si>
    <t>A-2-2-11-0-0</t>
  </si>
  <si>
    <t>MINERALES; ELECTRICIDAD, GAS Y AGUA</t>
  </si>
  <si>
    <t>A-02-02-01-001-005</t>
  </si>
  <si>
    <t>A-2-2-11-50-0</t>
  </si>
  <si>
    <t>PIEDRA, ARENA Y ARCILLA</t>
  </si>
  <si>
    <t>A-02-02-01-001-006-01</t>
  </si>
  <si>
    <t>A-2-2-11-61-0</t>
  </si>
  <si>
    <t>MINERALES PARA LA INDUSTRIA QUÍMICA, ABONOS MINERALES</t>
  </si>
  <si>
    <t>A-02-02-01-001-006-02</t>
  </si>
  <si>
    <t>A-2-2-11-62-0</t>
  </si>
  <si>
    <t>CLORURO DE SODIO PURO Y SUS SALES, AGUA DE MAR</t>
  </si>
  <si>
    <t>A-02-02-01-001-006-03</t>
  </si>
  <si>
    <t>A-2-2-11-63-0</t>
  </si>
  <si>
    <t>PIEDRAS PRECIOSAS Y SEMIPRECIOSAS; PIEDRA PÓMEZ, PIEDRA ESMERIL; ABRASIVOS NATURALES; OTROS MINERALES</t>
  </si>
  <si>
    <t>A-02-02-01-002</t>
  </si>
  <si>
    <t>A-2-2-12-0-0</t>
  </si>
  <si>
    <t>PRODUCTOS ALIMENTICIOS, BEBIDAS Y TABACO; TEXTILES, PRENDAS DE VESTIR Y PRODUCTOS DE CUERO</t>
  </si>
  <si>
    <t>A-02-02-01-002-001-01</t>
  </si>
  <si>
    <t>A-2-2-12-11-0</t>
  </si>
  <si>
    <t>CARNE Y PRODUCTOS CÁRNICOS</t>
  </si>
  <si>
    <t>A-02-02-01-002-001-02</t>
  </si>
  <si>
    <t>A-2-2-12-12-0</t>
  </si>
  <si>
    <t>PREPARACIONES Y CONSERVAS DE PESCADO, CRUSTÁCEOS, MOLUSCOS Y DEMÁS INVERTEBRADOS ACUÁTICOS</t>
  </si>
  <si>
    <t>A-02-02-01-002-001-03</t>
  </si>
  <si>
    <t>A-2-2-12-13-0</t>
  </si>
  <si>
    <t>PREPARACIONES Y CONSERVAS DE HORTALIZAS, LEGUMBRES, TUBÉRCULOS Y PAPAS</t>
  </si>
  <si>
    <t>A-02-02-01-002-001-04</t>
  </si>
  <si>
    <t>A-2-2-12-14-0</t>
  </si>
  <si>
    <t>PREPARACIONES Y CONSERVAS DE FRUTAS Y NUECES</t>
  </si>
  <si>
    <t>A-02-02-01-002-001-05</t>
  </si>
  <si>
    <t>A-2-2-12-15-0</t>
  </si>
  <si>
    <t xml:space="preserve">ACEITES Y GRASAS ANIMALES Y VEGETALES </t>
  </si>
  <si>
    <t>A-02-02-01-002-001-06</t>
  </si>
  <si>
    <t>A-2-2-12-16-0</t>
  </si>
  <si>
    <t>BORRA DE ALGODÓN</t>
  </si>
  <si>
    <t>A-02-02-01-002-001-07</t>
  </si>
  <si>
    <t>A-2-2-12-17-0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</si>
  <si>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ANIMALES O VEGETALES</t>
  </si>
  <si>
    <t>A-02-02-01-002-002</t>
  </si>
  <si>
    <t>A-2-2-12-20-0</t>
  </si>
  <si>
    <t>PRODUCTOS LÁCTEOS Y OVOPRODUCTOS</t>
  </si>
  <si>
    <t>A-02-02-01-002-003-01</t>
  </si>
  <si>
    <t>A-2-2-12-31-0</t>
  </si>
  <si>
    <t>PRODUCTOS DE MOLINERÍA</t>
  </si>
  <si>
    <t>A-02-02-01-002-003-02</t>
  </si>
  <si>
    <t>A-2-2-12-32-0</t>
  </si>
  <si>
    <t>ALMIDONES Y PRODUCTOS DERIVADOS DEL ALMIDÓN, AZÚCARES Y JARABES DE AZÚCAR N.C.P.</t>
  </si>
  <si>
    <t>A-02-02-01-002-003-03</t>
  </si>
  <si>
    <t>A-2-2-12-33-0</t>
  </si>
  <si>
    <t>PREPARACIONES UTILIZADAS EN LA ALIMENTACIÓN DE ANIMALES</t>
  </si>
  <si>
    <t>A-02-02-01-002-003-04</t>
  </si>
  <si>
    <t>A-2-2-12-34-0</t>
  </si>
  <si>
    <t>PRODUCTOS DE PANADERÍA</t>
  </si>
  <si>
    <t>A-02-02-01-002-003-05</t>
  </si>
  <si>
    <t>A-2-2-12-35-0</t>
  </si>
  <si>
    <t>AZÚCAR</t>
  </si>
  <si>
    <t>A-02-02-01-002-003-06</t>
  </si>
  <si>
    <t>A-2-2-12-36-0</t>
  </si>
  <si>
    <t>CACAO, CHOCOLATE Y CONFITERÍA</t>
  </si>
  <si>
    <t>A-02-02-01-002-003-07</t>
  </si>
  <si>
    <t>A-2-2-12-37-0</t>
  </si>
  <si>
    <t>MACARRONES, FIDEOS, ALCUZCUZ Y PRODUCTOS FARINÁCEOS SIMILARES</t>
  </si>
  <si>
    <t>A-02-02-01-002-003-08</t>
  </si>
  <si>
    <t>A-2-2-12-38-0</t>
  </si>
  <si>
    <t>PRODUCTOS DEL CAFÉ</t>
  </si>
  <si>
    <t>A-02-02-01-002-003-09</t>
  </si>
  <si>
    <t>A-2-2-12-39-0</t>
  </si>
  <si>
    <t>OTROS PRODUCTOS ALIMENTICIOS N.C.P.</t>
  </si>
  <si>
    <t>A-02-02-01-002-004-01</t>
  </si>
  <si>
    <t>A-2-2-12-41-0</t>
  </si>
  <si>
    <t>ALCOHOL ETÍLICO; AGUARDIENTES, LICORES Y OTRAS BEBIDAS ESPIRITUOSAS</t>
  </si>
  <si>
    <t>A-02-02-01-002-004-02</t>
  </si>
  <si>
    <t>A-2-2-12-42-0</t>
  </si>
  <si>
    <t>VINOS</t>
  </si>
  <si>
    <t>A-02-02-01-002-004-03</t>
  </si>
  <si>
    <t>A-2-2-12-43-0</t>
  </si>
  <si>
    <t>LICORES DE MALTA Y MALTA</t>
  </si>
  <si>
    <t>A-02-02-01-002-004-04</t>
  </si>
  <si>
    <t>A-2-2-12-44-0</t>
  </si>
  <si>
    <t>BEBIDAS NO ALCOHÓLICAS; AGUAS MINERALES EMBOTELLADAS</t>
  </si>
  <si>
    <t>A-02-02-01-002-006</t>
  </si>
  <si>
    <t>A-2-2-12-60-0</t>
  </si>
  <si>
    <t>HILADOS E HILOS; TEJIDOS DE FIBRAS TEXTILES INCLUSO AFELPADOS</t>
  </si>
  <si>
    <t>A-02-02-01-002-007</t>
  </si>
  <si>
    <t>A-2-2-12-70-0</t>
  </si>
  <si>
    <t>ARTÍCULOS TEXTILES (EXCEPTO PRENDAS DE VESTIR)</t>
  </si>
  <si>
    <t>A-02-02-01-002-008</t>
  </si>
  <si>
    <t>A-2-2-12-80-0</t>
  </si>
  <si>
    <t>DOTACIÓN (PRENDAS DE VESTIR Y CALZADO)</t>
  </si>
  <si>
    <t>A-02-02-01-003</t>
  </si>
  <si>
    <t>A-2-2-13-0-0</t>
  </si>
  <si>
    <t>OTROS BIENES TRANSPORTABLES (EXCEPTO PRODUCTOS METÁLICOS, MAQUINARIA Y EQUIPO)</t>
  </si>
  <si>
    <t>A-02-02-01-003-002-01</t>
  </si>
  <si>
    <t>A-2-2-13-21-0</t>
  </si>
  <si>
    <t>PASTA DE PAPEL, PAPEL Y CARTÓN</t>
  </si>
  <si>
    <t>A-02-02-01-003-002-02</t>
  </si>
  <si>
    <t>A-2-2-13-22-0</t>
  </si>
  <si>
    <t xml:space="preserve">LIBROS IMPRESOS </t>
  </si>
  <si>
    <t>A-02-02-01-003-002-03</t>
  </si>
  <si>
    <t>A-2-2-13-23-0</t>
  </si>
  <si>
    <t>DIARIOS, REVISTAS Y PUBLICACIONES PERIÓDICAS, PUBLICADOS POR LO MENOS CUATRO VECES POR SEMANA</t>
  </si>
  <si>
    <t>A-02-02-01-003-002-04</t>
  </si>
  <si>
    <t>A-2-2-13-24-0</t>
  </si>
  <si>
    <t>DIARIOS, REVISTAS Y PUBLICACIONES PERIÓDICAS, PUBLICADOS MENOS DE CUATRO VECES POR SEMANA</t>
  </si>
  <si>
    <t>A-02-02-01-003-002-05</t>
  </si>
  <si>
    <t>A-2-2-13-25-0</t>
  </si>
  <si>
    <t>MAPAS IMPRESOS; MÚSICA IMPRESA O EN MANUSCRITO; TARJETAS POSTALES, TARJETAS DE FELICITACIÓN, FOTOGRAFÍAS Y PLANOS</t>
  </si>
  <si>
    <t>A-02-02-01-003-002-06</t>
  </si>
  <si>
    <t>A-2-2-13-26-0</t>
  </si>
  <si>
    <t xml:space="preserve">SELLOS, CHEQUERAS, BILLETES DE BANCO, TÍTULOS DE ACCIONES, CATÁLOGOS Y FOLLETOS, MATERIAL PARA ANUNCIOS PUBLICITARIOS Y OTROS MATERIALES IMPRESOS </t>
  </si>
  <si>
    <t>A-02-02-01-003-002-07</t>
  </si>
  <si>
    <t>A-2-2-13-27-0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</si>
  <si>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</si>
  <si>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A-02-02-01-003-003-01</t>
  </si>
  <si>
    <t>A-2-2-13-31-0</t>
  </si>
  <si>
    <t>CARBÓN COQUE Y SEMICOQUE, CARBÓN DE LIGNITO O CARBÓN DE HULLA; CARBÓN DE RETORTA</t>
  </si>
  <si>
    <t>A-02-02-01-003-003-02</t>
  </si>
  <si>
    <t>A-2-2-13-32-0</t>
  </si>
  <si>
    <t>ALQUITRÁN DE CARBÓN, DE CARBÓN LIGNITO, HULLA Y OTRAS TORTAS MINERALES</t>
  </si>
  <si>
    <t>A-02-02-01-003-003-03</t>
  </si>
  <si>
    <t>A-2-2-13-33-0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</si>
  <si>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</si>
  <si>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</si>
  <si>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A-2-2-13-34-0</t>
  </si>
  <si>
    <t>GAS DE PETRÓLEO Y OTROS HIDROCARBUROS GASEOSOS (EXCEPTO GAS NATURAL)</t>
  </si>
  <si>
    <t>A-02-02-01-003-003-05</t>
  </si>
  <si>
    <t>A-2-2-13-35-0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</si>
  <si>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DE ACEITES OBTENIDOS DE MINERALES BITUMINOSOS</t>
  </si>
  <si>
    <t>A-02-02-01-003-004-01</t>
  </si>
  <si>
    <t>A-2-2-13-41-0</t>
  </si>
  <si>
    <t xml:space="preserve">QUÍMICOS ORGÁNICOS BÁSICOS </t>
  </si>
  <si>
    <t>A-02-02-01-003-004-02</t>
  </si>
  <si>
    <t>A-2-2-13-42-0</t>
  </si>
  <si>
    <t>PRODUCTOS QUÍMICOS INORGÁNICOS BÁSICOS N.C.P.</t>
  </si>
  <si>
    <t>A-02-02-01-003-004-03</t>
  </si>
  <si>
    <t>A-2-2-13-43-0</t>
  </si>
  <si>
    <t>EXTRACTOS TINTÓREOS Y CURTIENTES; TANINOS Y SUS DERIVADOS; SUSTANCIAS COLORANTES N.C.P.</t>
  </si>
  <si>
    <t>A-02-02-01-003-004-04</t>
  </si>
  <si>
    <t>A-2-2-13-44-0</t>
  </si>
  <si>
    <t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t>
  </si>
  <si>
    <t>A-02-02-01-003-004-05</t>
  </si>
  <si>
    <t>A-2-2-13-45-0</t>
  </si>
  <si>
    <t>PRODUCTOS QUÍMICOS BÁSICOS DIVERSOS</t>
  </si>
  <si>
    <t>A-02-02-01-003-004-06</t>
  </si>
  <si>
    <t>A-2-2-13-46-0</t>
  </si>
  <si>
    <t>ABONOS Y PLAGUICIDAS</t>
  </si>
  <si>
    <t>A-02-02-01-003-004-07</t>
  </si>
  <si>
    <t>A-2-2-13-47-0</t>
  </si>
  <si>
    <t>PLÁSTICOS EN FORMAS PRIMARIAS</t>
  </si>
  <si>
    <t>A-02-02-01-003-005-01</t>
  </si>
  <si>
    <t>A-2-2-13-51-0</t>
  </si>
  <si>
    <t>PINTURAS Y BARNICES Y PRODUCTOS RELACIONADOS; COLORES PARA LA PINTURA ARTÍSTICA; TINTAS</t>
  </si>
  <si>
    <t>A-02-02-01-003-005-02</t>
  </si>
  <si>
    <t>A-2-2-13-52-0</t>
  </si>
  <si>
    <t>PRODUCTOS FARMACÉUTICOS</t>
  </si>
  <si>
    <t>A-02-02-01-003-005-03</t>
  </si>
  <si>
    <t>A-2-2-13-53-0</t>
  </si>
  <si>
    <t>JABÓN, PREPARADOS PARA LIMPIEZA, PERFUMES Y PREPARADOS DE TOCADOR</t>
  </si>
  <si>
    <t>A-02-02-01-003-005-04</t>
  </si>
  <si>
    <t>A-2-2-13-54-0</t>
  </si>
  <si>
    <t>PRODUCTOS QUÍMICOS N.C.P.</t>
  </si>
  <si>
    <t>A-02-02-01-003-005-05</t>
  </si>
  <si>
    <t>A-2-2-13-55-0</t>
  </si>
  <si>
    <t>FIBRAS TEXTILES MANUFACTURADAS</t>
  </si>
  <si>
    <t>A-02-02-01-003-006-01</t>
  </si>
  <si>
    <t>A-2-2-13-61-0</t>
  </si>
  <si>
    <t>LLANTAS DE CAUCHO Y NEUMÁTICOS (CÁMARAS DE AIRE)</t>
  </si>
  <si>
    <t>A-02-02-01-003-006-02</t>
  </si>
  <si>
    <t>A-2-2-13-62-0</t>
  </si>
  <si>
    <t>OTROS PRODUCTOS DE CAUCHO</t>
  </si>
  <si>
    <t>A-02-02-01-003-006-03</t>
  </si>
  <si>
    <t>A-2-2-13-63-0</t>
  </si>
  <si>
    <t>SEMIMANUFACTURAS DE PLÁSTICO</t>
  </si>
  <si>
    <t>A-02-02-01-003-006-04</t>
  </si>
  <si>
    <t>A-2-2-13-64-0</t>
  </si>
  <si>
    <t>PRODUCTOS DE EMPAQUE Y ENVASADO, DE PLÁSTICO</t>
  </si>
  <si>
    <t>A-02-02-01-003-006-09</t>
  </si>
  <si>
    <t>A-2-2-13-69-0</t>
  </si>
  <si>
    <t>OTROS PRODUCTOS PLÁSTICOS</t>
  </si>
  <si>
    <t>A-02-02-01-003-007-01</t>
  </si>
  <si>
    <t>A-2-2-13-71-0</t>
  </si>
  <si>
    <t>VIDRIO Y PRODUCTOS DE VIDRIO</t>
  </si>
  <si>
    <t>A-02-02-01-003-007-02</t>
  </si>
  <si>
    <t>A-2-2-13-72-0</t>
  </si>
  <si>
    <t>ARTÍCULOS DE CERÁMICA NO ESTRUCTURAL</t>
  </si>
  <si>
    <t>A-02-02-01-003-007-03</t>
  </si>
  <si>
    <t>A-2-2-13-73-0</t>
  </si>
  <si>
    <t>PRODUCTOS REFRACTARIOS Y PRODUCTOS ESTRUCTURALES NO REFRACTARIOS DE ARCILLA</t>
  </si>
  <si>
    <t>A-02-02-01-003-007-04</t>
  </si>
  <si>
    <t>A-2-2-13-74-0</t>
  </si>
  <si>
    <t>YESO, CAL Y CEMENTO</t>
  </si>
  <si>
    <t>A-02-02-01-003-007-05</t>
  </si>
  <si>
    <t>A-2-2-13-75-0</t>
  </si>
  <si>
    <t>ARTÍCULOS DE CONCRETO, CEMENTO Y YESO</t>
  </si>
  <si>
    <t>A-02-02-01-003-007-06</t>
  </si>
  <si>
    <t>A-2-2-13-76-0</t>
  </si>
  <si>
    <t>PIEDRA DE CONSTRUCCIÓN O DE TALLA LABRADAS, Y SUS MANUFACTURAS (EXCEPTO SIN LABRAR, QUE SE CLASIFICAN EN EL GRUPO 151)</t>
  </si>
  <si>
    <t>A-02-02-01-003-007-09</t>
  </si>
  <si>
    <t>A-2-2-13-79-0</t>
  </si>
  <si>
    <t>OTROS PRODUCTOS MINERALES NO METÁLICOS N.C.P.</t>
  </si>
  <si>
    <t>A-02-2-01-003-008-01</t>
  </si>
  <si>
    <t>A-2-2-13-81-0</t>
  </si>
  <si>
    <t>A-02-2-01-003-008-03</t>
  </si>
  <si>
    <t>A-2-2-13-83-0</t>
  </si>
  <si>
    <t>A-02-2-01-003-008-04</t>
  </si>
  <si>
    <t>A-2-2-13-84-0</t>
  </si>
  <si>
    <t>A-02-02-01-003-008-05</t>
  </si>
  <si>
    <t>A-2-2-13-85-0</t>
  </si>
  <si>
    <t>JUEGOS Y JUGUETES</t>
  </si>
  <si>
    <t>A-02-02-01-003-008-06</t>
  </si>
  <si>
    <t>A-2-2-13-86-0</t>
  </si>
  <si>
    <t>TIOVIVOS (CARRUSELES), COLUMPIOS, CASETAS DE TIRO Y DEMÁS ATRACCIONES DE FERIA</t>
  </si>
  <si>
    <t>A-02-02-01-003-008-07</t>
  </si>
  <si>
    <t>A-2-2-13-87-0</t>
  </si>
  <si>
    <t>CONSTRUCCIONES PREFABRICADAS</t>
  </si>
  <si>
    <t>A-02-02-01-003-008-09</t>
  </si>
  <si>
    <t>A-2-2-13-89-0</t>
  </si>
  <si>
    <t>OTROS ARTÍCULOS MANUFACTURADOS N.C.P.</t>
  </si>
  <si>
    <t>A-02-02-01-004</t>
  </si>
  <si>
    <t>A-2-2-14-0-0</t>
  </si>
  <si>
    <t>PRODUCTOS METÁLICOS Y PAQUETES DE SOFTWARE</t>
  </si>
  <si>
    <t>A-02-02-01-004-002</t>
  </si>
  <si>
    <t>A-2-2-14-20-0</t>
  </si>
  <si>
    <t>PRODUCTOS METÁLICOS ELABORADOS (EXCEPTO MAQUINARIA Y EQUIPO)</t>
  </si>
  <si>
    <t>A-02-02-01-004-003-01</t>
  </si>
  <si>
    <t>A-2-2-14-31-0</t>
  </si>
  <si>
    <t>A-02-02-01-004-003-02</t>
  </si>
  <si>
    <t>A-2-2-14-32-0</t>
  </si>
  <si>
    <t>A-02-02-01-004-003-03</t>
  </si>
  <si>
    <t>A-2-2-14-33-0</t>
  </si>
  <si>
    <t>A-02-02-01-004-003-04</t>
  </si>
  <si>
    <t>A-2-2-14-34-0</t>
  </si>
  <si>
    <t>A-02-02-01-004-003-05</t>
  </si>
  <si>
    <t>A-2-2-14-35-0</t>
  </si>
  <si>
    <t>A-02-02-01-004-003-09</t>
  </si>
  <si>
    <t>A-2-2-14-39-0</t>
  </si>
  <si>
    <t>A-02-02-01-004-004-02</t>
  </si>
  <si>
    <t>A-2-2-14-42-0</t>
  </si>
  <si>
    <t>A-02-02-01-004-004-08</t>
  </si>
  <si>
    <t>A-2-2-14-48-0</t>
  </si>
  <si>
    <t>A-02-02-01-004-004-09</t>
  </si>
  <si>
    <t>A-2-2-14-49-0</t>
  </si>
  <si>
    <t>A-02-02-01-004-005-01</t>
  </si>
  <si>
    <t>A-2-2-14-51-0</t>
  </si>
  <si>
    <t>A-02-02-01-004-005-02</t>
  </si>
  <si>
    <t>A-2-2-14-52-0</t>
  </si>
  <si>
    <t>A-02-02-01-004-006-03</t>
  </si>
  <si>
    <t>A-2-2-14-63-0</t>
  </si>
  <si>
    <t>A-02-02-01-004-006-04</t>
  </si>
  <si>
    <t>A-2-2-14-64-0</t>
  </si>
  <si>
    <t>A-02-02-01-004-006-05</t>
  </si>
  <si>
    <t>A-2-2-14-65-0</t>
  </si>
  <si>
    <t>A-02-02-01-004-006-09</t>
  </si>
  <si>
    <t>A-2-2-14-69-0</t>
  </si>
  <si>
    <t>A-02-02-01-004-007-01</t>
  </si>
  <si>
    <t>A-2-2-14-71-0</t>
  </si>
  <si>
    <t>A-02-02-01-004-007-02</t>
  </si>
  <si>
    <t>A-2-2-14-72-0</t>
  </si>
  <si>
    <t>A-02-02-01-004-007-03</t>
  </si>
  <si>
    <t>A-2-2-14-73-0</t>
  </si>
  <si>
    <t>A-02-02-01-004-007-04</t>
  </si>
  <si>
    <t>A-2-2-14-74-0</t>
  </si>
  <si>
    <t>A-02-02-01-004-007-05</t>
  </si>
  <si>
    <t>A-2-2-14-75-0</t>
  </si>
  <si>
    <t>A-02-02-01-004-007-06</t>
  </si>
  <si>
    <t>A-2-2-14-76-0</t>
  </si>
  <si>
    <t>A-02-02-01-004-007-08</t>
  </si>
  <si>
    <t>A-2-2-14-78-0</t>
  </si>
  <si>
    <t xml:space="preserve">PAQUETES DE SOFTWARE </t>
  </si>
  <si>
    <t>A-02-02-01-004-007-09</t>
  </si>
  <si>
    <t>A-2-2-14-79-0</t>
  </si>
  <si>
    <t>A-02-02-01-004-008-03</t>
  </si>
  <si>
    <t>A-2-2-14-83-0</t>
  </si>
  <si>
    <t>A-02-02-01-004-008-04</t>
  </si>
  <si>
    <t>A-2-2-14-84-0</t>
  </si>
  <si>
    <t>A-02-02-01-004-009-01</t>
  </si>
  <si>
    <t>A-2-2-14-91-0</t>
  </si>
  <si>
    <t>A-02-02-01-004-009-09</t>
  </si>
  <si>
    <t>A-2-2-14-99-0</t>
  </si>
  <si>
    <t>A-02-02-02</t>
  </si>
  <si>
    <t>A-02-02-02-005</t>
  </si>
  <si>
    <t>A-2-2-15-0-0</t>
  </si>
  <si>
    <t>SERVICIOS DE LA CONSTRUCCIÓN</t>
  </si>
  <si>
    <t>A-02-02-02-005-004-01</t>
  </si>
  <si>
    <t>A-2-2-15-41-0</t>
  </si>
  <si>
    <t>SERVICIOS GENERALES DE CONSTRUCCIÓN DE EDIFICACIONES</t>
  </si>
  <si>
    <t>A-02-02-02-005-004-02</t>
  </si>
  <si>
    <t>A-2-2-15-42-0</t>
  </si>
  <si>
    <t>SERVICIOS GENERALES DE CONSTRUCCIÓN DE OBRAS DE INGENIERÍA CIVIL</t>
  </si>
  <si>
    <t>A-02-02-02-005-004-03</t>
  </si>
  <si>
    <t>A-2-2-15-43-0</t>
  </si>
  <si>
    <t>SERVICIOS DE PREPARACIÓN DEL TERRENO</t>
  </si>
  <si>
    <t>A-02-02-02-005-004-04</t>
  </si>
  <si>
    <t>A-2-2-15-44-0</t>
  </si>
  <si>
    <t>MONTAJE Y ERECCIÓN DE CONSTRUCCIONES PREFABRICADAS</t>
  </si>
  <si>
    <t>A-02-02-02-005-004-05</t>
  </si>
  <si>
    <t>A-2-2-15-45-0</t>
  </si>
  <si>
    <t xml:space="preserve">SERVICIOS ESPECIALES DE CONSTRUCCIÓN </t>
  </si>
  <si>
    <t>A-02-02-02-005-004-06</t>
  </si>
  <si>
    <t>A-2-2-15-46-0</t>
  </si>
  <si>
    <t>SERVICIOS DE INSTALACIONES</t>
  </si>
  <si>
    <t>A-02-02-02-005-004-07</t>
  </si>
  <si>
    <t>A-2-2-15-47-0</t>
  </si>
  <si>
    <t xml:space="preserve">SERVICIOS DE TERMINACIÓN Y ACABADOS DE EDIFICIOS </t>
  </si>
  <si>
    <t>A-02-02-02-006</t>
  </si>
  <si>
    <t>A-2-2-16-0-0</t>
  </si>
  <si>
    <t>SERVICIOS DE ALOJAMIENTO; SERVICIOS DE SUMINISTRO DE COMIDAS Y BEBIDAS; SERVICIOS DE TRANSPORTE; Y SERVICIOS DE DISTRIBUCIÓN DE ELECTRICIDAD, GAS Y AGUA</t>
  </si>
  <si>
    <t>A-02-02-02-006-003-01</t>
  </si>
  <si>
    <t>A-2-2-16-31-0</t>
  </si>
  <si>
    <t>SERVICIOS DE ALOJAMIENTO PARA ESTANCIAS CORTAS</t>
  </si>
  <si>
    <t>A-02-02-02-006-003-02</t>
  </si>
  <si>
    <t>A-2-2-16-32-0</t>
  </si>
  <si>
    <t>OTROS SERVICIOS DE ALOJAMIENTO</t>
  </si>
  <si>
    <t>A-02-02-02-006-003-03</t>
  </si>
  <si>
    <t>A-2-2-16-33-0</t>
  </si>
  <si>
    <t>SERVICIOS DE SUMINISTRO DE COMIDAS</t>
  </si>
  <si>
    <t>A-02-02-02-006-003-04</t>
  </si>
  <si>
    <t>A-2-2-16-34-0</t>
  </si>
  <si>
    <t>SERVICIOS DE SUMINISTRO DE BEBIDAS PARA SU CONSUMO DENTRO DEL ESTABLECIMIENTO</t>
  </si>
  <si>
    <t>A-02-02-02-006-004</t>
  </si>
  <si>
    <t>A-2-2-16-40-0</t>
  </si>
  <si>
    <t>SERVICIOS DE TRANSPORTE DE PASAJEROS</t>
  </si>
  <si>
    <t>A-02-02-02-006-005-01</t>
  </si>
  <si>
    <t>A-2-2-16-51-0</t>
  </si>
  <si>
    <t>SERVICIOS DE TRANSPORTE DE CARGA POR VÍA TERRESTRE</t>
  </si>
  <si>
    <t>A-02-02-02-006-005-02</t>
  </si>
  <si>
    <t>A-2-2-16-52-0</t>
  </si>
  <si>
    <t xml:space="preserve">SERVICIOS DE TRANSPORTE DE CARGA POR VÍA ACUÁTICA </t>
  </si>
  <si>
    <t>A-02-02-02-006-005-03</t>
  </si>
  <si>
    <t>A-2-2-16-53-0</t>
  </si>
  <si>
    <t>SERVICIOS DE TRANSPORTE DE CARGA POR VÍA AÉREA O ESPACIAL</t>
  </si>
  <si>
    <t>A-02-02-02-006-006</t>
  </si>
  <si>
    <t>A-2-2-16-60-0</t>
  </si>
  <si>
    <t>SERVICIOS DE ALQUILER DE VEHÍCULOS DE TRANSPORTE CON OPERARIO</t>
  </si>
  <si>
    <t>A-02-02-02-006-007-01</t>
  </si>
  <si>
    <t>A-2-2-16-71-0</t>
  </si>
  <si>
    <t>SERVICIOS DE MANIPULACIÓN DE CARGA</t>
  </si>
  <si>
    <t>A-02-02-02-006-007-02</t>
  </si>
  <si>
    <t>A-2-2-16-72-0</t>
  </si>
  <si>
    <t>SERVICIOS DE ALMACENAMIENTO Y DEPÓSITO</t>
  </si>
  <si>
    <t>A-02-02-02-006-007-09</t>
  </si>
  <si>
    <t>A-2-2-16-79-0</t>
  </si>
  <si>
    <t>OTROS SERVICIOS DE APOYO AL TRANSPORTE</t>
  </si>
  <si>
    <t>A-02-02-02-006-008</t>
  </si>
  <si>
    <t>A-2-2-16-80-0</t>
  </si>
  <si>
    <t>SERVICIOS POSTALES Y DE MENSAJERÍA</t>
  </si>
  <si>
    <t>A-02-02-02-006-009-01</t>
  </si>
  <si>
    <t>A-2-2-16-91-0</t>
  </si>
  <si>
    <t>SERVICIOS DE DISTRIBUCIÓN DE ELECTRICIDAD, Y SERVICIOS DE DISTRIBUCIÓN DE GAS (POR CUENTA PROPIA)</t>
  </si>
  <si>
    <t>A-02-02-02-006-009-02</t>
  </si>
  <si>
    <t>A-2-2-16-92-0</t>
  </si>
  <si>
    <t>SERVICIOS DE DISTRIBUCIÓN DE AGUA (POR CUENTA PROPIA)</t>
  </si>
  <si>
    <t>A-02-02-02-007</t>
  </si>
  <si>
    <t>A-2-2-17-0-0</t>
  </si>
  <si>
    <t>SERVICIOS FINANCIEROS Y SERVICIOS CONEXOS, SERVICIOS INMOBILIARIOS Y SERVICIOS DE LEASING</t>
  </si>
  <si>
    <t>A-02-02-02-007-001-01</t>
  </si>
  <si>
    <t>A-2-2-17-11-0</t>
  </si>
  <si>
    <t>SERVICIOS FINANCIEROS, EXCEPTO DE LA BANCA DE INVERSIÓN, SERVICIOS DE SEGUROS Y SERVICIOS DE PENSIONES</t>
  </si>
  <si>
    <t>A-02-02-02-007-001-02</t>
  </si>
  <si>
    <t>A-2-2-17-12-0</t>
  </si>
  <si>
    <t>SERVICIOS DE LA BANCA DE INVERSIÓN</t>
  </si>
  <si>
    <t>A-02-02-02-007-001-03</t>
  </si>
  <si>
    <t>A-2-2-17-13-0</t>
  </si>
  <si>
    <t>SERVICIOS DE SEGUROS Y PENSIONES (CON EXCLUSIÓN DE SERVICIOS DE REASEGURO), EXCEPTO LOS SERVICIOS DE SEGUROS SOCIALES</t>
  </si>
  <si>
    <t>A-02-02-02-007-001-06</t>
  </si>
  <si>
    <t>A-2-2-17-16-0</t>
  </si>
  <si>
    <t>SERVICIOS AUXILIARES DE SEGUROS, PENSIONES Y CESANTÍAS</t>
  </si>
  <si>
    <t>A-02-02-02-007-001-07</t>
  </si>
  <si>
    <t>A-2-2-17-17-0</t>
  </si>
  <si>
    <t>SERVICIOS DE MANTENIMIENTO DE ACTIVOS FINANCIEROS</t>
  </si>
  <si>
    <t>A-02-02-02-007-002-01</t>
  </si>
  <si>
    <t>A-2-2-17-21-0</t>
  </si>
  <si>
    <t>SERVICIOS INMOBILIARIOS RELATIVOS A BIENES RAÍCES PROPIOS O ARRENDADOS</t>
  </si>
  <si>
    <t>A-02-02-02-007-002-02</t>
  </si>
  <si>
    <t>A-2-2-17-22-0</t>
  </si>
  <si>
    <t>SERVICIOS INMOBILIARIOS A COMISIÓN O POR CONTRATO</t>
  </si>
  <si>
    <t>A-02-02-02-007-003-01</t>
  </si>
  <si>
    <t>A-2-2-17-31-0</t>
  </si>
  <si>
    <t>SERVICIOS DE ARRENDAMIENTO O ALQUILER DE MAQUINARIA Y EQUIPO SIN OPERARIO</t>
  </si>
  <si>
    <t>A-02-02-02-007-003-02</t>
  </si>
  <si>
    <t>A-2-2-17-32-0</t>
  </si>
  <si>
    <t>SERVICIOS DE ARRENDAMIENTO SIN OPCIÓN DE COMPRA DE OTROS BIENES</t>
  </si>
  <si>
    <t>A-02-02-02-007-003-03</t>
  </si>
  <si>
    <t>A-2-2-17-33-0</t>
  </si>
  <si>
    <t>DERECHOS DE USO DE PRODUCTOS DE PROPIEDAD INTELECTUAL Y OTROS PRODUCTOS SIMILARES</t>
  </si>
  <si>
    <t>A-02-02-02-008</t>
  </si>
  <si>
    <t>A-2-2-18-0-0</t>
  </si>
  <si>
    <t xml:space="preserve">SERVICIOS PRESTADOS A LAS EMPRESAS Y SERVICIOS DE PRODUCCIÓN </t>
  </si>
  <si>
    <t>A-02-02-02-008-001-01</t>
  </si>
  <si>
    <t>A-2-2-18-11-0</t>
  </si>
  <si>
    <t>SERVICIOS DE INVESTIGACIÓN Y DESARROLLO EXPERIMENTAL EN CIENCIAS NATURALES E INGENIERÍA</t>
  </si>
  <si>
    <t>A-02-02-02-008-001-02</t>
  </si>
  <si>
    <t>A-2-2-18-12-0</t>
  </si>
  <si>
    <t>SERVICIOS DE INVESTIGACIÓN Y DESARROLLO EXPERIMENTAL EN CIENCIAS SOCIALES Y HUMANIDADES</t>
  </si>
  <si>
    <t>A-02-02-02-008-001-03</t>
  </si>
  <si>
    <t>A-2-2-18-13-0</t>
  </si>
  <si>
    <t>SERVICIOS INTERDISCIPLINARIOS DE INVESTIGACIÓN Y DESARROLLO EXPERIMENTAL</t>
  </si>
  <si>
    <t>A-02-02-02-008-002-01</t>
  </si>
  <si>
    <t>A-2-2-18-21-0</t>
  </si>
  <si>
    <t>SERVICIOS JURÍDICOS</t>
  </si>
  <si>
    <t>A-02-02-02-008-002-02</t>
  </si>
  <si>
    <t>A-2-2-18-22-0</t>
  </si>
  <si>
    <t>SERVICIOS DE CONTABILIDAD, AUDITORÍA Y TENEDURÍA DE LIBROS</t>
  </si>
  <si>
    <t>A-02-02-02-008-002-03</t>
  </si>
  <si>
    <t>A-2-2-18-23-0</t>
  </si>
  <si>
    <t>SERVICIOS DE PREPARACIÓN Y ASESORAMIENTO TRIBUTARIO</t>
  </si>
  <si>
    <t>A-02-02-02-008-002-04</t>
  </si>
  <si>
    <t>A-2-2-18-24-0</t>
  </si>
  <si>
    <t>SERVICIOS RELACIONADOS CON CASOS DE INSOLVENCIA Y LIQUIDACIÓN</t>
  </si>
  <si>
    <t>A-02-02-02-008-003-01</t>
  </si>
  <si>
    <t>A-2-2-18-31-0</t>
  </si>
  <si>
    <t>SERVICIOS DE CONSULTORÍA EN ADMINISTRACIÓN Y SERVICIOS DE GESTIÓN; SERVICIOS DE TECNOLOGÍA DE LA INFORMACIÓN</t>
  </si>
  <si>
    <t>A-02-02-02-008-003-02</t>
  </si>
  <si>
    <t>A-2-2-18-32-0</t>
  </si>
  <si>
    <t xml:space="preserve">SERVICIOS DE ARQUITECTURA, SERVICIOS DE PLANEACIÓN URBANA Y ORDENACIÓN DEL TERRITORIO; SERVICIOS DE ARQUITECTURA PAISAJISTA </t>
  </si>
  <si>
    <t>A-02-02-02-008-003-03</t>
  </si>
  <si>
    <t>A-2-2-18-33-0</t>
  </si>
  <si>
    <t xml:space="preserve">SERVICIOS DE INGENIERÍA </t>
  </si>
  <si>
    <t>A-02-02-02-008-003-04</t>
  </si>
  <si>
    <t>A-2-2-18-34-0</t>
  </si>
  <si>
    <t xml:space="preserve">SERVICIOS CIENTÍFICOS Y OTROS SERVICIOS TÉCNICOS </t>
  </si>
  <si>
    <t>A-02-02-02-008-003-06</t>
  </si>
  <si>
    <t>A-2-2-18-36-0</t>
  </si>
  <si>
    <t>SERVICIOS DE PUBLICIDAD Y EL SUMINISTRO DE ESPACIO O TIEMPO PUBLICITARIOS</t>
  </si>
  <si>
    <t>A-02-02-02-008-003-07</t>
  </si>
  <si>
    <t>A-2-2-18-37-0</t>
  </si>
  <si>
    <t>SERVICIOS DE INVESTIGACIÓN DE MERCADOS Y DE ENCUESTAS DE OPINIÓN PÚBLICA</t>
  </si>
  <si>
    <t>A-02-02-02-008-003-08</t>
  </si>
  <si>
    <t>A-2-2-18-38-0</t>
  </si>
  <si>
    <t>SERVICIOS FOTOGRÁFICOS Y SERVICIOS DE REVELADO FOTOGRÁFICO</t>
  </si>
  <si>
    <t>A-02-02-02-008-003-09</t>
  </si>
  <si>
    <t>A-2-2-18-39-0</t>
  </si>
  <si>
    <t>OTROS SERVICIOS PROFESIONALES Y TÉCNICOS N.C.P.</t>
  </si>
  <si>
    <t>A-02-02-02-008-004-01</t>
  </si>
  <si>
    <t>A-2-2-18-41-0</t>
  </si>
  <si>
    <t>SERVICIOS DE TELEFONÍA Y OTRAS TELECOMUNICACIONES</t>
  </si>
  <si>
    <t>A-02-02-02-008-004-02</t>
  </si>
  <si>
    <t>A-2-2-18-42-0</t>
  </si>
  <si>
    <t>SERVICIOS DE TELECOMUNICACIONES A TRAVÉS DE INTERNET</t>
  </si>
  <si>
    <t>A-02-02-02-008-004-03</t>
  </si>
  <si>
    <t>A-2-2-18-43-0</t>
  </si>
  <si>
    <t>SERVICIOS DE CONTENIDOS EN LÍNEA (ON-LINE)</t>
  </si>
  <si>
    <t>A-02-02-02-008-004-04</t>
  </si>
  <si>
    <t>A-2-2-18-44-0</t>
  </si>
  <si>
    <t>SERVICIOS DE AGENCIAS DE NOTICIAS</t>
  </si>
  <si>
    <t>A-02-02-02-008-004-05</t>
  </si>
  <si>
    <t>A-2-2-18-45-0</t>
  </si>
  <si>
    <t>SERVICIOS DE BIBLIOTECAS Y ARCHIVOS</t>
  </si>
  <si>
    <t>A-02-02-02-008-004-06</t>
  </si>
  <si>
    <t>A-2-2-18-46-0</t>
  </si>
  <si>
    <t>SERVICIOS DE PROGRAMACIÓN, DISTRIBUCIÓN Y TRANSMISIÓN DE PROGRAMAS</t>
  </si>
  <si>
    <t>A-02-02-02-008-005-01</t>
  </si>
  <si>
    <t>A-2-2-18-51-0</t>
  </si>
  <si>
    <t>SERVICIOS DE EMPLEO</t>
  </si>
  <si>
    <t>A-02-02-02-008-005-02</t>
  </si>
  <si>
    <t>A-2-2-18-52-0</t>
  </si>
  <si>
    <t>SERVICIOS DE INVESTIGACIÓN Y SEGURIDAD</t>
  </si>
  <si>
    <t>A-02-02-02-008-005-03</t>
  </si>
  <si>
    <t>A-2-2-18-53-0</t>
  </si>
  <si>
    <t>SERVICIOS DE LIMPIEZA</t>
  </si>
  <si>
    <t>A-02-02-02-008-005-04</t>
  </si>
  <si>
    <t>A-2-2-18-54-0</t>
  </si>
  <si>
    <t>SERVICIOS DE EMPAQUE</t>
  </si>
  <si>
    <t>A-02-02-02-008-005-05</t>
  </si>
  <si>
    <t>A-2-2-18-55-0</t>
  </si>
  <si>
    <t>SERVICIOS DE ORGANIZACIÓN DE VIAJES, OPERADORES TURÍSTICOS Y SERVICIOS CONEXOS</t>
  </si>
  <si>
    <t>A-02-02-02-008-005-09</t>
  </si>
  <si>
    <t>A-2-2-18-59-0</t>
  </si>
  <si>
    <t>OTROS SERVICIOS AUXILIARES</t>
  </si>
  <si>
    <t>A-02-02-02-008-007-01</t>
  </si>
  <si>
    <t>A-2-2-18-71-0</t>
  </si>
  <si>
    <t>SERVICIOS DE MANTENIMIENTO Y REPARACIÓN DE PRODUCTOS METÁLICOS ELABORADOS, MAQUINARIA Y EQUIPO</t>
  </si>
  <si>
    <t>A-02-02-02-008-007-02</t>
  </si>
  <si>
    <t>A-2-2-18-72-0</t>
  </si>
  <si>
    <t>SERVICIOS DE REPARACIÓN DE OTROS BIENES</t>
  </si>
  <si>
    <t>A-02-02-02-008-007-03</t>
  </si>
  <si>
    <t>A-2-2-18-73-0</t>
  </si>
  <si>
    <t>SERVICIOS DE INSTALACIÓN (DISTINTOS DE LOS SERVICIOS DE CONSTRUCCIÓN)</t>
  </si>
  <si>
    <t>A-02-02-02-008-008-09</t>
  </si>
  <si>
    <t>A-2-2-18-89-0</t>
  </si>
  <si>
    <t>OTROS SERVICIOS DE FABRICACIÓN</t>
  </si>
  <si>
    <t>A-02-02-02-008-009-01</t>
  </si>
  <si>
    <t>A-2-2-18-91-0</t>
  </si>
  <si>
    <t xml:space="preserve">SERVICIOS DE EDICIÓN, IMPRESIÓN Y REPRODUCCIÓN </t>
  </si>
  <si>
    <t>A-02-02-02-008-009-02</t>
  </si>
  <si>
    <t>A-2-2-18-92-0</t>
  </si>
  <si>
    <t>SERVICIOS DE MOLDEADO, ESTAMPADO, EXTRUSIÓN Y FABRICACIÓN DE PRODUCTOS SIMILARES DE PLÁSTICO</t>
  </si>
  <si>
    <t>A-02-02-02-008-009-03</t>
  </si>
  <si>
    <t>A-2-2-18-93-0</t>
  </si>
  <si>
    <t>SERVICIOS DE FUNDICIÓN, FORJA, ESTAMPADO Y FABRICACIÓN DE PRODUCTOS SIMILARES DE METALES</t>
  </si>
  <si>
    <t>A-02-02-02-008-009-04</t>
  </si>
  <si>
    <t>A-2-2-18-94-0</t>
  </si>
  <si>
    <t>SERVICIOS DE RECUPERACIÓN DE MATERIALES, A COMISIÓN O POR CONTRATO</t>
  </si>
  <si>
    <t>A-02-02-02-009</t>
  </si>
  <si>
    <t>A-2-2-19-0-0</t>
  </si>
  <si>
    <t>SERVICIOS PARA LA COMUNIDAD, SOCIALES Y PERSONALES</t>
  </si>
  <si>
    <t>A-02-02-02-009-002-09</t>
  </si>
  <si>
    <t>A-2-2-19-29-0</t>
  </si>
  <si>
    <t>OTROS TIPOS DE EDUCACIÓN Y SERVICIOS DE APOYO EDUCATIVO</t>
  </si>
  <si>
    <t>A-02-02-02-009-004-01</t>
  </si>
  <si>
    <t>A-2-2-19-41-0</t>
  </si>
  <si>
    <t>SERVICIOS DE ALCANTARILLADO, SERVICIOS DE LIMPIEZA, TRATAMIENTO DE AGUAS RESIDUALES Y TANQUES SÉPTICOS</t>
  </si>
  <si>
    <t>A-02-02-02-009-004-02</t>
  </si>
  <si>
    <t>A-2-2-19-42-0</t>
  </si>
  <si>
    <t>SERVICIOS DE RECOLECCIÓN DE DESECHOS</t>
  </si>
  <si>
    <t>A-02-02-02-009-004-03</t>
  </si>
  <si>
    <t>A-2-2-19-43-0</t>
  </si>
  <si>
    <t>SERVICIOS DE TRATAMIENTO Y DISPOSICIÓN DE DESECHOS</t>
  </si>
  <si>
    <t>A-02-02-02-009-004-04</t>
  </si>
  <si>
    <t>A-2-2-19-44-0</t>
  </si>
  <si>
    <t>SERVICIOS DE DESCONTAMINACIÓN</t>
  </si>
  <si>
    <t>A-02-02-02-009-004-05</t>
  </si>
  <si>
    <t>A-2-2-19-45-0</t>
  </si>
  <si>
    <t>SERVICIOS DE SANEAMIENTO Y SIMILARES</t>
  </si>
  <si>
    <t>A-02-02-02-009-004-09</t>
  </si>
  <si>
    <t>A-2-2-19-49-0</t>
  </si>
  <si>
    <t>OTROS SERVICIOS DE PROTECCIÓN DEL MEDIO AMBIENTE N.C.P.</t>
  </si>
  <si>
    <t>A-02-02-02-009-006-01</t>
  </si>
  <si>
    <t>A-2-2-19-61-0</t>
  </si>
  <si>
    <t xml:space="preserve">SERVICIOS AUDIOVISUALES Y SERVICIOS CONEXOS </t>
  </si>
  <si>
    <t>A-02-02-02-009-006-02</t>
  </si>
  <si>
    <t>A-2-2-19-62-0</t>
  </si>
  <si>
    <t>SERVICIOS DE PROMOCIÓN Y PRESENTACIÓN DE ARTES ESCÉNICAS Y EVENTOS DE ENTRETENIMIENTO EN VIVO</t>
  </si>
  <si>
    <t>A-02-02-02-009-006-03</t>
  </si>
  <si>
    <t>A-2-2-19-63-0</t>
  </si>
  <si>
    <t>SERVICIOS RELACIONADOS CON ACTORES Y OTROS ARTISTAS</t>
  </si>
  <si>
    <t>A-02-02-02-009-006-04</t>
  </si>
  <si>
    <t>A-2-2-19-64-0</t>
  </si>
  <si>
    <t>SERVICIOS DE PRESERVACIÓN Y MUSEOS</t>
  </si>
  <si>
    <t>A-02-02-02-009-006-05</t>
  </si>
  <si>
    <t>A-2-2-19-65-0</t>
  </si>
  <si>
    <t>SERVICIOS DEPORTIVOS Y DEPORTES RECREATIVOS</t>
  </si>
  <si>
    <t>A-02-02-02-009-006-09</t>
  </si>
  <si>
    <t>A-2-2-19-69-0</t>
  </si>
  <si>
    <t>OTROS SERVICIOS DE ESPARCIMIENTO Y DIVERSIÓN</t>
  </si>
  <si>
    <t>A-02-02-02-009-007-01</t>
  </si>
  <si>
    <t>A-2-2-19-71-0</t>
  </si>
  <si>
    <t>SERVICIOS DE LAVADO, LIMPIEZA Y TEÑIDO</t>
  </si>
  <si>
    <t>A-02-02-02-009-007-02</t>
  </si>
  <si>
    <t>A-2-2-19-72-0</t>
  </si>
  <si>
    <t>SERVICIOS DE TRATAMIENTOS DE BELLEZA Y DE BIENESTAR FÍSICO</t>
  </si>
  <si>
    <t>A-02-02-02-009-007-09</t>
  </si>
  <si>
    <t>A-2-2-19-79-0</t>
  </si>
  <si>
    <t>OTROS SERVICIOS DIVERSOS N.C.P.</t>
  </si>
  <si>
    <t>A-02-02-02-010</t>
  </si>
  <si>
    <t>A-2-2-2-0-0</t>
  </si>
  <si>
    <t>VIÁTICOS DE LOS FUNCIONARIOS EN COMISIÓN</t>
  </si>
  <si>
    <t>A-03</t>
  </si>
  <si>
    <t>A-3-0-0-0-0</t>
  </si>
  <si>
    <t>TRANSFERENCIAS CORRIENTES</t>
  </si>
  <si>
    <t>A-03-04</t>
  </si>
  <si>
    <t>A-3-4-0-0-0</t>
  </si>
  <si>
    <t xml:space="preserve">PRESTACIONES SOCIALES </t>
  </si>
  <si>
    <t>A-03-04-02</t>
  </si>
  <si>
    <t>A-3-4-2-0-0</t>
  </si>
  <si>
    <t xml:space="preserve">PRESTACIONES SOCIALES RELACIONADAS CON EL EMPLEO </t>
  </si>
  <si>
    <t>A-03-04-02-001-002</t>
  </si>
  <si>
    <t>A-3-4-2-1-0</t>
  </si>
  <si>
    <t xml:space="preserve">MESADAS PENSIONALES </t>
  </si>
  <si>
    <t>A-03-04-02-014</t>
  </si>
  <si>
    <t>A-3-4-2-4-0</t>
  </si>
  <si>
    <t xml:space="preserve">AUXILIO FUNERARIO </t>
  </si>
  <si>
    <t>A-03-10</t>
  </si>
  <si>
    <t>A-3-10-0-0-0</t>
  </si>
  <si>
    <t xml:space="preserve">SENTENCIAS Y CONCILIACIONES </t>
  </si>
  <si>
    <t>A-03-10-01-001</t>
  </si>
  <si>
    <t>A-3-10-1-0-0</t>
  </si>
  <si>
    <t xml:space="preserve">SENTENCIAS </t>
  </si>
  <si>
    <t>A-03-10-01-002</t>
  </si>
  <si>
    <t>A-3-10-2-0-0</t>
  </si>
  <si>
    <t>CONCILIACIONES</t>
  </si>
  <si>
    <t>A-03-10-01-003</t>
  </si>
  <si>
    <t>A-3-10-3-0-0</t>
  </si>
  <si>
    <t>LAUDOS ARBITRALES</t>
  </si>
  <si>
    <t>A-08</t>
  </si>
  <si>
    <t>A-11-0-0-0-0</t>
  </si>
  <si>
    <t>GASTOS POR TRIBUTOS , MULTAS, SANCIONES E INTERESES DE MORA</t>
  </si>
  <si>
    <t>A-08-01</t>
  </si>
  <si>
    <t>A-11-1-0-0-0</t>
  </si>
  <si>
    <t xml:space="preserve">IMPUESTOS </t>
  </si>
  <si>
    <t>A-08-01-01</t>
  </si>
  <si>
    <t>A-11-1-1-0-0</t>
  </si>
  <si>
    <t xml:space="preserve">IMPUESTOS NACIONALES </t>
  </si>
  <si>
    <t>A-08-01-01-003</t>
  </si>
  <si>
    <t>A-11-1-1-1-0</t>
  </si>
  <si>
    <t>IMPUESTOS SOBRE LA RENTA Y COMPLEMENTARIOS</t>
  </si>
  <si>
    <t>A-08-01-01-002</t>
  </si>
  <si>
    <t>A-11-1-1-2-0</t>
  </si>
  <si>
    <t>IMPUESTO SOBRE LA RENTA PARA LA EQUIDAD CREE</t>
  </si>
  <si>
    <t>A-08-01-01-004</t>
  </si>
  <si>
    <t>A-11-1-1-8-0</t>
  </si>
  <si>
    <t>IMPUESTO A LA RIQUEZA</t>
  </si>
  <si>
    <t>A-08-01-02</t>
  </si>
  <si>
    <t>A-11-1-2-0-0</t>
  </si>
  <si>
    <t xml:space="preserve">IMPUESTOS TERRITORIALES </t>
  </si>
  <si>
    <t>A-08-01-02-001</t>
  </si>
  <si>
    <t>A-11-1-2-1-0</t>
  </si>
  <si>
    <t>IMPUESTO PREDIAL Y SOBRETASA AMBIENTAL</t>
  </si>
  <si>
    <t>A-08-01-02-002</t>
  </si>
  <si>
    <t>A-11-1-2-2-0</t>
  </si>
  <si>
    <t>IMPUESTO DE DELINEACIÓN URBANA</t>
  </si>
  <si>
    <t>A-08-01-02-003</t>
  </si>
  <si>
    <t>A-11-1-2-3-0</t>
  </si>
  <si>
    <t>IMPUESTO DE INDUSTRIA Y COMERCIO</t>
  </si>
  <si>
    <t>A-08-01-02-005</t>
  </si>
  <si>
    <t>A-11-1-2-5-0</t>
  </si>
  <si>
    <t>IMPUESTO DE REGISTRO</t>
  </si>
  <si>
    <t>A-08-01-02-006</t>
  </si>
  <si>
    <t>A-11-1-2-6-0</t>
  </si>
  <si>
    <t>IMPUESTO SOBRE VEHÍCULOS AUTOMOTORES</t>
  </si>
  <si>
    <t>A-08-03</t>
  </si>
  <si>
    <t>A-11-3-0-0-0</t>
  </si>
  <si>
    <t xml:space="preserve">TASAS Y DERECHOS ADMINISTRATIVOS </t>
  </si>
  <si>
    <t>A-08-04</t>
  </si>
  <si>
    <t>A-11-4-0-0-0</t>
  </si>
  <si>
    <t>CONTRIBUCIONES</t>
  </si>
  <si>
    <t>A-08-04-01</t>
  </si>
  <si>
    <t>A-11-4-1-0-0</t>
  </si>
  <si>
    <t>CUOTA DE FISCALIZACIÓN Y AUDITAJE</t>
  </si>
  <si>
    <t>A-08-05</t>
  </si>
  <si>
    <t>A-11-5-0-0-0</t>
  </si>
  <si>
    <t>MULTAS, SANCIONES E INTERESES DE MORA</t>
  </si>
  <si>
    <t>A-08-05-01</t>
  </si>
  <si>
    <t>A-11-5-1-0-0</t>
  </si>
  <si>
    <t xml:space="preserve">MULTAS Y SANCIONES </t>
  </si>
  <si>
    <t>A-08-05-02</t>
  </si>
  <si>
    <t>A-11-5-2-0-0</t>
  </si>
  <si>
    <t>INTERESES DE MORA</t>
  </si>
  <si>
    <t>A-05</t>
  </si>
  <si>
    <t>B-5-0-0-0-0</t>
  </si>
  <si>
    <t xml:space="preserve">GASTOS DE COMERCIALIZACIÓN Y PRODUCCIÓN </t>
  </si>
  <si>
    <t>A-05-01</t>
  </si>
  <si>
    <t>A-05-01-01-001</t>
  </si>
  <si>
    <t>B-5-1-11-0-0</t>
  </si>
  <si>
    <t>A-05-01-01-001-006-03</t>
  </si>
  <si>
    <t>B-5-1-11-63-0</t>
  </si>
  <si>
    <t>A-05-01-01-002</t>
  </si>
  <si>
    <t>B-5-1-12-0-0</t>
  </si>
  <si>
    <t>A-05-01-01-002-001-01</t>
  </si>
  <si>
    <t>B-5-1-12-11-0</t>
  </si>
  <si>
    <t>A-05-01-01-002-001-02</t>
  </si>
  <si>
    <t>B-5-1-12-12-0</t>
  </si>
  <si>
    <t>A-05-01-01-002-001-03</t>
  </si>
  <si>
    <t>B-5-1-12-13-0</t>
  </si>
  <si>
    <t>A-05-01-01-002-001-04</t>
  </si>
  <si>
    <t>B-5-1-12-14-0</t>
  </si>
  <si>
    <t>A-05-01-01-002-001-05</t>
  </si>
  <si>
    <t>B-5-1-12-15-0</t>
  </si>
  <si>
    <t>A-05-01-01-002-001-07</t>
  </si>
  <si>
    <t>B-5-1-12-17-0</t>
  </si>
  <si>
    <t>A-05-01-01-002-002</t>
  </si>
  <si>
    <t>B-5-1-12-20-0</t>
  </si>
  <si>
    <t>A-05-01-01-002-003-01</t>
  </si>
  <si>
    <t>B-5-1-12-31-0</t>
  </si>
  <si>
    <t>A-05-01-01-002-003-02</t>
  </si>
  <si>
    <t>B-5-1-12-32-0</t>
  </si>
  <si>
    <t>A-05-01-01-002-003-03</t>
  </si>
  <si>
    <t>B-5-1-12-33-0</t>
  </si>
  <si>
    <t>A-05-01-01-002-003-04</t>
  </si>
  <si>
    <t>B-5-1-12-34-0</t>
  </si>
  <si>
    <t>A-05-01-01-002-003-05</t>
  </si>
  <si>
    <t>B-5-1-12-35-0</t>
  </si>
  <si>
    <t>A-05-01-01-002-003-06</t>
  </si>
  <si>
    <t>B-5-1-12-36-0</t>
  </si>
  <si>
    <t>A-05-01-01-002-003-07</t>
  </si>
  <si>
    <t>B-5-1-12-37-0</t>
  </si>
  <si>
    <t>A-05-01-01-002-003-08</t>
  </si>
  <si>
    <t>B-5-1-12-38-0</t>
  </si>
  <si>
    <t>A-05-01-01-002-003-09</t>
  </si>
  <si>
    <t>B-5-1-12-39-0</t>
  </si>
  <si>
    <t>A-05-01-01-002-004-01</t>
  </si>
  <si>
    <t>B-5-1-12-41-0</t>
  </si>
  <si>
    <t>A-05-01-01-002-004-02</t>
  </si>
  <si>
    <t>B-5-1-12-42-0</t>
  </si>
  <si>
    <t>A-05-01-01-002-004-03</t>
  </si>
  <si>
    <t>B-5-1-12-43-0</t>
  </si>
  <si>
    <t>A-05-01-01-002-004-04</t>
  </si>
  <si>
    <t>B-5-1-12-44-0</t>
  </si>
  <si>
    <t>A-05-01-01-002-006</t>
  </si>
  <si>
    <t>B-5-1-12-60-0</t>
  </si>
  <si>
    <t>A-05-01-01-002-007</t>
  </si>
  <si>
    <t>B-5-1-12-71-0</t>
  </si>
  <si>
    <t>ARTÍCULOS CONFECCIONADOS CON TEXTILES</t>
  </si>
  <si>
    <t>B-5-1-12-72-0</t>
  </si>
  <si>
    <t>ALFOMBRAS Y OTROS RECUBRIMIENTOS PARA PISOS, DE MATERIALES TEXTILES</t>
  </si>
  <si>
    <t>B-5-1-12-73-0</t>
  </si>
  <si>
    <t>BRAMANTES, CORDELES, CUERDAS, CORDAJES Y ARTÍCULOS SIMILARES (INCLUYE REDES)</t>
  </si>
  <si>
    <t>A-05-01-01-002-009</t>
  </si>
  <si>
    <t>B-5-1-12-19-0</t>
  </si>
  <si>
    <t>ARTÍCULOS TEXTILES N.C.P</t>
  </si>
  <si>
    <t>A-05-01-01-002-008-01</t>
  </si>
  <si>
    <t>B-5-1-12-81-0</t>
  </si>
  <si>
    <t>TEJIDOS DE PUNTO O GANCHILLO</t>
  </si>
  <si>
    <t>A-05-01-01-002-008-02</t>
  </si>
  <si>
    <t>B-5-1-12-82-0</t>
  </si>
  <si>
    <t>PRENDAS DE VESTIR (EXCEPTO PRENDAS DE PIEL)</t>
  </si>
  <si>
    <t>A-05-01-01-002-008-03</t>
  </si>
  <si>
    <t>B-5-1-12-83-0</t>
  </si>
  <si>
    <t>PIELES FINAS CURTIDAS O ADOBADAS Y PIELES ARTIFICIALES; ARTÍCULOS SIMILARES (EXCEPTO SOMBREROS Y DEMÁS TOCADOS)</t>
  </si>
  <si>
    <t>A-05-01-01-002-009-02</t>
  </si>
  <si>
    <t>B-2-2-12-92-0</t>
  </si>
  <si>
    <t>MALETAS, BOLSOS DE MANO Y ARTÍCULOS SIMILARES; ARTÍCULOS DE TALABARTERÍA Y GUARNICIONERÍA, OTROS ARTÍCULOS DE CUERO</t>
  </si>
  <si>
    <t>A-05-01-01-002-009-03</t>
  </si>
  <si>
    <t>B-2-2-12-93-0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</si>
  <si>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</si>
  <si>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A-05-01-01-003</t>
  </si>
  <si>
    <t>B-5-1-13-0-0</t>
  </si>
  <si>
    <t>A-05-01-01-003-002-01</t>
  </si>
  <si>
    <t>B-5-1-13-21-0</t>
  </si>
  <si>
    <t>A-05-01-01-003-002-02</t>
  </si>
  <si>
    <t>B-5-1-13-22-0</t>
  </si>
  <si>
    <t>A-05-01-01-003-002-03</t>
  </si>
  <si>
    <t>B-5-1-13-23-0</t>
  </si>
  <si>
    <t>A-05-01-01-003-002-04</t>
  </si>
  <si>
    <t>B-5-1-13-24-0</t>
  </si>
  <si>
    <t>A-05-01-01-003-002-05</t>
  </si>
  <si>
    <t>B-5-1-13-25-0</t>
  </si>
  <si>
    <t>A-05-01-01-003-002-06</t>
  </si>
  <si>
    <t>B-5-1-13-26-0</t>
  </si>
  <si>
    <t>A-05-01-01-003-002-07</t>
  </si>
  <si>
    <t>B-5-1-13-27-0</t>
  </si>
  <si>
    <t>A-05-01-01-003-002-08</t>
  </si>
  <si>
    <t>B-5-1-13-28-0</t>
  </si>
  <si>
    <t>TIPOS DE IMPRENTA, PLANCHAS O CILINDROS, PREPARADOS PARA LAS ARTES GRÁFICAS, PIEDRAS LITOGRÁFICAS IMPRESAS U OTROS ELEMENTOS DE IMPRESIÓN</t>
  </si>
  <si>
    <t>A-05-01-01-003-003-01</t>
  </si>
  <si>
    <t>B-5-1-13-31-0</t>
  </si>
  <si>
    <t>A-05-01-01-003-003-02</t>
  </si>
  <si>
    <t>B-5-1-13-32-0</t>
  </si>
  <si>
    <t>A-05-01-01-003-003-03</t>
  </si>
  <si>
    <t>B-5-1-13-33-0</t>
  </si>
  <si>
    <t>A-05-01-01-003-003-04</t>
  </si>
  <si>
    <t>B-5-1-13-34-0</t>
  </si>
  <si>
    <t>A-05-01-01-003-003-05</t>
  </si>
  <si>
    <t>B-5-1-13-35-0</t>
  </si>
  <si>
    <t>A-05-01-01-003-004-01</t>
  </si>
  <si>
    <t>B-5-1-13-41-0</t>
  </si>
  <si>
    <t>A-05-01-01-003-004-02</t>
  </si>
  <si>
    <t>B-5-1-13-42-0</t>
  </si>
  <si>
    <t>A-05-01-01-003-004-03</t>
  </si>
  <si>
    <t>B-5-1-13-43-0</t>
  </si>
  <si>
    <t>A-05-01-01-003-004-04</t>
  </si>
  <si>
    <t>B-5-1-13-44-0</t>
  </si>
  <si>
    <t>A-05-01-01-003-004-05</t>
  </si>
  <si>
    <t>B-5-1-13-45-0</t>
  </si>
  <si>
    <t>A-05-01-01-003-004-06</t>
  </si>
  <si>
    <t>B-5-1-13-46-0</t>
  </si>
  <si>
    <t>A-05-01-01-003-004-07</t>
  </si>
  <si>
    <t>B-5-1-13-47-0</t>
  </si>
  <si>
    <t>A-05-01-01-003-004-08</t>
  </si>
  <si>
    <t>B-5-1-13-48-0</t>
  </si>
  <si>
    <t>CAUCHO SINTÉTICO Y FACTICIO DERIVADO DEL PETRÓLEO, MEZCLAS DE ESTOS CAUCHOS CON CAUCHO NATURAL Y GOMAS NATURALES SIMILARES, EN FORMAS PRIMARIAS O EN PLANCHAS, HOJAS O TIRAS</t>
  </si>
  <si>
    <t>A-05-01-01-003-005-01</t>
  </si>
  <si>
    <t>B-5-1-13-51-0</t>
  </si>
  <si>
    <t>A-05-01-01-003-005-02</t>
  </si>
  <si>
    <t>B-5-1-13-52-0</t>
  </si>
  <si>
    <t>A-05-01-01-003-005-03</t>
  </si>
  <si>
    <t>B-5-1-13-53-0</t>
  </si>
  <si>
    <t>A-05-01-01-003-005-04</t>
  </si>
  <si>
    <t>B-5-1-13-54-0</t>
  </si>
  <si>
    <t>A-05-01-01-003-005-05</t>
  </si>
  <si>
    <t>B-5-1-13-55-0</t>
  </si>
  <si>
    <t>A-05-01-01-003-006-01</t>
  </si>
  <si>
    <t>B-5-1-13-61-0</t>
  </si>
  <si>
    <t>A-05-01-01-003-006-02</t>
  </si>
  <si>
    <t>B-5-1-13-62-0</t>
  </si>
  <si>
    <t>A-05-01-01-003-006-03</t>
  </si>
  <si>
    <t>B-5-1-13-63-0</t>
  </si>
  <si>
    <t>A-05-01-01-003-006-04</t>
  </si>
  <si>
    <t>B-5-1-13-64-0</t>
  </si>
  <si>
    <t>A-05-01-01-003-006-09</t>
  </si>
  <si>
    <t>B-5-1-13-69-0</t>
  </si>
  <si>
    <t>A-05-01-01-003-007-01</t>
  </si>
  <si>
    <t>B-5-1-13-71-0</t>
  </si>
  <si>
    <t>A-05-01-01-003-007-02</t>
  </si>
  <si>
    <t>B-5-1-13-72-0</t>
  </si>
  <si>
    <t>A-05-01-01-003-007-03</t>
  </si>
  <si>
    <t>B-5-1-13-73-0</t>
  </si>
  <si>
    <t>A-05-01-01-003-007-04</t>
  </si>
  <si>
    <t>B-5-1-13-74-0</t>
  </si>
  <si>
    <t>A-05-01-01-003-007-05</t>
  </si>
  <si>
    <t>B-5-1-13-75-0</t>
  </si>
  <si>
    <t>A-05-01-01-003-007-06</t>
  </si>
  <si>
    <t>B-5-1-13-76-0</t>
  </si>
  <si>
    <t>A-05-01-01-003-007-09</t>
  </si>
  <si>
    <t>B-5-1-13-79-0</t>
  </si>
  <si>
    <t>A-05-01-01-003-008-01</t>
  </si>
  <si>
    <t>B-5-1-13-81-0</t>
  </si>
  <si>
    <t>A-05-01-01-003-008-03</t>
  </si>
  <si>
    <t>B-5-1-13-83-0</t>
  </si>
  <si>
    <t>A-05-01-01-003-008-04</t>
  </si>
  <si>
    <t>B-5-1-13-84-0</t>
  </si>
  <si>
    <t>A-05-01-01-003-008-05</t>
  </si>
  <si>
    <t>B-5-1-13-85-0</t>
  </si>
  <si>
    <t>A-05-01-01-003-008-06</t>
  </si>
  <si>
    <t>B-5-1-13-86-0</t>
  </si>
  <si>
    <t>A-05-01-01-003-008-07</t>
  </si>
  <si>
    <t>B-5-1-13-87-0</t>
  </si>
  <si>
    <t>A-05-01-01-003-008-09</t>
  </si>
  <si>
    <t>B-5-1-13-89-0</t>
  </si>
  <si>
    <t>A-05-01-01-004</t>
  </si>
  <si>
    <t>B-5-1-14-0-0</t>
  </si>
  <si>
    <t>A-05-01-01-004-002</t>
  </si>
  <si>
    <t>B-5-1-14-20-0</t>
  </si>
  <si>
    <t>A-05-01-01-004-004-02</t>
  </si>
  <si>
    <t>B-5-1-14-42-0</t>
  </si>
  <si>
    <t>A-05-01-01-004-004-03</t>
  </si>
  <si>
    <t>B-5-1-14-43-0</t>
  </si>
  <si>
    <t>A-05-01-01-004-004-05</t>
  </si>
  <si>
    <t>B-5-1-14-45-0</t>
  </si>
  <si>
    <t>MAQUINARIA PARA LA ELABORACIÓN DE ALIMENTOS, BEBIDAS Y TABACO, Y SUS PARTES Y PIEZAS</t>
  </si>
  <si>
    <t>A-05-01-01-004-004-06</t>
  </si>
  <si>
    <t>B-5-1-14-46-0</t>
  </si>
  <si>
    <t>A-05-01-01-004-004-08</t>
  </si>
  <si>
    <t>B-5-1-14-48-0</t>
  </si>
  <si>
    <t>A-05-01-01-004-004-09</t>
  </si>
  <si>
    <t>B-5-1-14-49-0</t>
  </si>
  <si>
    <t>A-05-01-01-004-005-01</t>
  </si>
  <si>
    <t>B-5-1-14-51-0</t>
  </si>
  <si>
    <t>A-05-01-01-004-005-02</t>
  </si>
  <si>
    <t>B-5-1-14-52-0</t>
  </si>
  <si>
    <t>A-05-01-01-004-006-01</t>
  </si>
  <si>
    <t>B-5-1-14-61-0</t>
  </si>
  <si>
    <t>A-05-01-01-004-006-02</t>
  </si>
  <si>
    <t>B-5-1-14-62-0</t>
  </si>
  <si>
    <t>A-05-01-01-004-006-03</t>
  </si>
  <si>
    <t>B-5-1-14-63-0</t>
  </si>
  <si>
    <t>A-05-01-01-004-006-04</t>
  </si>
  <si>
    <t>B-5-1-14-64-0</t>
  </si>
  <si>
    <t>A-05-01-01-004-006-05</t>
  </si>
  <si>
    <t>B-5-1-14-65-0</t>
  </si>
  <si>
    <t>A-05-01-01-004-006-09</t>
  </si>
  <si>
    <t>B-5-1-14-69-0</t>
  </si>
  <si>
    <t>A-05-01-01-004-007-01</t>
  </si>
  <si>
    <t>B-5-1-14-71-0</t>
  </si>
  <si>
    <t>A-05-01-01-004-007-02</t>
  </si>
  <si>
    <t>B-5-1-14-72-0</t>
  </si>
  <si>
    <t>A-05-01-01-004-007-03</t>
  </si>
  <si>
    <t>B-5-1-14-73-0</t>
  </si>
  <si>
    <t>A-05-01-01-004-007-04</t>
  </si>
  <si>
    <t>B-5-1-14-74-0</t>
  </si>
  <si>
    <t>A-05-01-01-004-007-05</t>
  </si>
  <si>
    <t>B-5-1-14-75-0</t>
  </si>
  <si>
    <t>A-05-01-01-004-007-06</t>
  </si>
  <si>
    <t>B-5-1-14-76-0</t>
  </si>
  <si>
    <t>A-05-01-01-004-007-08</t>
  </si>
  <si>
    <t>B-5-1-14-78-0</t>
  </si>
  <si>
    <t>A-05-01-01-004-007-09</t>
  </si>
  <si>
    <t>B-5-1-14-79-0</t>
  </si>
  <si>
    <t>A-05-01-01-004-008-03</t>
  </si>
  <si>
    <t>B-5-1-14-83-0</t>
  </si>
  <si>
    <t>A-05-01-01-004-008-04</t>
  </si>
  <si>
    <t>B-5-1-14-84-0</t>
  </si>
  <si>
    <t>A-05-01-01-004-009-01</t>
  </si>
  <si>
    <t>B-5-1-14-91-0</t>
  </si>
  <si>
    <t>A-05-01-01-004-009-09</t>
  </si>
  <si>
    <t>B-5-1-14-99-0</t>
  </si>
  <si>
    <t>A-05-01-02-005</t>
  </si>
  <si>
    <t>B-5-1-15-0-0</t>
  </si>
  <si>
    <t>A-05-01-02-005-004-01</t>
  </si>
  <si>
    <t>B-5-1-15-41-0</t>
  </si>
  <si>
    <t>A-05-01-02-005-004-02</t>
  </si>
  <si>
    <t>B-5-1-15-42-0</t>
  </si>
  <si>
    <t>A-05-01-02-005-004-03</t>
  </si>
  <si>
    <t>B-5-1-15-43-0</t>
  </si>
  <si>
    <t>A-05-01-02-005-004-04</t>
  </si>
  <si>
    <t>B-5-1-15-44-0</t>
  </si>
  <si>
    <t>A-05-01-02-005-004-05</t>
  </si>
  <si>
    <t>B-5-1-15-45-0</t>
  </si>
  <si>
    <t>A-05-01-02-005-004-06</t>
  </si>
  <si>
    <t>B-5-1-15-46-0</t>
  </si>
  <si>
    <t>A-05-01-02-005-004-07</t>
  </si>
  <si>
    <t>B-5-1-15-47-0</t>
  </si>
  <si>
    <t>A-05-01-02-006</t>
  </si>
  <si>
    <t>B-5-1-16-0-0</t>
  </si>
  <si>
    <t>SERVICIOS DE VENTA Y DE DISTRIBUCIÓN; ALOJAMIENTO; SERVICIOS DE SUMINISTRO DE COMIDAS Y BEBIDAS; SERVICIOS DE TRANSPORTE; Y SERVICIOS DE DISTRIBUCIÓN DE ELECTRICIDAD, GAS Y AGUA</t>
  </si>
  <si>
    <t>A-05-01-02-006-003-01</t>
  </si>
  <si>
    <t>B-5-1-16-31-0</t>
  </si>
  <si>
    <t>A-05-01-02-006-003-02</t>
  </si>
  <si>
    <t>B-5-1-16-32-0</t>
  </si>
  <si>
    <t>A-05-01-02-006-003-03</t>
  </si>
  <si>
    <t>B-5-1-16-33-0</t>
  </si>
  <si>
    <t>A-05-01-02-006-003-04</t>
  </si>
  <si>
    <t>B-5-1-16-34-0</t>
  </si>
  <si>
    <t>A-05-01-02-006-004</t>
  </si>
  <si>
    <t>B-5-1-16-40-0</t>
  </si>
  <si>
    <t>A-05-01-02-006-005-01</t>
  </si>
  <si>
    <t>B-5-1-16-51-0</t>
  </si>
  <si>
    <t>A-05-01-02-006-005-02</t>
  </si>
  <si>
    <t>B-5-1-16-52-0</t>
  </si>
  <si>
    <t>A-05-01-02-006-005-03</t>
  </si>
  <si>
    <t>B-5-1-16-53-0</t>
  </si>
  <si>
    <t>A-05-01-02-006-006</t>
  </si>
  <si>
    <t>B-5-1-16-60-0</t>
  </si>
  <si>
    <t>A-05-01-02-006-007-01</t>
  </si>
  <si>
    <t>B-5-1-16-71-0</t>
  </si>
  <si>
    <t>A-05-01-02-006-007-02</t>
  </si>
  <si>
    <t>B-5-1-16-72-0</t>
  </si>
  <si>
    <t>A-05-01-02-006-007-09</t>
  </si>
  <si>
    <t>B-5-1-16-79-0</t>
  </si>
  <si>
    <t>A-05-01-02-006-008</t>
  </si>
  <si>
    <t>B-5-1-16-80-0</t>
  </si>
  <si>
    <t>A-05-01-02-006-009-01</t>
  </si>
  <si>
    <t>B-5-1-16-91-0</t>
  </si>
  <si>
    <t>A-05-01-02-006-009-02</t>
  </si>
  <si>
    <t>B-5-1-16-92-0</t>
  </si>
  <si>
    <t>A-05-01-02-007</t>
  </si>
  <si>
    <t>B-5-1-17-0-0</t>
  </si>
  <si>
    <t>A-05-01-02-007-001-01</t>
  </si>
  <si>
    <t>B-5-1-17-11-0</t>
  </si>
  <si>
    <t>A-05-01-02-007-001-02</t>
  </si>
  <si>
    <t>B-5-1-17-12-0</t>
  </si>
  <si>
    <t>A-05-01-02-007-001-03</t>
  </si>
  <si>
    <t>B-5-1-17-13-0</t>
  </si>
  <si>
    <t>A-05-01-02-007-001-05</t>
  </si>
  <si>
    <t>B-5-1-17-15-0</t>
  </si>
  <si>
    <t>SERVICIOS AUXILIARES A LOS SERVICIOS FINANCIEROS DISTINTOS DE LOS SEGUROS Y LAS PENSIONES</t>
  </si>
  <si>
    <t>A-05-01-02-007-001-06</t>
  </si>
  <si>
    <t>B-5-1-17-16-0</t>
  </si>
  <si>
    <t>A-05-01-02-007-001-07</t>
  </si>
  <si>
    <t>B-5-1-17-17-0</t>
  </si>
  <si>
    <t>A-05-01-02-007-002-01</t>
  </si>
  <si>
    <t>B-5-1-17-21-0</t>
  </si>
  <si>
    <t>A-05-01-02-007-002-02</t>
  </si>
  <si>
    <t>B-5-1-17-22-0</t>
  </si>
  <si>
    <t>A-05-01-02-007-003-01</t>
  </si>
  <si>
    <t>B-5-1-17-31-0</t>
  </si>
  <si>
    <t>A-05-01-02-007-003-02</t>
  </si>
  <si>
    <t>B-5-1-17-32-0</t>
  </si>
  <si>
    <t>A-05-01-02-007-003-03</t>
  </si>
  <si>
    <t>B-5-1-17-33-0</t>
  </si>
  <si>
    <t>A-05-01-02-008</t>
  </si>
  <si>
    <t>B-5-1-18-0-0</t>
  </si>
  <si>
    <t>A-05-01-02-008-002-01</t>
  </si>
  <si>
    <t>B-5-1-18-21-0</t>
  </si>
  <si>
    <t>A-05-01-02-008-002-02</t>
  </si>
  <si>
    <t>B-5-1-18-22-0</t>
  </si>
  <si>
    <t>A-05-01-02-008-002-03</t>
  </si>
  <si>
    <t>B-5-1-18-23-0</t>
  </si>
  <si>
    <t>A-05-01-02-008-002-04</t>
  </si>
  <si>
    <t>B-5-1-18-24-0</t>
  </si>
  <si>
    <t>A-05-01-02-008-003-01</t>
  </si>
  <si>
    <t>B-5-1-18-31-0</t>
  </si>
  <si>
    <t>A-05-01-02-008-003-02</t>
  </si>
  <si>
    <t>B-5-1-18-32-0</t>
  </si>
  <si>
    <t>A-05-01-02-008-003-03</t>
  </si>
  <si>
    <t>B-5-1-18-33-0</t>
  </si>
  <si>
    <t>A-05-01-02-008-003-04</t>
  </si>
  <si>
    <t>B-5-1-18-34-0</t>
  </si>
  <si>
    <t>A-05-01-02-008-003-06</t>
  </si>
  <si>
    <t>B-5-1-18-36-0</t>
  </si>
  <si>
    <t>A-05-01-02-008-003-07</t>
  </si>
  <si>
    <t>B-5-1-18-37-0</t>
  </si>
  <si>
    <t>A-05-01-02-008-003-08</t>
  </si>
  <si>
    <t>B-5-1-18-38-0</t>
  </si>
  <si>
    <t>A-05-01-02-008-003-09</t>
  </si>
  <si>
    <t>B-5-1-18-39-0</t>
  </si>
  <si>
    <t>A-05-01-02-008-004-01</t>
  </si>
  <si>
    <t>B-5-1-18-41-0</t>
  </si>
  <si>
    <t>A-05-01-02-008-004-02</t>
  </si>
  <si>
    <t>B-5-1-18-42-0</t>
  </si>
  <si>
    <t>A-05-01-02-008-004-03</t>
  </si>
  <si>
    <t>B-5-1-18-43-0</t>
  </si>
  <si>
    <t>A-05-01-02-008-004-04</t>
  </si>
  <si>
    <t>B-5-1-18-44-0</t>
  </si>
  <si>
    <t>A-05-01-02-008-004-05</t>
  </si>
  <si>
    <t>B-5-1-18-45-0</t>
  </si>
  <si>
    <t>A-05-01-02-008-004-06</t>
  </si>
  <si>
    <t>B-5-1-18-46-0</t>
  </si>
  <si>
    <t>A-05-01-02-008-005-01</t>
  </si>
  <si>
    <t>B-5-1-18-51-0</t>
  </si>
  <si>
    <t>A-05-01-02-008-005-02</t>
  </si>
  <si>
    <t>B-5-1-18-52-0</t>
  </si>
  <si>
    <t>A-05-01-02-008-005-03</t>
  </si>
  <si>
    <t>B-5-1-18-53-0</t>
  </si>
  <si>
    <t>A-05-01-02-008-005-04</t>
  </si>
  <si>
    <t>B-5-1-18-54-0</t>
  </si>
  <si>
    <t>A-05-01-02-008-005-05</t>
  </si>
  <si>
    <t>B-5-1-18-55-0</t>
  </si>
  <si>
    <t>A-05-01-02-008-005-09</t>
  </si>
  <si>
    <t>B-5-1-18-59-0</t>
  </si>
  <si>
    <t>A-05-01-02-008-007-01</t>
  </si>
  <si>
    <t>B-5-1-18-71-0</t>
  </si>
  <si>
    <t>A-05-01-02-008-007-02</t>
  </si>
  <si>
    <t>B-5-1-18-72-0</t>
  </si>
  <si>
    <t>A-05-01-02-008-007-03</t>
  </si>
  <si>
    <t>B-5-1-18-73-0</t>
  </si>
  <si>
    <t>A-05-01-02-008-008-02</t>
  </si>
  <si>
    <t>B-5-1-18-82-0</t>
  </si>
  <si>
    <t>SERVICIOS DE FABRICACIÓN DE TEXTILES, CONFECCIONES Y PRODUCTOS DE CUERO</t>
  </si>
  <si>
    <t>A-05-01-02-008-008-03</t>
  </si>
  <si>
    <t>B-5-1-18-83-0</t>
  </si>
  <si>
    <t>SERVICIOS DE FABRICACIÓN DE LA MADERA Y EL PAPEL</t>
  </si>
  <si>
    <t>A-05-01-02-008-008-09</t>
  </si>
  <si>
    <t>B-5-1-18-89-0</t>
  </si>
  <si>
    <t>A-05-01-02-009</t>
  </si>
  <si>
    <t>B-5-1-19-0-0</t>
  </si>
  <si>
    <t>A-05-01-02-009-002-09</t>
  </si>
  <si>
    <t>B-5-1-19-29-0</t>
  </si>
  <si>
    <t>A-05-01-02-009-004-01</t>
  </si>
  <si>
    <t>B-5-1-19-41-0</t>
  </si>
  <si>
    <t>A-05-01-02-009-004-02</t>
  </si>
  <si>
    <t>B-5-1-19-42-0</t>
  </si>
  <si>
    <t>A-05-01-02-009-004-03</t>
  </si>
  <si>
    <t>B-5-1-19-43-0</t>
  </si>
  <si>
    <t>A-05-01-02-009-004-04</t>
  </si>
  <si>
    <t>B-5-1-19-44-0</t>
  </si>
  <si>
    <t>A-05-01-02-009-004-05</t>
  </si>
  <si>
    <t>B-5-1-19-45-0</t>
  </si>
  <si>
    <t>A-05-01-02-009-004-09</t>
  </si>
  <si>
    <t>B-5-1-19-49-0</t>
  </si>
  <si>
    <t>A-05-01-02-009-006-01</t>
  </si>
  <si>
    <t>B-5-1-19-61-0</t>
  </si>
  <si>
    <t>A-05-01-02-009-006-02</t>
  </si>
  <si>
    <t>B-5-1-19-62-0</t>
  </si>
  <si>
    <t>A-05-01-02-009-006-03</t>
  </si>
  <si>
    <t>B-5-1-19-63-0</t>
  </si>
  <si>
    <t>A-05-01-02-009-006-04</t>
  </si>
  <si>
    <t>B-5-1-19-64-0</t>
  </si>
  <si>
    <t>A-05-01-02-009-006-09</t>
  </si>
  <si>
    <t>B-5-1-19-69-0</t>
  </si>
  <si>
    <t>A-05-01-02-009-007-01</t>
  </si>
  <si>
    <t>B-5-1-19-71-0</t>
  </si>
  <si>
    <t>A-05-01-02-009-007-02</t>
  </si>
  <si>
    <t>B-5-1-19-72-0</t>
  </si>
  <si>
    <t>A-05-01-02-009-007-09</t>
  </si>
  <si>
    <t>B-5-1-19-79-0</t>
  </si>
  <si>
    <t>C</t>
  </si>
  <si>
    <t>D-0-0-0-0-0</t>
  </si>
  <si>
    <t>INVERSIÓN</t>
  </si>
  <si>
    <t>C-3502</t>
  </si>
  <si>
    <t>D-3502-0-0-0-0</t>
  </si>
  <si>
    <t>PRODUCTIVIDAD Y COMPETITIVIDAD DE LAS EMPRESAS COLOMBIANAS</t>
  </si>
  <si>
    <t>C-3502-0200-7-0</t>
  </si>
  <si>
    <t>D-3502-0200-7-0-0-0-0</t>
  </si>
  <si>
    <t>MEJORAMIENTO  Y GENERACIÓN DE OPORTUNIDADES COMERCIALES PARA EL SECTOR ARTESANAL COLOMBIANO  NACIONAL</t>
  </si>
  <si>
    <t>C-3502-0200-7-0-3502024</t>
  </si>
  <si>
    <t>D-3502-0200-7-3502024-0-0-0-0</t>
  </si>
  <si>
    <t>SERVICIO DE ASISTENCIA TÉCNICA PARA LA ACTIVIDAD ARTESANAL</t>
  </si>
  <si>
    <t>C-3502-0200-7-0-3502024-01</t>
  </si>
  <si>
    <t>D-3502-0200-7-3502024-01-0-0-0-0</t>
  </si>
  <si>
    <t>PROVEER LOGÍSTICA PARA PARTICIPIACIÓN EN FERIAS</t>
  </si>
  <si>
    <t>C-3502-0200-7-0-3502024-01-A-02</t>
  </si>
  <si>
    <t>C-3502-0200-7-0-3502024-01-A-02-02</t>
  </si>
  <si>
    <t>C-3502-0200-7-0-3502024-01-A-02-02-01-000</t>
  </si>
  <si>
    <t>C-3502-0200-7-0-3502024-01-A-02-02-01-001</t>
  </si>
  <si>
    <t>C-3502-0200-7-0-3502024-01-A-02-02-01-002</t>
  </si>
  <si>
    <t>C-3502-0200-7-0-3502024-01-A-02-02-01-003</t>
  </si>
  <si>
    <t>C-3502-0200-7-0-3502024-01-A-02-02-01-004</t>
  </si>
  <si>
    <t>C-3502-0200-7-0-3502024-01-A-02-02-02-005</t>
  </si>
  <si>
    <t>C-3502-0200-7-0-3502024-01-A-02-02-02-006</t>
  </si>
  <si>
    <t>C-3502-0200-7-0-3502024-01-A-02-02-02-007</t>
  </si>
  <si>
    <t>C-3502-0200-7-0-3502024-01-A-02-02-02-008</t>
  </si>
  <si>
    <t>C-3502-0200-7-0-3502024-01-A-02-02-02-009</t>
  </si>
  <si>
    <t>C-3502-0200-7-0-3502024-01-A-02-02-02-010</t>
  </si>
  <si>
    <t>C-3502-0200-7-0-3502024-02</t>
  </si>
  <si>
    <t>PROVEER LOGÍSTICA PARA TRASLADO Y ESTADÍA DE ARTESANOS</t>
  </si>
  <si>
    <t>C-3502-0200-7-0-3502024-03</t>
  </si>
  <si>
    <t>PROVEER LOGÍSTICA PARA PARTICIPACIÓN EN EVENTOS</t>
  </si>
  <si>
    <t>C-3502-0200-7-0-3502024-04</t>
  </si>
  <si>
    <t>APOYAR LA EXHIBICIÓN DE LAS VITRINAS LOCALES DE LOS ARTESANOS</t>
  </si>
  <si>
    <t>C-3502-0200-7-0-3502024-05</t>
  </si>
  <si>
    <t>PROVEER LOGÍSTICA PARA VITRINAS ARTESANALES</t>
  </si>
  <si>
    <t>C-3502-0200-7-0-3502024-06</t>
  </si>
  <si>
    <t>PARTICIPAR EN RUEDAS DE NEGOCIOS DE INTERÉS PARA EL SECTOR</t>
  </si>
  <si>
    <t>C-3502-0200-7-0-3502024-07</t>
  </si>
  <si>
    <t>ASESORAR LA OFERTA ARTESANAL PARA LA PARTICIPACIÓN EN RUEDAS DE NEGOCIOS</t>
  </si>
  <si>
    <t>C-3502-0200-7-0-3502024-08</t>
  </si>
  <si>
    <t>CAPACITAR EN MERCADEO Y VENTAS A LAS COMUNIDADES ARTESANALES.</t>
  </si>
  <si>
    <t>C-3502-0200-7-0-3502024-09</t>
  </si>
  <si>
    <t>CAPACITAR EN EXHIBICIÓN Y PARTICIPACIÓN EN FERIAS.</t>
  </si>
  <si>
    <t>C-3502-0200-7-0-3502024-10</t>
  </si>
  <si>
    <t>ASESORAR SOBRE EL DESARROLLO DE IMAGEN Y MANEJO DE MARCA A LOS ARTESANOS.</t>
  </si>
  <si>
    <t>C-3502-0200-7-0-3502024-11</t>
  </si>
  <si>
    <t>REALIZAR CURADURÍA DE PRODUCTO PARA PARTICIPAR EN FERIAS</t>
  </si>
  <si>
    <t>C-3502-0200-7-0-3502027</t>
  </si>
  <si>
    <t>D-3502-0200-7-3502027-0-0-0-0</t>
  </si>
  <si>
    <t xml:space="preserve">SERVICIO DE DIVULGACIÓN DE LA ACTIVIDAD ARTESANAL </t>
  </si>
  <si>
    <t>C-3502-0200-7-0-3502105</t>
  </si>
  <si>
    <t>D-3502-0200-7-3502105-0-0-0-0</t>
  </si>
  <si>
    <t>SERVICIO DE ASISTENCIA TÉCNICA A UNIDADES ARTESANALES PARA ACCEDER A MERCADOS ELECTRÓNICOS</t>
  </si>
  <si>
    <t>C-3502-0200-8-0</t>
  </si>
  <si>
    <t>D-3502-0200-8-0-0-0-0</t>
  </si>
  <si>
    <t>FORTALECIMIENTO DE LA GESTIÓN DEL CONOCIMIENTO ARTESANAL A NIVEL  NACIONAL</t>
  </si>
  <si>
    <t>C-3502-0200-8-0-3502027</t>
  </si>
  <si>
    <t>D-3502-0200-8-3502027-0-0-0-0</t>
  </si>
  <si>
    <t>SERVICIO DE DIVULGACIÓN DE LA ACTIVIDAD ARTESANAL</t>
  </si>
  <si>
    <t>C-3502-0200-8-0-3502107</t>
  </si>
  <si>
    <t>D-3502-0200-8-3502107-0-0-0-0</t>
  </si>
  <si>
    <t>SERVICIO DE INFORMACIÓN SOBRE EL SECTOR ARTESANAL</t>
  </si>
  <si>
    <t>C-3502-0200-8-0-3502109</t>
  </si>
  <si>
    <t>D-3502-0200-8-3502109-0-0-0-0</t>
  </si>
  <si>
    <t>DOCUMENTOS INVESTIGACIÓN SOBRE EL SECTOR ARTESANAL</t>
  </si>
  <si>
    <t>C-3502-0200-9-0</t>
  </si>
  <si>
    <t>D-3502-0200-9-0-0-0-0</t>
  </si>
  <si>
    <t>FORTALECIMIENTO DE LA ACTIVIDAD ARTESANAL, UNA ALTERNATIVA DE DESARROLLO ECONÓMICO LOCAL Y REGIONAL 2019-2023  NACIONAL</t>
  </si>
  <si>
    <t>C-3502-0200-9-0-3502007</t>
  </si>
  <si>
    <t>D-3502-0200-9-3502007-0-0-0-0</t>
  </si>
  <si>
    <t>SERVICIO DE ASISTENCIA TÉCNICA PARA EL DESARROLLO DE INICIATIVAS CLÚSTERES</t>
  </si>
  <si>
    <t>C-3502-0200-9-0-3502012</t>
  </si>
  <si>
    <t>D-3502-0200-9-3502012-0-0-0-0</t>
  </si>
  <si>
    <t>SERVICIO DE APOYO PARA LA MODERNIZACIÓN Y FOMENTO DE LA INNOVACIÓN EMPRESARIAL</t>
  </si>
  <si>
    <t>C-3502-0200-9-0-3502016</t>
  </si>
  <si>
    <t>D-3502-0200-9-3502016-0-0-0-0</t>
  </si>
  <si>
    <t xml:space="preserve">SERVICIO DE ASISTENCIA TÉCNICA PARA EL FORTALECIMIENTO DE LAS REDES REGIONALES DE EMPRENDIMIENTO </t>
  </si>
  <si>
    <t>C-3502-0200-9-0-3502024</t>
  </si>
  <si>
    <t>D-3502-0200-9-3502024-0-0-0-0</t>
  </si>
  <si>
    <t>C-3502-0200-9-0-3502026</t>
  </si>
  <si>
    <t>D-3502-0200-9-3502026-0-0-0-0</t>
  </si>
  <si>
    <t>SERVICIO DE DISEÑO Y/O MEJORAMIENTO DE PRODUCTOS ARTESANALES</t>
  </si>
  <si>
    <t>C-3502-0200-9-0-3502107</t>
  </si>
  <si>
    <t>D-3502-0200-9-3502107-0-0-0-0</t>
  </si>
  <si>
    <t>C-3502-0200-10-0</t>
  </si>
  <si>
    <t>D-3502-0200-10-0-0-0-0</t>
  </si>
  <si>
    <t>APOYO Y FOMENTO A LA ACTIVIDAD ARTESANAL DE LAS COMUNIDADES O GRUPOS ÉTNICOS, COMO EXPRESIÓN DE SUS ECONOMÍAS PROPIAS A NIVEL  NACIONAL</t>
  </si>
  <si>
    <t>C-3502-0200-10-0-3502019</t>
  </si>
  <si>
    <t>D-3502-0200-10-3502019-0-0-0-0</t>
  </si>
  <si>
    <t>SERVICIO DE ASISTENCIA TÉCNICA Y ACOMPAÑAMIENTO PRODUCTIVO Y EMPRESARIAL</t>
  </si>
  <si>
    <t>C-3502-0200-10-0-3502026</t>
  </si>
  <si>
    <t>D-3502-0200-10-3502026-0-0-0-0</t>
  </si>
  <si>
    <t>C-3502-0200-10-0-3502027</t>
  </si>
  <si>
    <t>D-3502-0200-10-3502027-0-0-0-0</t>
  </si>
  <si>
    <t>C-3502-0200-11-0</t>
  </si>
  <si>
    <t>D-3502-0200-11-0-0-0-0</t>
  </si>
  <si>
    <t>INCREMENTO DE LA COMPETITIVIDAD E INCLUSIÓN PRODUCTIVA DE LA POBLACIÓN ARTESANA VICTIMA Y VULNERABLE DEL PAÍS  NACIONAL</t>
  </si>
  <si>
    <t>C-3502-0200-11-0-3502002</t>
  </si>
  <si>
    <t>D-3502-0200-11-3502002-0-0-0-0</t>
  </si>
  <si>
    <t>DOCUMENTOS DE LINEAMIENTOS TÉCNICOS</t>
  </si>
  <si>
    <t>C-3502-0200-11-0-3502022</t>
  </si>
  <si>
    <t>D-3502-0200-11-3502022-0-0-0-0</t>
  </si>
  <si>
    <t>SERVICIO DE ASISTENCIA TÉCNICA A LAS MIPYMES PARA EL ACCESO A NUEVOS MERCADOS</t>
  </si>
  <si>
    <t>C-3502-0200-11-0-3502024</t>
  </si>
  <si>
    <t>D-3502-0200-11-3502024-0-0-0-0</t>
  </si>
  <si>
    <t>C-3502-0200-11-0-3502027</t>
  </si>
  <si>
    <t>D-3502-0200-11-3502027-0-0-0-0</t>
  </si>
  <si>
    <t>C-3502-0200-11-0-3502047</t>
  </si>
  <si>
    <t>D-3502-0200-11-3502047-0-0-0-0</t>
  </si>
  <si>
    <t>DOCUMENTOS DE PLANEACIÓN</t>
  </si>
  <si>
    <t>C-3599</t>
  </si>
  <si>
    <t>D-3599-0-0-0-0</t>
  </si>
  <si>
    <t>FORTALECIMIENTO DE LA GESTIÓN Y DIRECCIÓN DEL SECTOR COMERCIO, INDUSTRIA Y TURISMO</t>
  </si>
  <si>
    <t>C-3599-0200-4-0</t>
  </si>
  <si>
    <t>D-3599-0200-4-0-0-0-0</t>
  </si>
  <si>
    <t>FORTALECIMIENTO DE LA GESTIÓN INSTITUCIONAL Y BUEN GOBIERNO DE ARTESANIAS DE COLOMBIA  NACIONAL</t>
  </si>
  <si>
    <t>C-3599-0200-4-0-3599064</t>
  </si>
  <si>
    <t>D-3599-0200-4-3599064-0-0-0-0</t>
  </si>
  <si>
    <t>SERVICIO DE IMPLEMENTACIÓN SISTEMA DE GESTIÓN</t>
  </si>
  <si>
    <t>C-3599-0200-4-0-3599067</t>
  </si>
  <si>
    <t>D-3599-0200-4-3599067-0-0-0-0</t>
  </si>
  <si>
    <t>C-3599-0200-4-0-3599068</t>
  </si>
  <si>
    <t>D-3599-0200-4-3599068-0-0-0-0</t>
  </si>
  <si>
    <t>C-3599-0200-4-0-3599072</t>
  </si>
  <si>
    <t>D-3599-0200-4-3599072-0-0-0-0</t>
  </si>
  <si>
    <t>SERVICIO DE EDUCACIÓN INFORMAL PARA LA GESTIÓN ADMINISTRATIVA</t>
  </si>
  <si>
    <t>C-3599-0200-4-0-3599921</t>
  </si>
  <si>
    <t>D-3599-0200-4-3599921-0-0-0-0</t>
  </si>
  <si>
    <t>SERVICIOS DE INFORMACIÓN ACTUALIZADOS</t>
  </si>
  <si>
    <t>C-3599-0200-4-0-3599923</t>
  </si>
  <si>
    <t>D-3599-0200-4-3599923-0-0-0-0</t>
  </si>
  <si>
    <t>C-3599-0200-5-0</t>
  </si>
  <si>
    <t>D-3599-0200-5-0-0-0-0</t>
  </si>
  <si>
    <t>ADECUACIÓN DE LOS INMUEBLES DE PROPIEDAD DE ARTESANÍAS DE COLOMBIA A NIVEL NACIONAL</t>
  </si>
  <si>
    <t>C-800-0</t>
  </si>
  <si>
    <t>D- 800-0</t>
  </si>
  <si>
    <t>C-800-0-25-</t>
  </si>
  <si>
    <t>D-800-0-25-</t>
  </si>
  <si>
    <t>CNV INTERADMIN No. 326 SDDE Y EL INS DISTRITAL DE TURISMO (ADC-2019-250)</t>
  </si>
  <si>
    <t>C-800-0-25-A-02</t>
  </si>
  <si>
    <t>D-800-0-25-A-2-0-0-0-0</t>
  </si>
  <si>
    <t>C-800-0-25-A-02-02</t>
  </si>
  <si>
    <t>D-800-0-25-A-2-2-0-0-0</t>
  </si>
  <si>
    <t>C-800-0-25-A-02-02-01-000</t>
  </si>
  <si>
    <t>D-800-0-25-A-2-2-10-0-0</t>
  </si>
  <si>
    <t>C-800-0-25-A-02-02-01-001</t>
  </si>
  <si>
    <t>D-800-0-25-A-2-2-11-0-0</t>
  </si>
  <si>
    <t>C-800-0-25-A-02-02-01-002</t>
  </si>
  <si>
    <t>D-800-0-25-A-2-2-12-0-0</t>
  </si>
  <si>
    <t>C-800-0-25-A-02-02-01-003</t>
  </si>
  <si>
    <t>D-800-0-25-A-2-2-13-0-0</t>
  </si>
  <si>
    <t>C-800-0-25-A-02-02-01-004</t>
  </si>
  <si>
    <t>D-800-0-25-A-2-2-14-0-0</t>
  </si>
  <si>
    <t>C-800-0-25-A-02-02-02-005</t>
  </si>
  <si>
    <t>D-800-0-25-A-2-2-15-0-0</t>
  </si>
  <si>
    <t>C-800-0-25-A-02-02-02-006</t>
  </si>
  <si>
    <t>D-800-0-25-A-2-2-16-0-0</t>
  </si>
  <si>
    <t>C-800-0-25-A-02-02-02-007</t>
  </si>
  <si>
    <t>D-800-0-25-A-2-2-17-0-0</t>
  </si>
  <si>
    <t>C-800-0-25-A-02-02-02-008</t>
  </si>
  <si>
    <t>D-800-0-25-A-2-2-18-0-0</t>
  </si>
  <si>
    <t>C-800-0-25-A-02-02-02-009</t>
  </si>
  <si>
    <t>D-800-0-25-A-2-2-19-0-0</t>
  </si>
  <si>
    <t>C-800-0-25-A-02-02-02-010</t>
  </si>
  <si>
    <t>D-800-0-25-A-2-2-2-0-0</t>
  </si>
  <si>
    <t>TOTAL PRESUPUESTO DE GASTOS</t>
  </si>
  <si>
    <t>E 8 0 0 0</t>
  </si>
  <si>
    <t>DISPONIBILIDAD FINAL</t>
  </si>
  <si>
    <t>TOTAL GASTOS + DISPONIBILIDAD FINAL</t>
  </si>
  <si>
    <t>ADQUIRIR INFORMACIÓN ACTUALIZADA SOBRE TENDENCIAS Y MERCADOS RELACIONADOS CON EL SECTOR ARTESANAL</t>
  </si>
  <si>
    <t>ORGANIZAR Y COMPILAR INFORMACIÓN DE TENDENCIAS Y MERCADOS PARA EL SECTOR ARTESANAL.</t>
  </si>
  <si>
    <t>REALIZAR INFORMES DE AVANCE DEL PROYECTO</t>
  </si>
  <si>
    <t>IDENTIFICAR UNIDADES ARTESANALES CON POTENCIAL DE VENTA A TRAVÉS DE MEDIOS ELECTRÓNICOS</t>
  </si>
  <si>
    <t>ASISTENCIA TÉCNICA EN E.COMMERCE A LOS ARTESANOS SELECCIONADOS</t>
  </si>
  <si>
    <t>PROVEER LOGÍSTICA PARA REALIZAR VENTAS A TRAVÉS DE E.COMMERCE</t>
  </si>
  <si>
    <t>PRESTAR SERVICIOS DE ASISTENCIA TÉCNICA, CAPACITACIÓN Y FORMACIÓN TÉCNICO LABORAL EN LOS 32 DEPARTAMENTOS Y EN LA CIUDAD DE BOGOTÁ</t>
  </si>
  <si>
    <t>GESTIONAR ALIANZAS PARA LA COFINANCIACIÓN DE PROYECTOS DE DESARROLLO DE LA ACTIVIDAD ARTESANAL EN LOS 32 DEPARTAMENTOS Y EN LA CIUDAD DE BOGOTÁ</t>
  </si>
  <si>
    <t>CREAR EL OBSERVATORIO DE LA ACTIVIDAD ARTESANAL PARA LOS 32 DEPARTAMENTOS Y BOGOTÁ</t>
  </si>
  <si>
    <t>CONSOLIDAR EL SISTEMA DE INFORMACIÓN Y COMUNICACIÓN DE LA ACTIVIDAD ARTESANAL</t>
  </si>
  <si>
    <t>CREAR Y DESARROLLAR CLÚSTERES ARTESANALES REGIONALES</t>
  </si>
  <si>
    <t>CREAR REDES DE OFICIOS ARTESANALES QUE INTEGREN LAS REGIONES CULTURALES ARTESANALES</t>
  </si>
  <si>
    <t>PONER EN MARCHA LOS LABORATORIOS DE DISEÑO E INNOVACIÓN PARA EL DESARROLLO DE LA ACTIVIDAD ARTESANAL EN TODO EL PAÍS.</t>
  </si>
  <si>
    <t>COMERCIALIZAR LOS PRODUCTOS DESARROLLADOS EN LOS PROYECTOS REGIONALES EN DIFERENTES EVENTOS COMERCIALES</t>
  </si>
  <si>
    <t>COFINANCIAR PROYECTOS CON ENFOQUE DE INNOVACIÓN SOCIAL, INNOVACIÓN TECNOLÓGICA E INNOVACIÓN LOCAL</t>
  </si>
  <si>
    <t>CAPACITAR TÉCNICAMENTE A LAS COMUNIDADES ARTESANALES EN SIGNOS DISTINTIVOS, DENOMINACIONES DE ORÍGEN, SELLOS DE CALIDAD HECHO A MANO, EDUCACIÓN FINANCIERA, MEJORAMIENTO TECNOLÓGICO DEY USO SOSTENIBLE DE MATERIAS PRIMAS.</t>
  </si>
  <si>
    <t>COFINANCIAR PROYECTOS REGIONALES CON ÉNFASIS EN EMPREDIMIENTOS CULTURALES.</t>
  </si>
  <si>
    <t>COFINANCIAR PROYECTOS A LAS ORGANIZACIONES ARTESANALES Y FUNDACIONES IDÓNEAS EN EL DESARROLLO DE LA ACTIVIDAD ARTESANAL.</t>
  </si>
  <si>
    <t>REALIZAR ESPACIOS DE TRASMISIÓN DE SABERES Y RECUPERACIÓN DE REFERENTES CULTURALES DE LAS COMUNIDADES Y/O GRUPOS ÉTNICOS</t>
  </si>
  <si>
    <t>ACOMPAÑAR LA CONFORMACIÓN DE REDES DE ENCADENAMIENTO PRODUCTIVO ENTRE LAS COMUNIDADES ÉTNICAS.</t>
  </si>
  <si>
    <t>REALIZAR TALLERES, CHARLAS, ASISTENCIA TÉCNICA, ENTRE OTROS EN LAS ÁREAS DE DESARROLLO HUMANO, DESARROLLO EMPRESARIAL, DISEÑO Y PRODUCCIÓN</t>
  </si>
  <si>
    <t>BRINDAR ASISTENCIA TÉCNICA PARA EL DISEÑO Y/O MEJORAMIENTO DE PRODUCTOS</t>
  </si>
  <si>
    <t>REALIZAR EL ACOMPAÑAMIENTO Y SEGUIMIENTO TÉCNICO, ADMINISTRATIVO, FINANCIERO Y LOGÍSTICO PARA LA EJECUCIÓN DEL PROYECTO</t>
  </si>
  <si>
    <t>REALIZAR LA DIVULGACIÓN DE LA ACTIVIDAD ARTESANAL Y FACILITAR LA PARTICIPACIÓN EN EVENTOS COMERCIALES REGIONALES, NACIONALES Y/O INTERNACIONALES DE LAS COMUNIDADES Y/O GRUPOS ÉTNICOS</t>
  </si>
  <si>
    <t>ACOMPAÑAR LA PREPARACIÓN DE LA OFERTA ARTESANAL DE CADA COMUNIDAD IMPLEMENTANDO LA ESTRATEGIA DE MERCADEO Y PLAN COMERCIAL PARA CADA COMUNIDAD Y/O GRUPO ÉTNICO</t>
  </si>
  <si>
    <t>ENTREGAR KITS DE UTENSILIOS, HERRAMIENTAS BASICAS Y MATERIAS PRIMAS EN LAS UNIDADES ARTESANALES PARA EL DESARROLLO DE SUS PRODUCTOS</t>
  </si>
  <si>
    <t>ORGANIZAR LA PRESENCIA DE ARTESANOS EN EVENTOS FERIALES</t>
  </si>
  <si>
    <t>PRESTAR SERVICIOS DE APOYO LOGISTICO DE TRANSPORTE</t>
  </si>
  <si>
    <t>MONTAR Y/O FORTALECIMIENTO PUNTO DE VENTA Y/O CENTRO DE ACOPIO</t>
  </si>
  <si>
    <t>DISEÑAR Y DESARROLLAR LA ESTRATEGIA DE PROMOCIÓN DE LOS PRODUCTOS ARTESANALES DE LAS UNIDADES PRODUCTIVAS ACOMPAÑADAS</t>
  </si>
  <si>
    <t>ADELANTAR ESPACIOS DE SENCIBILIZACION Y FORTALECIMIENTO INSTITUCIONAL PARA LA ARTESANIA</t>
  </si>
  <si>
    <t>DISEÑAR Y DESARROLLAR LA ESTRATEGIA DE DIVULGACION DEL PROGRAMA</t>
  </si>
  <si>
    <t>PRESTAR SERVICIOS DE APOYO ADMINISTRATIVO AL PROYECTO</t>
  </si>
  <si>
    <t>REALIZAR PROCESOS DE SEGUIMIENTO LOGISTICO Y OPERATIVO</t>
  </si>
  <si>
    <t>PRESTAR SERVICIOS DE APLICAACION DE INSTRUMENTO DE CARACTERIZACION</t>
  </si>
  <si>
    <t>PRESTAR SERVICIOS DE APLICACION Y SISTEMATIZACION DE INSTRUMETNO DE EVALAUCION</t>
  </si>
  <si>
    <t>REALIZAR PROCESOS DE APOYO TECNICO Y ELABORACIÓN DE DOCUMENTOS DE CARACTERIZACION Y EVALUACIÓN</t>
  </si>
  <si>
    <t>DESARROLLAR PROGRAMA DE GESTIÓN DE DESEMPEÑO</t>
  </si>
  <si>
    <t>IMPLEMENTAR MAPA DE CONTRIBUCIONES INDIVIDUALES</t>
  </si>
  <si>
    <t>EJECUTAR PROGRAMA DE TRANSFORMACIÓN CULTURAL</t>
  </si>
  <si>
    <t>IMPLEMENTAR EL SISTEMA DE GESTIÓN DE SEGURIDAD Y SALUD EN EL TRABAJO</t>
  </si>
  <si>
    <t>IMPLEMENTAR NUEVO MODELO DE OPERACIÓN</t>
  </si>
  <si>
    <t>IMPLEMENTAR PRACTICAS EN MATERIA DE GOBIERNO CORPORATIVO</t>
  </si>
  <si>
    <t>IMPLEMENTAR INICIATIVAS ENCAMINADAS A CONTRIBUIR AL DESARROLLO SOSTENIBLE DE LA ACTIVIDAD ARTESANAL</t>
  </si>
  <si>
    <t>PLANEAR, EJECUTAR, VERIFICAR Y CONTROLAR EL MODELO DE OPERACIÓN POR PROCESOS DE LA ENTIDAD</t>
  </si>
  <si>
    <t>MANTENER EL MODELO INTEGRADO DE PLANEACIÓN Y GESTIÓN</t>
  </si>
  <si>
    <t>IMPLEMENTAR, ACTUALIZAR Y/O RENOVAR, SERVICIOS Y HERRAMIENTAS TIC</t>
  </si>
  <si>
    <t>REALIZAR PROCESOS DE SOPORTE, MANTENIMIENTO, REPARACIÓN Y ATENCIÓN TANTO AL PARQUE DE TECNOLOGIAS TI, COMO A LA INFRAESTRUCTURA Y SERVICIOS DE LAS TECNOLOGIAS DE LA INFORMACIÓN Y LAS COMUNICACIONESTIC, Y DEMÁS TECNOLOGÍAS Y HERRAMIENTAS QUE CONFORMAN DATA CENTER DE LA ENTIDAD</t>
  </si>
  <si>
    <t>ACTUALIZAR Y REPONER LAS TECNOLOGIAS DE LA INFORMACIÓN Y COMUNICACIONES DE LA ENTIDAD</t>
  </si>
  <si>
    <t>ACTUALIZAR, MANTENER Y/O IMPLEMENTAR SISTEMAS DE INFORMACIÓN, SITIOS Y APLICATIVOS DE LA ENTIDAD</t>
  </si>
  <si>
    <t>REALIZAR CAPACITACIONES A ARTESANOS EN LA ADOPCIÓN, APROPIACIÓN Y USO DE HERRAMIENTAS Y SERVICIOS DE LAS TECNOLOGÍSA DE LA INFORMACIÓN Y COMUNICACIONES TIC Y DEL SISTEMA PARA LA INFORMACIÓN PARA LA ARTESANIA (SIART)</t>
  </si>
  <si>
    <t>ACTUALIZAR LAS PUBLICACIONES, SERVICIOS Y CONTENIDOS DEL PORTAL OFRECIDOS EN LA WEB; ADEMÁS DE MANTERNER Y ACTUALIZARLA ESTRATEGIA DE REDES SOCIALES DE ARTESANÍAS DE COLOMBIA</t>
  </si>
  <si>
    <t>REALIZAR ESTUDIOS Y DISEÑO DE REFORZAMIENTO EN EL EDIFICIO SANTA OROSIA EN BOGOTÁ Y LOS CENTROS ARTESANALES DE RÁQUIRA- BOYACÁ Y SAN JACINTO- BOLÍVAR.</t>
  </si>
  <si>
    <t>EJECUTAR OBRAS DE REFORZAMIENTO EN EL EDIFICIO SANTA OROSIA EN BOGOTÁ Y LOS CENTROS ARTESANALES DE RÁQUIRA - BOYACÁ Y SAN JACINTO- BOLÍVAR</t>
  </si>
  <si>
    <t>REALIZAR INTERVENTORÍA DE REFORZAMIENTO EN EL EDIFICIO SANTA OROSIA EN BOGOTÁ Y LOS CENTROS ARTESANALES DE RÁQUIRA- BOYACÁ Y SAN JACINTO- BOLÍVAR</t>
  </si>
  <si>
    <t>REZAGO PPTAL REC PGN (10)</t>
  </si>
  <si>
    <t>REZAGO PPTAL REC PGN (11)</t>
  </si>
  <si>
    <t>REZAGO PPTAL 2019 REC PGN</t>
  </si>
  <si>
    <t>VIGENCIA REC PGN 10</t>
  </si>
  <si>
    <t>VIGENCIA REC PGN 11</t>
  </si>
  <si>
    <t>TOTAL RECURSOS PGN 2020</t>
  </si>
  <si>
    <t>REZAGO PPTAL 2019 REC PROPIOS</t>
  </si>
  <si>
    <t>VIGENCIA REC PROPIO 20</t>
  </si>
  <si>
    <t>TOTAL RECURSOS PROPIO 2020</t>
  </si>
  <si>
    <t>RECURSOS NACIÓN PGN (10 - 11)</t>
  </si>
  <si>
    <t>RECURSOS PROPIOS (20)</t>
  </si>
  <si>
    <t>VIGENCIA 2020</t>
  </si>
  <si>
    <t>TOTAL PRESUPUESTO DE GASTOS 2020</t>
  </si>
  <si>
    <t>D-3502-0200-7-3502024-01-A-2-0-0-0-0</t>
  </si>
  <si>
    <t>D-3502-0200-7-3502024-01-A-2-2-0-0-0</t>
  </si>
  <si>
    <t>D-3502-0200-7-3502024-01-A-2-2-10-0-0</t>
  </si>
  <si>
    <t>D-3502-0200-7-3502024-01-A-2-2-11-0-0</t>
  </si>
  <si>
    <t>D-3502-0200-7-3502024-01-A-2-2-12-0-0</t>
  </si>
  <si>
    <t>D-3502-0200-7-3502024-01-A-2-2-13-0-0</t>
  </si>
  <si>
    <t>D-3502-0200-7-3502024-01-A-2-2-14-0-0</t>
  </si>
  <si>
    <t>D-3502-0200-7-3502024-01-A-2-2-15-0-0</t>
  </si>
  <si>
    <t>D-3502-0200-7-3502024-01-A-2-2-16-0-0</t>
  </si>
  <si>
    <t>D-3502-0200-7-3502024-01-A-2-2-17-0-0</t>
  </si>
  <si>
    <t>D-3502-0200-7-3502024-01-A-2-2-18-0-0</t>
  </si>
  <si>
    <t>D-3502-0200-7-3502024-01-A-2-2-19-0-0</t>
  </si>
  <si>
    <t>D-3502-0200-7-3502024-01-A-2-2-2-0-0</t>
  </si>
  <si>
    <t>D-3502-0200-7-3502024-02-0-0-0-0</t>
  </si>
  <si>
    <t>C-3502-0200-7-0-3502024-02-A-02</t>
  </si>
  <si>
    <t>C-3502-0200-7-0-3502024-02-A-02-02</t>
  </si>
  <si>
    <t>C-3502-0200-7-0-3502024-02-A-02-02-01-000</t>
  </si>
  <si>
    <t>C-3502-0200-7-0-3502024-02-A-02-02-01-001</t>
  </si>
  <si>
    <t>C-3502-0200-7-0-3502024-02-A-02-02-01-002</t>
  </si>
  <si>
    <t>C-3502-0200-7-0-3502024-02-A-02-02-01-003</t>
  </si>
  <si>
    <t>C-3502-0200-7-0-3502024-02-A-02-02-01-004</t>
  </si>
  <si>
    <t>C-3502-0200-7-0-3502024-02-A-02-02-02-005</t>
  </si>
  <si>
    <t>C-3502-0200-7-0-3502024-02-A-02-02-02-006</t>
  </si>
  <si>
    <t>C-3502-0200-7-0-3502024-02-A-02-02-02-007</t>
  </si>
  <si>
    <t>C-3502-0200-7-0-3502024-02-A-02-02-02-008</t>
  </si>
  <si>
    <t>C-3502-0200-7-0-3502024-02-A-02-02-02-009</t>
  </si>
  <si>
    <t>C-3502-0200-7-0-3502024-02-A-02-02-02-010</t>
  </si>
  <si>
    <t>D-3502-0200-7-3502024-02-A-2-0-0-0-0</t>
  </si>
  <si>
    <t>D-3502-0200-7-3502024-02-A-2-2-0-0-0</t>
  </si>
  <si>
    <t>D-3502-0200-7-3502024-02-A-2-2-10-0-0</t>
  </si>
  <si>
    <t>D-3502-0200-7-3502024-02-A-2-2-11-0-0</t>
  </si>
  <si>
    <t>D-3502-0200-7-3502024-02-A-2-2-12-0-0</t>
  </si>
  <si>
    <t>D-3502-0200-7-3502024-02-A-2-2-13-0-0</t>
  </si>
  <si>
    <t>D-3502-0200-7-3502024-02-A-2-2-14-0-0</t>
  </si>
  <si>
    <t>D-3502-0200-7-3502024-02-A-2-2-15-0-0</t>
  </si>
  <si>
    <t>D-3502-0200-7-3502024-02-A-2-2-16-0-0</t>
  </si>
  <si>
    <t>D-3502-0200-7-3502024-02-A-2-2-17-0-0</t>
  </si>
  <si>
    <t>D-3502-0200-7-3502024-02-A-2-2-18-0-0</t>
  </si>
  <si>
    <t>D-3502-0200-7-3502024-02-A-2-2-19-0-0</t>
  </si>
  <si>
    <t>D-3502-0200-7-3502024-02-A-2-2-2-0-0</t>
  </si>
  <si>
    <t>C-3502-0200-7-0-3502024-03-A-02</t>
  </si>
  <si>
    <t>C-3502-0200-7-0-3502024-03-A-02-02</t>
  </si>
  <si>
    <t>C-3502-0200-7-0-3502024-03-A-02-02-01-000</t>
  </si>
  <si>
    <t>C-3502-0200-7-0-3502024-03-A-02-02-01-001</t>
  </si>
  <si>
    <t>C-3502-0200-7-0-3502024-03-A-02-02-01-002</t>
  </si>
  <si>
    <t>C-3502-0200-7-0-3502024-03-A-02-02-01-003</t>
  </si>
  <si>
    <t>C-3502-0200-7-0-3502024-03-A-02-02-01-004</t>
  </si>
  <si>
    <t>C-3502-0200-7-0-3502024-03-A-02-02-02-005</t>
  </si>
  <si>
    <t>C-3502-0200-7-0-3502024-03-A-02-02-02-006</t>
  </si>
  <si>
    <t>C-3502-0200-7-0-3502024-03-A-02-02-02-007</t>
  </si>
  <si>
    <t>C-3502-0200-7-0-3502024-03-A-02-02-02-008</t>
  </si>
  <si>
    <t>C-3502-0200-7-0-3502024-03-A-02-02-02-009</t>
  </si>
  <si>
    <t>C-3502-0200-7-0-3502024-03-A-02-02-02-010</t>
  </si>
  <si>
    <t>D-3502-0200-7-3502024-03-0-0-0-0</t>
  </si>
  <si>
    <t>D-3502-0200-7-3502024-04-0-0-0-0</t>
  </si>
  <si>
    <t>D-3502-0200-7-3502024-05-0-0-0-0</t>
  </si>
  <si>
    <t>D-3502-0200-7-3502024-06-0-0-0-0</t>
  </si>
  <si>
    <t>D-3502-0200-7-3502024-07-0-0-0-0</t>
  </si>
  <si>
    <t>D-3502-0200-7-3502024-08-0-0-0-0</t>
  </si>
  <si>
    <t>D-3502-0200-7-3502024-09-0-0-0-0</t>
  </si>
  <si>
    <t>D-3502-0200-7-3502024-10-0-0-0-0</t>
  </si>
  <si>
    <t>D-3502-0200-7-3502024-11-0-0-0-0</t>
  </si>
  <si>
    <t>D-3502-0200-7-3502024-03-A-2-0-0-0-0</t>
  </si>
  <si>
    <t>D-3502-0200-7-3502024-03-A-2-2-0-0-0</t>
  </si>
  <si>
    <t>D-3502-0200-7-3502024-03-A-2-2-10-0-0</t>
  </si>
  <si>
    <t>D-3502-0200-7-3502024-03-A-2-2-11-0-0</t>
  </si>
  <si>
    <t>D-3502-0200-7-3502024-03-A-2-2-12-0-0</t>
  </si>
  <si>
    <t>D-3502-0200-7-3502024-03-A-2-2-13-0-0</t>
  </si>
  <si>
    <t>D-3502-0200-7-3502024-03-A-2-2-14-0-0</t>
  </si>
  <si>
    <t>D-3502-0200-7-3502024-03-A-2-2-15-0-0</t>
  </si>
  <si>
    <t>D-3502-0200-7-3502024-03-A-2-2-16-0-0</t>
  </si>
  <si>
    <t>D-3502-0200-7-3502024-03-A-2-2-17-0-0</t>
  </si>
  <si>
    <t>D-3502-0200-7-3502024-03-A-2-2-18-0-0</t>
  </si>
  <si>
    <t>D-3502-0200-7-3502024-03-A-2-2-19-0-0</t>
  </si>
  <si>
    <t>D-3502-0200-7-3502024-03-A-2-2-2-0-0</t>
  </si>
  <si>
    <t>C-3502-0200-7-0-3502024-04-A-02</t>
  </si>
  <si>
    <t>C-3502-0200-7-0-3502024-04-A-02-02</t>
  </si>
  <si>
    <t>C-3502-0200-7-0-3502024-04-A-02-02-01-000</t>
  </si>
  <si>
    <t>C-3502-0200-7-0-3502024-04-A-02-02-01-001</t>
  </si>
  <si>
    <t>C-3502-0200-7-0-3502024-04-A-02-02-01-002</t>
  </si>
  <si>
    <t>C-3502-0200-7-0-3502024-04-A-02-02-01-003</t>
  </si>
  <si>
    <t>C-3502-0200-7-0-3502024-04-A-02-02-01-004</t>
  </si>
  <si>
    <t>C-3502-0200-7-0-3502024-04-A-02-02-02-005</t>
  </si>
  <si>
    <t>C-3502-0200-7-0-3502024-04-A-02-02-02-006</t>
  </si>
  <si>
    <t>C-3502-0200-7-0-3502024-04-A-02-02-02-007</t>
  </si>
  <si>
    <t>C-3502-0200-7-0-3502024-04-A-02-02-02-008</t>
  </si>
  <si>
    <t>C-3502-0200-7-0-3502024-04-A-02-02-02-009</t>
  </si>
  <si>
    <t>C-3502-0200-7-0-3502024-04-A-02-02-02-010</t>
  </si>
  <si>
    <t>D-3502-0200-7-3502024-04-A-2-0-0-0-0</t>
  </si>
  <si>
    <t>D-3502-0200-7-3502024-04-A-2-2-0-0-0</t>
  </si>
  <si>
    <t>D-3502-0200-7-3502024-04-A-2-2-10-0-0</t>
  </si>
  <si>
    <t>D-3502-0200-7-3502024-04-A-2-2-11-0-0</t>
  </si>
  <si>
    <t>D-3502-0200-7-3502024-04-A-2-2-12-0-0</t>
  </si>
  <si>
    <t>D-3502-0200-7-3502024-04-A-2-2-13-0-0</t>
  </si>
  <si>
    <t>D-3502-0200-7-3502024-04-A-2-2-14-0-0</t>
  </si>
  <si>
    <t>D-3502-0200-7-3502024-04-A-2-2-15-0-0</t>
  </si>
  <si>
    <t>D-3502-0200-7-3502024-04-A-2-2-16-0-0</t>
  </si>
  <si>
    <t>D-3502-0200-7-3502024-04-A-2-2-17-0-0</t>
  </si>
  <si>
    <t>D-3502-0200-7-3502024-04-A-2-2-18-0-0</t>
  </si>
  <si>
    <t>D-3502-0200-7-3502024-04-A-2-2-19-0-0</t>
  </si>
  <si>
    <t>D-3502-0200-7-3502024-04-A-2-2-2-0-0</t>
  </si>
  <si>
    <t>C-3502-0200-7-0-3502024-05-A-02</t>
  </si>
  <si>
    <t>C-3502-0200-7-0-3502024-05-A-02-02</t>
  </si>
  <si>
    <t>C-3502-0200-7-0-3502024-05-A-02-02-01-000</t>
  </si>
  <si>
    <t>C-3502-0200-7-0-3502024-05-A-02-02-01-001</t>
  </si>
  <si>
    <t>C-3502-0200-7-0-3502024-05-A-02-02-01-002</t>
  </si>
  <si>
    <t>C-3502-0200-7-0-3502024-05-A-02-02-01-003</t>
  </si>
  <si>
    <t>C-3502-0200-7-0-3502024-05-A-02-02-01-004</t>
  </si>
  <si>
    <t>C-3502-0200-7-0-3502024-05-A-02-02-02-005</t>
  </si>
  <si>
    <t>C-3502-0200-7-0-3502024-05-A-02-02-02-006</t>
  </si>
  <si>
    <t>C-3502-0200-7-0-3502024-05-A-02-02-02-007</t>
  </si>
  <si>
    <t>C-3502-0200-7-0-3502024-05-A-02-02-02-008</t>
  </si>
  <si>
    <t>C-3502-0200-7-0-3502024-05-A-02-02-02-009</t>
  </si>
  <si>
    <t>C-3502-0200-7-0-3502024-05-A-02-02-02-010</t>
  </si>
  <si>
    <t>D-3502-0200-7-3502024-05-A-2-0-0-0-0</t>
  </si>
  <si>
    <t>D-3502-0200-7-3502024-05-A-2-2-0-0-0</t>
  </si>
  <si>
    <t>D-3502-0200-7-3502024-05-A-2-2-10-0-0</t>
  </si>
  <si>
    <t>D-3502-0200-7-3502024-05-A-2-2-11-0-0</t>
  </si>
  <si>
    <t>D-3502-0200-7-3502024-05-A-2-2-12-0-0</t>
  </si>
  <si>
    <t>D-3502-0200-7-3502024-05-A-2-2-13-0-0</t>
  </si>
  <si>
    <t>D-3502-0200-7-3502024-05-A-2-2-14-0-0</t>
  </si>
  <si>
    <t>D-3502-0200-7-3502024-05-A-2-2-15-0-0</t>
  </si>
  <si>
    <t>D-3502-0200-7-3502024-05-A-2-2-16-0-0</t>
  </si>
  <si>
    <t>D-3502-0200-7-3502024-05-A-2-2-17-0-0</t>
  </si>
  <si>
    <t>D-3502-0200-7-3502024-05-A-2-2-18-0-0</t>
  </si>
  <si>
    <t>D-3502-0200-7-3502024-05-A-2-2-19-0-0</t>
  </si>
  <si>
    <t>D-3502-0200-7-3502024-05-A-2-2-2-0-0</t>
  </si>
  <si>
    <t>C-3502-0200-7-0-3502024-06-A-02</t>
  </si>
  <si>
    <t>C-3502-0200-7-0-3502024-06-A-02-02</t>
  </si>
  <si>
    <t>C-3502-0200-7-0-3502024-06-A-02-02-01-000</t>
  </si>
  <si>
    <t>C-3502-0200-7-0-3502024-06-A-02-02-01-001</t>
  </si>
  <si>
    <t>C-3502-0200-7-0-3502024-06-A-02-02-01-002</t>
  </si>
  <si>
    <t>C-3502-0200-7-0-3502024-06-A-02-02-01-003</t>
  </si>
  <si>
    <t>C-3502-0200-7-0-3502024-06-A-02-02-01-004</t>
  </si>
  <si>
    <t>C-3502-0200-7-0-3502024-06-A-02-02-02-005</t>
  </si>
  <si>
    <t>C-3502-0200-7-0-3502024-06-A-02-02-02-006</t>
  </si>
  <si>
    <t>C-3502-0200-7-0-3502024-06-A-02-02-02-007</t>
  </si>
  <si>
    <t>C-3502-0200-7-0-3502024-06-A-02-02-02-008</t>
  </si>
  <si>
    <t>C-3502-0200-7-0-3502024-06-A-02-02-02-009</t>
  </si>
  <si>
    <t>C-3502-0200-7-0-3502024-06-A-02-02-02-010</t>
  </si>
  <si>
    <t>D-3502-0200-7-3502024-06-A-2-0-0-0-0</t>
  </si>
  <si>
    <t>D-3502-0200-7-3502024-06-A-2-2-0-0-0</t>
  </si>
  <si>
    <t>D-3502-0200-7-3502024-06-A-2-2-10-0-0</t>
  </si>
  <si>
    <t>D-3502-0200-7-3502024-06-A-2-2-11-0-0</t>
  </si>
  <si>
    <t>D-3502-0200-7-3502024-06-A-2-2-12-0-0</t>
  </si>
  <si>
    <t>D-3502-0200-7-3502024-06-A-2-2-13-0-0</t>
  </si>
  <si>
    <t>D-3502-0200-7-3502024-06-A-2-2-14-0-0</t>
  </si>
  <si>
    <t>D-3502-0200-7-3502024-06-A-2-2-15-0-0</t>
  </si>
  <si>
    <t>D-3502-0200-7-3502024-06-A-2-2-16-0-0</t>
  </si>
  <si>
    <t>D-3502-0200-7-3502024-06-A-2-2-17-0-0</t>
  </si>
  <si>
    <t>D-3502-0200-7-3502024-06-A-2-2-18-0-0</t>
  </si>
  <si>
    <t>D-3502-0200-7-3502024-06-A-2-2-19-0-0</t>
  </si>
  <si>
    <t>D-3502-0200-7-3502024-06-A-2-2-2-0-0</t>
  </si>
  <si>
    <t>C-3502-0200-7-0-3502024-07-A-02</t>
  </si>
  <si>
    <t>C-3502-0200-7-0-3502024-07-A-02-02</t>
  </si>
  <si>
    <t>C-3502-0200-7-0-3502024-07-A-02-02-01-000</t>
  </si>
  <si>
    <t>C-3502-0200-7-0-3502024-07-A-02-02-01-001</t>
  </si>
  <si>
    <t>C-3502-0200-7-0-3502024-07-A-02-02-01-002</t>
  </si>
  <si>
    <t>C-3502-0200-7-0-3502024-07-A-02-02-01-003</t>
  </si>
  <si>
    <t>C-3502-0200-7-0-3502024-07-A-02-02-01-004</t>
  </si>
  <si>
    <t>C-3502-0200-7-0-3502024-07-A-02-02-02-005</t>
  </si>
  <si>
    <t>C-3502-0200-7-0-3502024-07-A-02-02-02-006</t>
  </si>
  <si>
    <t>C-3502-0200-7-0-3502024-07-A-02-02-02-007</t>
  </si>
  <si>
    <t>C-3502-0200-7-0-3502024-07-A-02-02-02-008</t>
  </si>
  <si>
    <t>C-3502-0200-7-0-3502024-07-A-02-02-02-009</t>
  </si>
  <si>
    <t>C-3502-0200-7-0-3502024-07-A-02-02-02-010</t>
  </si>
  <si>
    <t>D-3502-0200-7-3502024-07-A-2-0-0-0-0</t>
  </si>
  <si>
    <t>D-3502-0200-7-3502024-07-A-2-2-0-0-0</t>
  </si>
  <si>
    <t>D-3502-0200-7-3502024-07-A-2-2-10-0-0</t>
  </si>
  <si>
    <t>D-3502-0200-7-3502024-07-A-2-2-11-0-0</t>
  </si>
  <si>
    <t>D-3502-0200-7-3502024-07-A-2-2-12-0-0</t>
  </si>
  <si>
    <t>D-3502-0200-7-3502024-07-A-2-2-13-0-0</t>
  </si>
  <si>
    <t>D-3502-0200-7-3502024-07-A-2-2-14-0-0</t>
  </si>
  <si>
    <t>D-3502-0200-7-3502024-07-A-2-2-15-0-0</t>
  </si>
  <si>
    <t>D-3502-0200-7-3502024-07-A-2-2-16-0-0</t>
  </si>
  <si>
    <t>D-3502-0200-7-3502024-07-A-2-2-17-0-0</t>
  </si>
  <si>
    <t>D-3502-0200-7-3502024-07-A-2-2-18-0-0</t>
  </si>
  <si>
    <t>D-3502-0200-7-3502024-07-A-2-2-19-0-0</t>
  </si>
  <si>
    <t>D-3502-0200-7-3502024-07-A-2-2-2-0-0</t>
  </si>
  <si>
    <t>C-3502-0200-7-0-3502024-08-A-02</t>
  </si>
  <si>
    <t>C-3502-0200-7-0-3502024-08-A-02-02</t>
  </si>
  <si>
    <t>C-3502-0200-7-0-3502024-08-A-02-02-01-000</t>
  </si>
  <si>
    <t>C-3502-0200-7-0-3502024-08-A-02-02-01-001</t>
  </si>
  <si>
    <t>C-3502-0200-7-0-3502024-08-A-02-02-01-002</t>
  </si>
  <si>
    <t>C-3502-0200-7-0-3502024-08-A-02-02-01-003</t>
  </si>
  <si>
    <t>C-3502-0200-7-0-3502024-08-A-02-02-01-004</t>
  </si>
  <si>
    <t>C-3502-0200-7-0-3502024-08-A-02-02-02-005</t>
  </si>
  <si>
    <t>C-3502-0200-7-0-3502024-08-A-02-02-02-006</t>
  </si>
  <si>
    <t>C-3502-0200-7-0-3502024-08-A-02-02-02-007</t>
  </si>
  <si>
    <t>C-3502-0200-7-0-3502024-08-A-02-02-02-008</t>
  </si>
  <si>
    <t>C-3502-0200-7-0-3502024-08-A-02-02-02-009</t>
  </si>
  <si>
    <t>C-3502-0200-7-0-3502024-08-A-02-02-02-010</t>
  </si>
  <si>
    <t>D-3502-0200-7-3502024-08-A-2-0-0-0-0</t>
  </si>
  <si>
    <t>D-3502-0200-7-3502024-08-A-2-2-0-0-0</t>
  </si>
  <si>
    <t>D-3502-0200-7-3502024-08-A-2-2-10-0-0</t>
  </si>
  <si>
    <t>D-3502-0200-7-3502024-08-A-2-2-11-0-0</t>
  </si>
  <si>
    <t>D-3502-0200-7-3502024-08-A-2-2-12-0-0</t>
  </si>
  <si>
    <t>D-3502-0200-7-3502024-08-A-2-2-13-0-0</t>
  </si>
  <si>
    <t>D-3502-0200-7-3502024-08-A-2-2-14-0-0</t>
  </si>
  <si>
    <t>D-3502-0200-7-3502024-08-A-2-2-15-0-0</t>
  </si>
  <si>
    <t>D-3502-0200-7-3502024-08-A-2-2-16-0-0</t>
  </si>
  <si>
    <t>D-3502-0200-7-3502024-08-A-2-2-17-0-0</t>
  </si>
  <si>
    <t>D-3502-0200-7-3502024-08-A-2-2-18-0-0</t>
  </si>
  <si>
    <t>D-3502-0200-7-3502024-08-A-2-2-19-0-0</t>
  </si>
  <si>
    <t>D-3502-0200-7-3502024-08-A-2-2-2-0-0</t>
  </si>
  <si>
    <t>C-3502-0200-7-0-3502024-09-A-02</t>
  </si>
  <si>
    <t>C-3502-0200-7-0-3502024-09-A-02-02</t>
  </si>
  <si>
    <t>C-3502-0200-7-0-3502024-09-A-02-02-01-000</t>
  </si>
  <si>
    <t>C-3502-0200-7-0-3502024-09-A-02-02-01-001</t>
  </si>
  <si>
    <t>C-3502-0200-7-0-3502024-09-A-02-02-01-002</t>
  </si>
  <si>
    <t>C-3502-0200-7-0-3502024-09-A-02-02-01-003</t>
  </si>
  <si>
    <t>C-3502-0200-7-0-3502024-09-A-02-02-01-004</t>
  </si>
  <si>
    <t>C-3502-0200-7-0-3502024-09-A-02-02-02-005</t>
  </si>
  <si>
    <t>C-3502-0200-7-0-3502024-09-A-02-02-02-006</t>
  </si>
  <si>
    <t>C-3502-0200-7-0-3502024-09-A-02-02-02-007</t>
  </si>
  <si>
    <t>C-3502-0200-7-0-3502024-09-A-02-02-02-008</t>
  </si>
  <si>
    <t>C-3502-0200-7-0-3502024-09-A-02-02-02-009</t>
  </si>
  <si>
    <t>C-3502-0200-7-0-3502024-09-A-02-02-02-010</t>
  </si>
  <si>
    <t>D-3502-0200-7-3502024-09-A-2-0-0-0-0</t>
  </si>
  <si>
    <t>D-3502-0200-7-3502024-09-A-2-2-0-0-0</t>
  </si>
  <si>
    <t>D-3502-0200-7-3502024-09-A-2-2-10-0-0</t>
  </si>
  <si>
    <t>D-3502-0200-7-3502024-09-A-2-2-11-0-0</t>
  </si>
  <si>
    <t>D-3502-0200-7-3502024-09-A-2-2-12-0-0</t>
  </si>
  <si>
    <t>D-3502-0200-7-3502024-09-A-2-2-13-0-0</t>
  </si>
  <si>
    <t>D-3502-0200-7-3502024-09-A-2-2-14-0-0</t>
  </si>
  <si>
    <t>D-3502-0200-7-3502024-09-A-2-2-15-0-0</t>
  </si>
  <si>
    <t>D-3502-0200-7-3502024-09-A-2-2-16-0-0</t>
  </si>
  <si>
    <t>D-3502-0200-7-3502024-09-A-2-2-17-0-0</t>
  </si>
  <si>
    <t>D-3502-0200-7-3502024-09-A-2-2-18-0-0</t>
  </si>
  <si>
    <t>D-3502-0200-7-3502024-09-A-2-2-19-0-0</t>
  </si>
  <si>
    <t>D-3502-0200-7-3502024-09-A-2-2-2-0-0</t>
  </si>
  <si>
    <t>C-3502-0200-7-0-3502024-10-A-02</t>
  </si>
  <si>
    <t>C-3502-0200-7-0-3502024-10-A-02-02</t>
  </si>
  <si>
    <t>C-3502-0200-7-0-3502024-10-A-02-02-01-000</t>
  </si>
  <si>
    <t>C-3502-0200-7-0-3502024-10-A-02-02-01-001</t>
  </si>
  <si>
    <t>C-3502-0200-7-0-3502024-10-A-02-02-01-002</t>
  </si>
  <si>
    <t>C-3502-0200-7-0-3502024-10-A-02-02-01-003</t>
  </si>
  <si>
    <t>C-3502-0200-7-0-3502024-10-A-02-02-01-004</t>
  </si>
  <si>
    <t>C-3502-0200-7-0-3502024-10-A-02-02-02-005</t>
  </si>
  <si>
    <t>C-3502-0200-7-0-3502024-10-A-02-02-02-006</t>
  </si>
  <si>
    <t>C-3502-0200-7-0-3502024-10-A-02-02-02-007</t>
  </si>
  <si>
    <t>C-3502-0200-7-0-3502024-10-A-02-02-02-008</t>
  </si>
  <si>
    <t>C-3502-0200-7-0-3502024-10-A-02-02-02-009</t>
  </si>
  <si>
    <t>C-3502-0200-7-0-3502024-10-A-02-02-02-010</t>
  </si>
  <si>
    <t>D-3502-0200-7-3502024-10-A-2-0-0-0-0</t>
  </si>
  <si>
    <t>D-3502-0200-7-3502024-10-A-2-2-0-0-0</t>
  </si>
  <si>
    <t>D-3502-0200-7-3502024-10-A-2-2-10-0-0</t>
  </si>
  <si>
    <t>D-3502-0200-7-3502024-10-A-2-2-11-0-0</t>
  </si>
  <si>
    <t>D-3502-0200-7-3502024-10-A-2-2-12-0-0</t>
  </si>
  <si>
    <t>D-3502-0200-7-3502024-10-A-2-2-13-0-0</t>
  </si>
  <si>
    <t>D-3502-0200-7-3502024-10-A-2-2-14-0-0</t>
  </si>
  <si>
    <t>D-3502-0200-7-3502024-10-A-2-2-15-0-0</t>
  </si>
  <si>
    <t>D-3502-0200-7-3502024-10-A-2-2-16-0-0</t>
  </si>
  <si>
    <t>D-3502-0200-7-3502024-10-A-2-2-17-0-0</t>
  </si>
  <si>
    <t>D-3502-0200-7-3502024-10-A-2-2-18-0-0</t>
  </si>
  <si>
    <t>D-3502-0200-7-3502024-10-A-2-2-19-0-0</t>
  </si>
  <si>
    <t>D-3502-0200-7-3502024-10-A-2-2-2-0-0</t>
  </si>
  <si>
    <t>C-3502-0200-7-0-3502024-11-A-02</t>
  </si>
  <si>
    <t>C-3502-0200-7-0-3502024-11-A-02-02</t>
  </si>
  <si>
    <t>C-3502-0200-7-0-3502024-11-A-02-02-01-000</t>
  </si>
  <si>
    <t>C-3502-0200-7-0-3502024-11-A-02-02-01-001</t>
  </si>
  <si>
    <t>C-3502-0200-7-0-3502024-11-A-02-02-01-002</t>
  </si>
  <si>
    <t>C-3502-0200-7-0-3502024-11-A-02-02-01-003</t>
  </si>
  <si>
    <t>C-3502-0200-7-0-3502024-11-A-02-02-01-004</t>
  </si>
  <si>
    <t>C-3502-0200-7-0-3502024-11-A-02-02-02-005</t>
  </si>
  <si>
    <t>C-3502-0200-7-0-3502024-11-A-02-02-02-006</t>
  </si>
  <si>
    <t>C-3502-0200-7-0-3502024-11-A-02-02-02-007</t>
  </si>
  <si>
    <t>C-3502-0200-7-0-3502024-11-A-02-02-02-008</t>
  </si>
  <si>
    <t>C-3502-0200-7-0-3502024-11-A-02-02-02-009</t>
  </si>
  <si>
    <t>C-3502-0200-7-0-3502024-11-A-02-02-02-010</t>
  </si>
  <si>
    <t>D-3502-0200-7-3502024-11-A-2-2-0-0-0</t>
  </si>
  <si>
    <t>D-3502-0200-7-3502024-11-A-2-2-10-0-0</t>
  </si>
  <si>
    <t>D-3502-0200-7-3502024-11-A-2-2-11-0-0</t>
  </si>
  <si>
    <t>D-3502-0200-7-3502024-11-A-2-2-12-0-0</t>
  </si>
  <si>
    <t>D-3502-0200-7-3502024-11-A-2-2-13-0-0</t>
  </si>
  <si>
    <t>D-3502-0200-7-3502024-11-A-2-2-14-0-0</t>
  </si>
  <si>
    <t>D-3502-0200-7-3502024-11-A-2-2-15-0-0</t>
  </si>
  <si>
    <t>D-3502-0200-7-3502024-11-A-2-2-16-0-0</t>
  </si>
  <si>
    <t>D-3502-0200-7-3502024-11-A-2-2-17-0-0</t>
  </si>
  <si>
    <t>D-3502-0200-7-3502024-11-A-2-2-18-0-0</t>
  </si>
  <si>
    <t>D-3502-0200-7-3502024-11-A-2-2-19-0-0</t>
  </si>
  <si>
    <t>D-3502-0200-7-3502024-11-A-2-2-2-0-0</t>
  </si>
  <si>
    <t>C-3502-0200-7-0-3502027-01</t>
  </si>
  <si>
    <t>C-3502-0200-7-0-3502027-02</t>
  </si>
  <si>
    <t>C-3502-0200-7-0-3502027-03</t>
  </si>
  <si>
    <t>D-3502-0200-7-3502027-01-0-0-0-0</t>
  </si>
  <si>
    <t>D-3502-0200-7-3502027-02-0-0-0-0</t>
  </si>
  <si>
    <t>D-3502-0200-7-3502027-03-0-0-0-0</t>
  </si>
  <si>
    <t>C-3502-0200-7-0-3502027-01-01-A-02</t>
  </si>
  <si>
    <t>C-3502-0200-7-0-3502027-01-A-02-02</t>
  </si>
  <si>
    <t>C-3502-0200-7-0-3502027-01-A-02-02-01-000</t>
  </si>
  <si>
    <t>C-3502-0200-7-0-3502027-01-A-02-02-01-001</t>
  </si>
  <si>
    <t>C-3502-0200-7-0-3502027-01-A-02-02-01-002</t>
  </si>
  <si>
    <t>C-3502-0200-7-0-3502027-01-A-02-02-01-003</t>
  </si>
  <si>
    <t>C-3502-0200-7-0-3502027-01-A-02-02-01-004</t>
  </si>
  <si>
    <t>C-3502-0200-7-0-3502027-01-A-02-02-02-005</t>
  </si>
  <si>
    <t>C-3502-0200-7-0-3502027-01-A-02-02-02-006</t>
  </si>
  <si>
    <t>C-3502-0200-7-0-3502027-01-A-02-02-02-007</t>
  </si>
  <si>
    <t>C-3502-0200-7-0-3502027-01-A-02-02-02-008</t>
  </si>
  <si>
    <t>C-3502-0200-7-0-3502027-01-A-02-02-02-009</t>
  </si>
  <si>
    <t>C-3502-0200-7-0-3502027-01-A-02-02-02-010</t>
  </si>
  <si>
    <t>D-3502-0200-7-3502027-01-A-2-2-0-0-0</t>
  </si>
  <si>
    <t>D-3502-0200-7-3502027-01-A-2-2-10-0-0</t>
  </si>
  <si>
    <t>D-3502-0200-7-3502027-01-A-2-2-11-0-0</t>
  </si>
  <si>
    <t>D-3502-0200-7-3502027-01-A-2-2-12-0-0</t>
  </si>
  <si>
    <t>D-3502-0200-7-3502027-01-A-2-2-13-0-0</t>
  </si>
  <si>
    <t>D-3502-0200-7-3502027-01-A-2-2-14-0-0</t>
  </si>
  <si>
    <t>D-3502-0200-7-3502027-01-A-2-2-15-0-0</t>
  </si>
  <si>
    <t>D-3502-0200-7-3502027-01-A-2-2-16-0-0</t>
  </si>
  <si>
    <t>D-3502-0200-7-3502027-01-A-2-2-17-0-0</t>
  </si>
  <si>
    <t>D-3502-0200-7-3502027-01-A-2-2-18-0-0</t>
  </si>
  <si>
    <t>D-3502-0200-7-3502027-01-A-2-2-19-0-0</t>
  </si>
  <si>
    <t>D-3502-0200-7-3502027-01-A-2-2-2-0-0</t>
  </si>
  <si>
    <t>D-3502-0200-7-3502027-02-A-2-2-0-0-0</t>
  </si>
  <si>
    <t>D-3502-0200-7-3502027-02-A-2-2-10-0-0</t>
  </si>
  <si>
    <t>D-3502-0200-7-3502027-02-A-2-2-11-0-0</t>
  </si>
  <si>
    <t>D-3502-0200-7-3502027-02-A-2-2-12-0-0</t>
  </si>
  <si>
    <t>D-3502-0200-7-3502027-02-A-2-2-13-0-0</t>
  </si>
  <si>
    <t>D-3502-0200-7-3502027-02-A-2-2-14-0-0</t>
  </si>
  <si>
    <t>D-3502-0200-7-3502027-02-A-2-2-15-0-0</t>
  </si>
  <si>
    <t>D-3502-0200-7-3502027-02-A-2-2-16-0-0</t>
  </si>
  <si>
    <t>D-3502-0200-7-3502027-02-A-2-2-17-0-0</t>
  </si>
  <si>
    <t>D-3502-0200-7-3502027-02-A-2-2-18-0-0</t>
  </si>
  <si>
    <t>D-3502-0200-7-3502027-02-A-2-2-19-0-0</t>
  </si>
  <si>
    <t>D-3502-0200-7-3502027-02-A-2-2-2-0-0</t>
  </si>
  <si>
    <t>C-3502-0200-7-0-3502027-02-02-A-02</t>
  </si>
  <si>
    <t>C-3502-0200-7-0-3502027-02-A-02-02</t>
  </si>
  <si>
    <t>C-3502-0200-7-0-3502027-02-A-02-02-01-000</t>
  </si>
  <si>
    <t>C-3502-0200-7-0-3502027-02-A-02-02-01-001</t>
  </si>
  <si>
    <t>C-3502-0200-7-0-3502027-02-A-02-02-01-002</t>
  </si>
  <si>
    <t>C-3502-0200-7-0-3502027-02-A-02-02-01-003</t>
  </si>
  <si>
    <t>C-3502-0200-7-0-3502027-02-A-02-02-01-004</t>
  </si>
  <si>
    <t>C-3502-0200-7-0-3502027-02-A-02-02-02-005</t>
  </si>
  <si>
    <t>C-3502-0200-7-0-3502027-02-A-02-02-02-006</t>
  </si>
  <si>
    <t>C-3502-0200-7-0-3502027-02-A-02-02-02-007</t>
  </si>
  <si>
    <t>C-3502-0200-7-0-3502027-02-A-02-02-02-008</t>
  </si>
  <si>
    <t>C-3502-0200-7-0-3502027-02-A-02-02-02-009</t>
  </si>
  <si>
    <t>C-3502-0200-7-0-3502027-02-A-02-02-02-010</t>
  </si>
  <si>
    <t>C-3502-0200-7-0-3502027-03-A-02-02</t>
  </si>
  <si>
    <t>C-3502-0200-7-0-3502027-03-A-02-02-01-000</t>
  </si>
  <si>
    <t>C-3502-0200-7-0-3502027-03-A-02-02-01-001</t>
  </si>
  <si>
    <t>C-3502-0200-7-0-3502027-03-A-02-02-01-002</t>
  </si>
  <si>
    <t>C-3502-0200-7-0-3502027-03-A-02-02-01-003</t>
  </si>
  <si>
    <t>C-3502-0200-7-0-3502027-03-A-02-02-01-004</t>
  </si>
  <si>
    <t>C-3502-0200-7-0-3502027-03-A-02-02-02-005</t>
  </si>
  <si>
    <t>C-3502-0200-7-0-3502027-03-A-02-02-02-006</t>
  </si>
  <si>
    <t>C-3502-0200-7-0-3502027-03-A-02-02-02-007</t>
  </si>
  <si>
    <t>C-3502-0200-7-0-3502027-03-A-02-02-02-008</t>
  </si>
  <si>
    <t>C-3502-0200-7-0-3502027-03-A-02-02-02-009</t>
  </si>
  <si>
    <t>C-3502-0200-7-0-3502027-03-A-02-02-02-010</t>
  </si>
  <si>
    <t>D-3502-0200-7-3502027-03-A-2-2-0-0-0</t>
  </si>
  <si>
    <t>D-3502-0200-7-3502027-03-A-2-2-10-0-0</t>
  </si>
  <si>
    <t>D-3502-0200-7-3502027-03-A-2-2-11-0-0</t>
  </si>
  <si>
    <t>D-3502-0200-7-3502027-03-A-2-2-12-0-0</t>
  </si>
  <si>
    <t>D-3502-0200-7-3502027-03-A-2-2-13-0-0</t>
  </si>
  <si>
    <t>D-3502-0200-7-3502027-03-A-2-2-14-0-0</t>
  </si>
  <si>
    <t>D-3502-0200-7-3502027-03-A-2-2-15-0-0</t>
  </si>
  <si>
    <t>D-3502-0200-7-3502027-03-A-2-2-16-0-0</t>
  </si>
  <si>
    <t>D-3502-0200-7-3502027-03-A-2-2-17-0-0</t>
  </si>
  <si>
    <t>D-3502-0200-7-3502027-03-A-2-2-18-0-0</t>
  </si>
  <si>
    <t>D-3502-0200-7-3502027-03-A-2-2-19-0-0</t>
  </si>
  <si>
    <t>D-3502-0200-7-3502027-03-A-2-2-2-0-0</t>
  </si>
  <si>
    <t>C-3502-0200-7-0-3502105-01</t>
  </si>
  <si>
    <t>C-3502-0200-7-0-3502105-02</t>
  </si>
  <si>
    <t>C-3502-0200-7-0-3502105-03</t>
  </si>
  <si>
    <t>D-3502-0200-7-3502105-01-0-0-0-0</t>
  </si>
  <si>
    <t>D-3502-0200-7-3502105-02-0-0-0-0</t>
  </si>
  <si>
    <t>D-3502-0200-7-3502105-03-0-0-0-0</t>
  </si>
  <si>
    <t>D-3502-0200-7-3502105-01-A-2-2-0-0-0</t>
  </si>
  <si>
    <t>D-3502-0200-7-3502105-01-A-2-2-10-0-0</t>
  </si>
  <si>
    <t>D-3502-0200-7-3502105-01-A-2-2-11-0-0</t>
  </si>
  <si>
    <t>D-3502-0200-7-3502105-01-A-2-2-12-0-0</t>
  </si>
  <si>
    <t>D-3502-0200-7-3502105-01-A-2-2-13-0-0</t>
  </si>
  <si>
    <t>D-3502-0200-7-3502105-01-A-2-2-14-0-0</t>
  </si>
  <si>
    <t>D-3502-0200-7-3502105-01-A-2-2-15-0-0</t>
  </si>
  <si>
    <t>D-3502-0200-7-3502105-01-A-2-2-16-0-0</t>
  </si>
  <si>
    <t>D-3502-0200-7-3502105-01-A-2-2-17-0-0</t>
  </si>
  <si>
    <t>D-3502-0200-7-3502105-01-A-2-2-18-0-0</t>
  </si>
  <si>
    <t>D-3502-0200-7-3502105-01-A-2-2-19-0-0</t>
  </si>
  <si>
    <t>D-3502-0200-7-3502105-01-A-2-2-2-0-0</t>
  </si>
  <si>
    <t>C-3502-0200-7-0-3502105-01-01-A-02</t>
  </si>
  <si>
    <t>C-3502-0200-7-0-3502105-01-A-02-02</t>
  </si>
  <si>
    <t>C-3502-0200-7-0-3502105-01-A-02-02-01-000</t>
  </si>
  <si>
    <t>C-3502-0200-7-0-3502105-01-A-02-02-01-001</t>
  </si>
  <si>
    <t>C-3502-0200-7-0-3502105-01-A-02-02-01-002</t>
  </si>
  <si>
    <t>C-3502-0200-7-0-3502105-01-A-02-02-01-003</t>
  </si>
  <si>
    <t>C-3502-0200-7-0-3502105-01-A-02-02-01-004</t>
  </si>
  <si>
    <t>C-3502-0200-7-0-3502105-01-A-02-02-02-005</t>
  </si>
  <si>
    <t>C-3502-0200-7-0-3502105-01-A-02-02-02-006</t>
  </si>
  <si>
    <t>C-3502-0200-7-0-3502105-01-A-02-02-02-007</t>
  </si>
  <si>
    <t>C-3502-0200-7-0-3502105-01-A-02-02-02-008</t>
  </si>
  <si>
    <t>C-3502-0200-7-0-3502105-01-A-02-02-02-009</t>
  </si>
  <si>
    <t>C-3502-0200-7-0-3502105-01-A-02-02-02-010</t>
  </si>
  <si>
    <t>C-3502-0200-7-0-3502105-02-A-02-02</t>
  </si>
  <si>
    <t>C-3502-0200-7-0-3502105-02-A-02-02-01-000</t>
  </si>
  <si>
    <t>C-3502-0200-7-0-3502105-02-A-02-02-01-001</t>
  </si>
  <si>
    <t>C-3502-0200-7-0-3502105-02-A-02-02-01-002</t>
  </si>
  <si>
    <t>C-3502-0200-7-0-3502105-02-A-02-02-01-003</t>
  </si>
  <si>
    <t>C-3502-0200-7-0-3502105-02-A-02-02-01-004</t>
  </si>
  <si>
    <t>C-3502-0200-7-0-3502105-02-A-02-02-02-005</t>
  </si>
  <si>
    <t>C-3502-0200-7-0-3502105-02-A-02-02-02-006</t>
  </si>
  <si>
    <t>C-3502-0200-7-0-3502105-02-A-02-02-02-007</t>
  </si>
  <si>
    <t>C-3502-0200-7-0-3502105-02-A-02-02-02-008</t>
  </si>
  <si>
    <t>C-3502-0200-7-0-3502105-02-A-02-02-02-009</t>
  </si>
  <si>
    <t>C-3502-0200-7-0-3502105-02-A-02-02-02-010</t>
  </si>
  <si>
    <t>D-3502-0200-7-3502105-02-A-2-2-0-0-0</t>
  </si>
  <si>
    <t>D-3502-0200-7-3502105-02-A-2-2-10-0-0</t>
  </si>
  <si>
    <t>D-3502-0200-7-3502105-02-A-2-2-11-0-0</t>
  </si>
  <si>
    <t>D-3502-0200-7-3502105-02-A-2-2-12-0-0</t>
  </si>
  <si>
    <t>D-3502-0200-7-3502105-02-A-2-2-13-0-0</t>
  </si>
  <si>
    <t>D-3502-0200-7-3502105-02-A-2-2-14-0-0</t>
  </si>
  <si>
    <t>D-3502-0200-7-3502105-02-A-2-2-15-0-0</t>
  </si>
  <si>
    <t>D-3502-0200-7-3502105-02-A-2-2-16-0-0</t>
  </si>
  <si>
    <t>D-3502-0200-7-3502105-02-A-2-2-17-0-0</t>
  </si>
  <si>
    <t>D-3502-0200-7-3502105-02-A-2-2-18-0-0</t>
  </si>
  <si>
    <t>D-3502-0200-7-3502105-02-A-2-2-19-0-0</t>
  </si>
  <si>
    <t>D-3502-0200-7-3502105-02-A-2-2-2-0-0</t>
  </si>
  <si>
    <t>D-3502-0200-7-3502105-03-A-2-2-0-0-0</t>
  </si>
  <si>
    <t>D-3502-0200-7-3502105-03-A-2-2-10-0-0</t>
  </si>
  <si>
    <t>D-3502-0200-7-3502105-03-A-2-2-11-0-0</t>
  </si>
  <si>
    <t>D-3502-0200-7-3502105-03-A-2-2-12-0-0</t>
  </si>
  <si>
    <t>D-3502-0200-7-3502105-03-A-2-2-13-0-0</t>
  </si>
  <si>
    <t>D-3502-0200-7-3502105-03-A-2-2-14-0-0</t>
  </si>
  <si>
    <t>D-3502-0200-7-3502105-03-A-2-2-15-0-0</t>
  </si>
  <si>
    <t>D-3502-0200-7-3502105-03-A-2-2-16-0-0</t>
  </si>
  <si>
    <t>D-3502-0200-7-3502105-03-A-2-2-17-0-0</t>
  </si>
  <si>
    <t>D-3502-0200-7-3502105-03-A-2-2-18-0-0</t>
  </si>
  <si>
    <t>D-3502-0200-7-3502105-03-A-2-2-19-0-0</t>
  </si>
  <si>
    <t>D-3502-0200-7-3502105-03-A-2-2-2-0-0</t>
  </si>
  <si>
    <t>C-3502-0200-7-0-3502105-03-A-02-02</t>
  </si>
  <si>
    <t>C-3502-0200-7-0-3502105-03-A-02-02-01-000</t>
  </si>
  <si>
    <t>C-3502-0200-7-0-3502105-03-A-02-02-01-001</t>
  </si>
  <si>
    <t>C-3502-0200-7-0-3502105-03-A-02-02-01-002</t>
  </si>
  <si>
    <t>C-3502-0200-7-0-3502105-03-A-02-02-01-003</t>
  </si>
  <si>
    <t>C-3502-0200-7-0-3502105-03-A-02-02-01-004</t>
  </si>
  <si>
    <t>C-3502-0200-7-0-3502105-03-A-02-02-02-005</t>
  </si>
  <si>
    <t>C-3502-0200-7-0-3502105-03-A-02-02-02-006</t>
  </si>
  <si>
    <t>C-3502-0200-7-0-3502105-03-A-02-02-02-007</t>
  </si>
  <si>
    <t>C-3502-0200-7-0-3502105-03-A-02-02-02-008</t>
  </si>
  <si>
    <t>C-3502-0200-7-0-3502105-03-A-02-02-02-009</t>
  </si>
  <si>
    <t>C-3502-0200-7-0-3502105-03-A-02-02-02-010</t>
  </si>
  <si>
    <t>C-3502-0200-9-0-3502007-01</t>
  </si>
  <si>
    <t>D-3502-0200-9-3502007-01-0-0-0-0</t>
  </si>
  <si>
    <t>C-3502-0200-9-0-3502007-01-A-02</t>
  </si>
  <si>
    <t>C-3502-0200-9-0-3502007-01-A-02-02</t>
  </si>
  <si>
    <t>C-3502-0200-9-0-3502007-01-A-02-02-01-000</t>
  </si>
  <si>
    <t>C-3502-0200-9-0-3502007-01-A-02-02-01-001</t>
  </si>
  <si>
    <t>C-3502-0200-9-0-3502007-01-A-02-02-01-002</t>
  </si>
  <si>
    <t>C-3502-0200-9-0-3502007-01-A-02-02-01-003</t>
  </si>
  <si>
    <t>C-3502-0200-9-0-3502007-01-A-02-02-01-004</t>
  </si>
  <si>
    <t>C-3502-0200-9-0-3502007-01-A-02-02-02-005</t>
  </si>
  <si>
    <t>C-3502-0200-9-0-3502007-01-A-02-02-02-006</t>
  </si>
  <si>
    <t>C-3502-0200-9-0-3502007-01-A-02-02-02-007</t>
  </si>
  <si>
    <t>C-3502-0200-9-0-3502007-01-A-02-02-02-008</t>
  </si>
  <si>
    <t>C-3502-0200-9-0-3502007-01-A-02-02-02-009</t>
  </si>
  <si>
    <t>C-3502-0200-9-0-3502007-01-A-02-02-02-010</t>
  </si>
  <si>
    <t>D-3502-0200-9-3502007-01-A-2-0-0-0-0</t>
  </si>
  <si>
    <t>D-3502-0200-9-3502007-01-A-2-2-0-0-0</t>
  </si>
  <si>
    <t>D-3502-0200-9-3502007-01-A-2-2-10-0-0</t>
  </si>
  <si>
    <t>D-3502-0200-9-3502007-01-A-2-2-11-0-0</t>
  </si>
  <si>
    <t>D-3502-0200-9-3502007-01-A-2-2-12-0-0</t>
  </si>
  <si>
    <t>D-3502-0200-9-3502007-01-A-2-2-13-0-0</t>
  </si>
  <si>
    <t>D-3502-0200-9-3502007-01-A-2-2-14-0-0</t>
  </si>
  <si>
    <t>D-3502-0200-9-3502007-01-A-2-2-15-0-0</t>
  </si>
  <si>
    <t>D-3502-0200-9-3502007-01-A-2-2-16-0-0</t>
  </si>
  <si>
    <t>D-3502-0200-9-3502007-01-A-2-2-17-0-0</t>
  </si>
  <si>
    <t>D-3502-0200-9-3502007-01-A-2-2-18-0-0</t>
  </si>
  <si>
    <t>D-3502-0200-9-3502007-01-A-2-2-19-0-0</t>
  </si>
  <si>
    <t>D-3502-0200-9-3502007-01-A-2-2-2-0-0</t>
  </si>
  <si>
    <t>D-3502-0200-9-3502007-02-01-0-0-0-0</t>
  </si>
  <si>
    <t>D-3502-0200-9-3502007-02-A-2-0-0-0-0</t>
  </si>
  <si>
    <t>D-3502-0200-9-3502007-02-A-2-2-0-0-0</t>
  </si>
  <si>
    <t>D-3502-0200-9-3502007-02-A-2-2-10-0-0</t>
  </si>
  <si>
    <t>D-3502-0200-9-3502007-02-A-2-2-11-0-0</t>
  </si>
  <si>
    <t>D-3502-0200-9-3502007-02-A-2-2-12-0-0</t>
  </si>
  <si>
    <t>D-3502-0200-9-3502007-02-A-2-2-13-0-0</t>
  </si>
  <si>
    <t>D-3502-0200-9-3502007-02-A-2-2-14-0-0</t>
  </si>
  <si>
    <t>D-3502-0200-9-3502007-02-A-2-2-15-0-0</t>
  </si>
  <si>
    <t>D-3502-0200-9-3502007-02-A-2-2-16-0-0</t>
  </si>
  <si>
    <t>D-3502-0200-9-3502007-02-A-2-2-17-0-0</t>
  </si>
  <si>
    <t>D-3502-0200-9-3502007-02-A-2-2-18-0-0</t>
  </si>
  <si>
    <t>D-3502-0200-9-3502007-02-A-2-2-19-0-0</t>
  </si>
  <si>
    <t>D-3502-0200-9-3502007-02-A-2-2-2-0-0</t>
  </si>
  <si>
    <t>C-3502-0200-9-0-3502007-02-A-02</t>
  </si>
  <si>
    <t>C-3502-0200-9-0-3502007-02-A-02-02</t>
  </si>
  <si>
    <t>C-3502-0200-9-0-3502007-02-A-02-02-01-000</t>
  </si>
  <si>
    <t>C-3502-0200-9-0-3502007-02-A-02-02-01-001</t>
  </si>
  <si>
    <t>C-3502-0200-9-0-3502007-02-A-02-02-01-002</t>
  </si>
  <si>
    <t>C-3502-0200-9-0-3502007-02-A-02-02-01-003</t>
  </si>
  <si>
    <t>C-3502-0200-9-0-3502007-02-A-02-02-01-004</t>
  </si>
  <si>
    <t>C-3502-0200-9-0-3502007-02-A-02-02-02-005</t>
  </si>
  <si>
    <t>C-3502-0200-9-0-3502007-02-A-02-02-02-006</t>
  </si>
  <si>
    <t>C-3502-0200-9-0-3502007-02-A-02-02-02-007</t>
  </si>
  <si>
    <t>C-3502-0200-9-0-3502007-02-A-02-02-02-008</t>
  </si>
  <si>
    <t>C-3502-0200-9-0-3502007-02-A-02-02-02-009</t>
  </si>
  <si>
    <t>C-3502-0200-9-0-3502007-02-A-02-02-02-010</t>
  </si>
  <si>
    <t>C-3502-0200-9-0-3502012-01-A-02</t>
  </si>
  <si>
    <t>C-3502-0200-9-0-3502012-01-A-02-02</t>
  </si>
  <si>
    <t>C-3502-0200-9-0-3502012-01-A-02-02-01-000</t>
  </si>
  <si>
    <t>C-3502-0200-9-0-3502012-01-A-02-02-01-001</t>
  </si>
  <si>
    <t>C-3502-0200-9-0-3502012-01-A-02-02-01-002</t>
  </si>
  <si>
    <t>C-3502-0200-9-0-3502012-01-A-02-02-01-003</t>
  </si>
  <si>
    <t>C-3502-0200-9-0-3502012-01-A-02-02-01-004</t>
  </si>
  <si>
    <t>C-3502-0200-9-0-3502012-01-A-02-02-02-005</t>
  </si>
  <si>
    <t>C-3502-0200-9-0-3502012-01-A-02-02-02-006</t>
  </si>
  <si>
    <t>C-3502-0200-9-0-3502012-01-A-02-02-02-007</t>
  </si>
  <si>
    <t>C-3502-0200-9-0-3502012-01-A-02-02-02-008</t>
  </si>
  <si>
    <t>C-3502-0200-9-0-3502012-01-A-02-02-02-009</t>
  </si>
  <si>
    <t>C-3502-0200-9-0-3502012-01-A-02-02-02-010</t>
  </si>
  <si>
    <t>C-3502-0200-9-0-3502012-01</t>
  </si>
  <si>
    <t>D-3502-0200-9-3502012-01-A-2-0-0-0-0</t>
  </si>
  <si>
    <t>D-3502-0200-9-3502012-01-A-2-2-0-0-0</t>
  </si>
  <si>
    <t>D-3502-0200-9-3502012-01-A-2-2-10-0-0</t>
  </si>
  <si>
    <t>D-3502-0200-9-3502012-01-A-2-2-11-0-0</t>
  </si>
  <si>
    <t>D-3502-0200-9-3502012-01-A-2-2-12-0-0</t>
  </si>
  <si>
    <t>D-3502-0200-9-3502012-01-A-2-2-13-0-0</t>
  </si>
  <si>
    <t>D-3502-0200-9-3502012-01-A-2-2-14-0-0</t>
  </si>
  <si>
    <t>D-3502-0200-9-3502012-01-A-2-2-15-0-0</t>
  </si>
  <si>
    <t>D-3502-0200-9-3502012-01-A-2-2-16-0-0</t>
  </si>
  <si>
    <t>D-3502-0200-9-3502012-01-A-2-2-17-0-0</t>
  </si>
  <si>
    <t>D-3502-0200-9-3502012-01-A-2-2-18-0-0</t>
  </si>
  <si>
    <t>D-3502-0200-9-3502012-01-A-2-2-19-0-0</t>
  </si>
  <si>
    <t>D-3502-0200-9-3502012-01-A-2-2-2-0-0</t>
  </si>
  <si>
    <t>D-3502-0200-9-3502012-01-0-0-0-0</t>
  </si>
  <si>
    <t>D-3502-0200-9-3502012-02-0-0-0-0</t>
  </si>
  <si>
    <t>C-3502-0200-9-0-3502012-02</t>
  </si>
  <si>
    <t>D-3502-0200-9-3502012-02-A-2-0-0-0-0</t>
  </si>
  <si>
    <t>D-3502-0200-9-3502012-02-A-2-2-0-0-0</t>
  </si>
  <si>
    <t>D-3502-0200-9-3502012-02-A-2-2-10-0-0</t>
  </si>
  <si>
    <t>D-3502-0200-9-3502012-02-A-2-2-11-0-0</t>
  </si>
  <si>
    <t>D-3502-0200-9-3502012-02-A-2-2-12-0-0</t>
  </si>
  <si>
    <t>D-3502-0200-9-3502012-02-A-2-2-13-0-0</t>
  </si>
  <si>
    <t>D-3502-0200-9-3502012-02-A-2-2-14-0-0</t>
  </si>
  <si>
    <t>D-3502-0200-9-3502012-02-A-2-2-15-0-0</t>
  </si>
  <si>
    <t>D-3502-0200-9-3502012-02-A-2-2-16-0-0</t>
  </si>
  <si>
    <t>D-3502-0200-9-3502012-02-A-2-2-17-0-0</t>
  </si>
  <si>
    <t>D-3502-0200-9-3502012-02-A-2-2-18-0-0</t>
  </si>
  <si>
    <t>D-3502-0200-9-3502012-02-A-2-2-19-0-0</t>
  </si>
  <si>
    <t>D-3502-0200-9-3502012-02-A-2-2-2-0-0</t>
  </si>
  <si>
    <t>C-3502-0200-9-0-3502012-02-A-02</t>
  </si>
  <si>
    <t>C-3502-0200-9-0-3502012-02-A-02-02</t>
  </si>
  <si>
    <t>C-3502-0200-9-0-3502012-02-A-02-02-01-001</t>
  </si>
  <si>
    <t>C-3502-0200-9-0-3502012-02-A-02-02-01-002</t>
  </si>
  <si>
    <t>C-3502-0200-9-0-3502012-02-A-02-02-01-003</t>
  </si>
  <si>
    <t>C-3502-0200-9-0-3502012-02-A-02-02-01-004</t>
  </si>
  <si>
    <t>C-3502-0200-9-0-3502012-02-A-02-02-02-005</t>
  </si>
  <si>
    <t>C-3502-0200-9-0-3502012-02-A-02-02-02-006</t>
  </si>
  <si>
    <t>C-3502-0200-9-0-3502012-02-A-02-02-02-007</t>
  </si>
  <si>
    <t>C-3502-0200-9-0-3502012-02-A-02-02-02-008</t>
  </si>
  <si>
    <t>C-3502-0200-9-0-3502012-02-A-02-02-02-009</t>
  </si>
  <si>
    <t>C-3502-0200-9-0-3502012-02-A-02-02-02-010</t>
  </si>
  <si>
    <t>C-3502-0200-9-0-3502016-01</t>
  </si>
  <si>
    <t>D-3502-0200-9-3502016-01-0-0-0-0</t>
  </si>
  <si>
    <t>C-3502-0200-9-0-3502016-01-A-02</t>
  </si>
  <si>
    <t>C-3502-0200-9-0-3502016-01-A-02-02</t>
  </si>
  <si>
    <t>C-3502-0200-9-0-3502016-01-A-02-02-01-000</t>
  </si>
  <si>
    <t>C-3502-0200-9-0-3502016-01-A-02-02-01-001</t>
  </si>
  <si>
    <t>C-3502-0200-9-0-3502016-01-A-02-02-01-002</t>
  </si>
  <si>
    <t>C-3502-0200-9-0-3502016-01-A-02-02-01-003</t>
  </si>
  <si>
    <t>C-3502-0200-9-0-3502016-01-A-02-02-01-004</t>
  </si>
  <si>
    <t>C-3502-0200-9-0-3502016-01-A-02-02-02-005</t>
  </si>
  <si>
    <t>C-3502-0200-9-0-3502016-01-A-02-02-02-006</t>
  </si>
  <si>
    <t>C-3502-0200-9-0-3502016-01-A-02-02-02-007</t>
  </si>
  <si>
    <t>C-3502-0200-9-0-3502016-01-A-02-02-02-008</t>
  </si>
  <si>
    <t>C-3502-0200-9-0-3502016-01-A-02-02-02-009</t>
  </si>
  <si>
    <t>C-3502-0200-9-0-3502016-01-A-02-02-02-010</t>
  </si>
  <si>
    <t>C-3502-0200-9-0-3502016-02</t>
  </si>
  <si>
    <t>C-3502-0200-9-0-3502016-02-A-02</t>
  </si>
  <si>
    <t>C-3502-0200-9-0-3502016-02-A-02-02</t>
  </si>
  <si>
    <t>C-3502-0200-9-0-3502016-02-A-02-02-01-000</t>
  </si>
  <si>
    <t>C-3502-0200-9-0-3502016-02-A-02-02-01-001</t>
  </si>
  <si>
    <t>C-3502-0200-9-0-3502016-02-A-02-02-01-002</t>
  </si>
  <si>
    <t>C-3502-0200-9-0-3502016-02-A-02-02-01-003</t>
  </si>
  <si>
    <t>C-3502-0200-9-0-3502016-02-A-02-02-01-004</t>
  </si>
  <si>
    <t>C-3502-0200-9-0-3502016-02-A-02-02-02-005</t>
  </si>
  <si>
    <t>C-3502-0200-9-0-3502016-02-A-02-02-02-006</t>
  </si>
  <si>
    <t>C-3502-0200-9-0-3502016-02-A-02-02-02-007</t>
  </si>
  <si>
    <t>C-3502-0200-9-0-3502016-02-A-02-02-02-008</t>
  </si>
  <si>
    <t>C-3502-0200-9-0-3502016-02-A-02-02-02-009</t>
  </si>
  <si>
    <t>C-3502-0200-9-0-3502016-02-A-02-02-02-010</t>
  </si>
  <si>
    <t>D-3502-0200-9-3502016-02-0-0-0-0</t>
  </si>
  <si>
    <t>D-3502-0200-9-3502016-02-A-2-0-0-0-0</t>
  </si>
  <si>
    <t>D-3502-0200-9-3502016-02-A-2-2-0-0-0</t>
  </si>
  <si>
    <t>D-3502-0200-9-3502016-02-A-2-2-10-0-0</t>
  </si>
  <si>
    <t>D-3502-0200-9-3502016-02-A-2-2-11-0-0</t>
  </si>
  <si>
    <t>D-3502-0200-9-3502016-02-A-2-2-12-0-0</t>
  </si>
  <si>
    <t>D-3502-0200-9-3502016-02-A-2-2-13-0-0</t>
  </si>
  <si>
    <t>D-3502-0200-9-3502016-02-A-2-2-14-0-0</t>
  </si>
  <si>
    <t>D-3502-0200-9-3502016-02-A-2-2-15-0-0</t>
  </si>
  <si>
    <t>D-3502-0200-9-3502016-02-A-2-2-16-0-0</t>
  </si>
  <si>
    <t>D-3502-0200-9-3502016-02-A-2-2-17-0-0</t>
  </si>
  <si>
    <t>D-3502-0200-9-3502016-02-A-2-2-18-0-0</t>
  </si>
  <si>
    <t>D-3502-0200-9-3502016-02-A-2-2-19-0-0</t>
  </si>
  <si>
    <t>D-3502-0200-9-3502016-02-A-2-2-2-0-0</t>
  </si>
  <si>
    <t>D-3502-0200-9-3502016-01-A-2-0-0-0-0</t>
  </si>
  <si>
    <t>D-3502-0200-9-3502016-01-A-2-2-0-0-0</t>
  </si>
  <si>
    <t>D-3502-0200-9-3502016-01-A-2-2-10-0-0</t>
  </si>
  <si>
    <t>D-3502-0200-9-3502016-01-A-2-2-11-0-0</t>
  </si>
  <si>
    <t>D-3502-0200-9-3502016-01-A-2-2-12-0-0</t>
  </si>
  <si>
    <t>D-3502-0200-9-3502016-01-A-2-2-13-0-0</t>
  </si>
  <si>
    <t>D-3502-0200-9-3502016-01-A-2-2-14-0-0</t>
  </si>
  <si>
    <t>D-3502-0200-9-3502016-01-A-2-2-15-0-0</t>
  </si>
  <si>
    <t>D-3502-0200-9-3502016-01-A-2-2-16-0-0</t>
  </si>
  <si>
    <t>D-3502-0200-9-3502016-01-A-2-2-17-0-0</t>
  </si>
  <si>
    <t>D-3502-0200-9-3502016-01-A-2-2-18-0-0</t>
  </si>
  <si>
    <t>D-3502-0200-9-3502016-01-A-2-2-19-0-0</t>
  </si>
  <si>
    <t>D-3502-0200-9-3502016-01-A-2-2-2-0-0</t>
  </si>
  <si>
    <t>C-3502-0200-9-0-3502024-01</t>
  </si>
  <si>
    <t>D-3502-0200-9-3502024-01-0-0-0-0</t>
  </si>
  <si>
    <t>C-3502-0200-9-0-3502024-02</t>
  </si>
  <si>
    <t>D-3502-0200-9-3502024-02-0-0-0-0</t>
  </si>
  <si>
    <t>D-3502-0200-9-3502024-01-A-2-0-0-0-0</t>
  </si>
  <si>
    <t>D-3502-0200-9-3502024-01-A-2-2-0-0-0</t>
  </si>
  <si>
    <t>D-3502-0200-9-3502024-01-A-2-2-10-0-0</t>
  </si>
  <si>
    <t>D-3502-0200-9-3502024-01-A-2-2-11-0-0</t>
  </si>
  <si>
    <t>D-3502-0200-9-3502024-01-A-2-2-12-0-0</t>
  </si>
  <si>
    <t>D-3502-0200-9-3502024-01-A-2-2-13-0-0</t>
  </si>
  <si>
    <t>D-3502-0200-9-3502024-01-A-2-2-14-0-0</t>
  </si>
  <si>
    <t>D-3502-0200-9-3502024-01-A-2-2-15-0-0</t>
  </si>
  <si>
    <t>D-3502-0200-9-3502024-01-A-2-2-16-0-0</t>
  </si>
  <si>
    <t>D-3502-0200-9-3502024-01-A-2-2-17-0-0</t>
  </si>
  <si>
    <t>D-3502-0200-9-3502024-01-A-2-2-18-0-0</t>
  </si>
  <si>
    <t>D-3502-0200-9-3502024-01-A-2-2-19-0-0</t>
  </si>
  <si>
    <t>D-3502-0200-9-3502024-01-A-2-2-2-0-0</t>
  </si>
  <si>
    <t>D-3502-0200-9-3502024-02-A-2-0-0-0-0</t>
  </si>
  <si>
    <t>D-3502-0200-9-3502024-02-A-2-2-0-0-0</t>
  </si>
  <si>
    <t>D-3502-0200-9-3502024-02-A-2-2-10-0-0</t>
  </si>
  <si>
    <t>D-3502-0200-9-3502024-02-A-2-2-11-0-0</t>
  </si>
  <si>
    <t>D-3502-0200-9-3502024-02-A-2-2-12-0-0</t>
  </si>
  <si>
    <t>D-3502-0200-9-3502024-02-A-2-2-13-0-0</t>
  </si>
  <si>
    <t>D-3502-0200-9-3502024-02-A-2-2-14-0-0</t>
  </si>
  <si>
    <t>D-3502-0200-9-3502024-02-A-2-2-15-0-0</t>
  </si>
  <si>
    <t>D-3502-0200-9-3502024-02-A-2-2-16-0-0</t>
  </si>
  <si>
    <t>D-3502-0200-9-3502024-02-A-2-2-17-0-0</t>
  </si>
  <si>
    <t>D-3502-0200-9-3502024-02-A-2-2-18-0-0</t>
  </si>
  <si>
    <t>D-3502-0200-9-3502024-02-A-2-2-19-0-0</t>
  </si>
  <si>
    <t>D-3502-0200-9-3502024-02-A-2-2-2-0-0</t>
  </si>
  <si>
    <t>C-3502-0200-9-0-3502024-02-A-02-02-02-010</t>
  </si>
  <si>
    <t>C-3502-0200-9-0-3502024-02-A-02</t>
  </si>
  <si>
    <t>C-3502-0200-9-0-3502024-02-A-02-02</t>
  </si>
  <si>
    <t>C-3502-0200-9-0-3502024-02-A-02-02-01-000</t>
  </si>
  <si>
    <t>C-3502-0200-9-0-3502024-02-A-02-02-01-001</t>
  </si>
  <si>
    <t>C-3502-0200-9-0-3502024-02-A-02-02-01-002</t>
  </si>
  <si>
    <t>C-3502-0200-9-0-3502024-02-A-02-02-01-003</t>
  </si>
  <si>
    <t>C-3502-0200-9-0-3502024-02-A-02-02-01-004</t>
  </si>
  <si>
    <t>C-3502-0200-9-0-3502024-02-A-02-02-02-005</t>
  </si>
  <si>
    <t>C-3502-0200-9-0-3502024-02-A-02-02-02-006</t>
  </si>
  <si>
    <t>C-3502-0200-9-0-3502024-02-A-02-02-02-007</t>
  </si>
  <si>
    <t>C-3502-0200-9-0-3502024-02-A-02-02-02-008</t>
  </si>
  <si>
    <t>C-3502-0200-9-0-3502024-02-A-02-02-02-009</t>
  </si>
  <si>
    <t>C-3502-0200-9-0-3502024-01-A-02-02-02-010</t>
  </si>
  <si>
    <t>C-3502-0200-9-0-3502024-01-A-02</t>
  </si>
  <si>
    <t>C-3502-0200-9-0-3502024-01-A-02-02</t>
  </si>
  <si>
    <t>C-3502-0200-9-0-3502024-01-A-02-02-01-000</t>
  </si>
  <si>
    <t>C-3502-0200-9-0-3502024-01-A-02-02-01-001</t>
  </si>
  <si>
    <t>C-3502-0200-9-0-3502024-01-A-02-02-01-002</t>
  </si>
  <si>
    <t>C-3502-0200-9-0-3502024-01-A-02-02-01-003</t>
  </si>
  <si>
    <t>C-3502-0200-9-0-3502024-01-A-02-02-01-004</t>
  </si>
  <si>
    <t>C-3502-0200-9-0-3502024-01-A-02-02-02-005</t>
  </si>
  <si>
    <t>C-3502-0200-9-0-3502024-01-A-02-02-02-006</t>
  </si>
  <si>
    <t>C-3502-0200-9-0-3502024-01-A-02-02-02-007</t>
  </si>
  <si>
    <t>C-3502-0200-9-0-3502024-01-A-02-02-02-008</t>
  </si>
  <si>
    <t>C-3502-0200-9-0-3502024-01-A-02-02-02-009</t>
  </si>
  <si>
    <t>C-3502-0200-9-0-3502026-01</t>
  </si>
  <si>
    <t>D-3502-0200-9-3502026-01-0-0-0-0</t>
  </si>
  <si>
    <t>C-3502-0200-9-0-3502026-02</t>
  </si>
  <si>
    <t>D-3502-0200-9-3502026-02-0-0-0-0</t>
  </si>
  <si>
    <t>C-3502-0200-9-0-3502026-02-A-02</t>
  </si>
  <si>
    <t>C-3502-0200-9-0-3502026-02-A-02-02</t>
  </si>
  <si>
    <t>C-3502-0200-9-0-3502026-02-A-02-02-01-000</t>
  </si>
  <si>
    <t>C-3502-0200-9-0-3502026-02-A-02-02-01-001</t>
  </si>
  <si>
    <t>C-3502-0200-9-0-3502026-02-A-02-02-01-002</t>
  </si>
  <si>
    <t>C-3502-0200-9-0-3502026-02-A-02-02-01-003</t>
  </si>
  <si>
    <t>C-3502-0200-9-0-3502026-02-A-02-02-01-004</t>
  </si>
  <si>
    <t>C-3502-0200-9-0-3502026-02-A-02-02-02-005</t>
  </si>
  <si>
    <t>C-3502-0200-9-0-3502026-02-A-02-02-02-006</t>
  </si>
  <si>
    <t>C-3502-0200-9-0-3502026-02-A-02-02-02-007</t>
  </si>
  <si>
    <t>C-3502-0200-9-0-3502026-02-A-02-02-02-008</t>
  </si>
  <si>
    <t>C-3502-0200-9-0-3502026-02-A-02-02-02-009</t>
  </si>
  <si>
    <t>C-3502-0200-9-0-3502026-02-A-02-02-02-010</t>
  </si>
  <si>
    <t>C-3502-0200-9-0-3502026-01-A-02-02-02-010</t>
  </si>
  <si>
    <t>C-3502-0200-9-0-3502026-01-A-02</t>
  </si>
  <si>
    <t>C-3502-0200-9-0-3502026-01-A-02-02</t>
  </si>
  <si>
    <t>C-3502-0200-9-0-3502026-01-A-02-02-01-000</t>
  </si>
  <si>
    <t>C-3502-0200-9-0-3502026-01-A-02-02-01-001</t>
  </si>
  <si>
    <t>C-3502-0200-9-0-3502026-01-A-02-02-01-002</t>
  </si>
  <si>
    <t>C-3502-0200-9-0-3502026-01-A-02-02-01-003</t>
  </si>
  <si>
    <t>C-3502-0200-9-0-3502026-01-A-02-02-01-004</t>
  </si>
  <si>
    <t>C-3502-0200-9-0-3502026-01-A-02-02-02-005</t>
  </si>
  <si>
    <t>C-3502-0200-9-0-3502026-01-A-02-02-02-006</t>
  </si>
  <si>
    <t>C-3502-0200-9-0-3502026-01-A-02-02-02-007</t>
  </si>
  <si>
    <t>C-3502-0200-9-0-3502026-01-A-02-02-02-008</t>
  </si>
  <si>
    <t>C-3502-0200-9-0-3502026-01-A-02-02-02-009</t>
  </si>
  <si>
    <t>D-3502-0200-9-3502026-01-A-2-0-0-0-0</t>
  </si>
  <si>
    <t>D-3502-0200-9-3502026-01-A-2-2-0-0-0</t>
  </si>
  <si>
    <t>D-3502-0200-9-3502026-01-A-2-2-10-0-0</t>
  </si>
  <si>
    <t>D-3502-0200-9-3502026-01-A-2-2-11-0-0</t>
  </si>
  <si>
    <t>D-3502-0200-9-3502026-01-A-2-2-12-0-0</t>
  </si>
  <si>
    <t>D-3502-0200-9-3502026-01-A-2-2-13-0-0</t>
  </si>
  <si>
    <t>D-3502-0200-9-3502026-01-A-2-2-14-0-0</t>
  </si>
  <si>
    <t>D-3502-0200-9-3502026-01-A-2-2-15-0-0</t>
  </si>
  <si>
    <t>D-3502-0200-9-3502026-01-A-2-2-16-0-0</t>
  </si>
  <si>
    <t>D-3502-0200-9-3502026-01-A-2-2-17-0-0</t>
  </si>
  <si>
    <t>D-3502-0200-9-3502026-01-A-2-2-18-0-0</t>
  </si>
  <si>
    <t>D-3502-0200-9-3502026-01-A-2-2-19-0-0</t>
  </si>
  <si>
    <t>D-3502-0200-9-3502026-01-A-2-2-2-0-0</t>
  </si>
  <si>
    <t>D-3502-0200-9-3502026-02-A-2-0-0-0-0</t>
  </si>
  <si>
    <t>D-3502-0200-9-3502026-02-A-2-2-0-0-0</t>
  </si>
  <si>
    <t>D-3502-0200-9-3502026-02-A-2-2-10-0-0</t>
  </si>
  <si>
    <t>D-3502-0200-9-3502026-02-A-2-2-11-0-0</t>
  </si>
  <si>
    <t>D-3502-0200-9-3502026-02-A-2-2-12-0-0</t>
  </si>
  <si>
    <t>D-3502-0200-9-3502026-02-A-2-2-13-0-0</t>
  </si>
  <si>
    <t>D-3502-0200-9-3502026-02-A-2-2-14-0-0</t>
  </si>
  <si>
    <t>D-3502-0200-9-3502026-02-A-2-2-15-0-0</t>
  </si>
  <si>
    <t>D-3502-0200-9-3502026-02-A-2-2-16-0-0</t>
  </si>
  <si>
    <t>D-3502-0200-9-3502026-02-A-2-2-17-0-0</t>
  </si>
  <si>
    <t>D-3502-0200-9-3502026-02-A-2-2-18-0-0</t>
  </si>
  <si>
    <t>D-3502-0200-9-3502026-02-A-2-2-19-0-0</t>
  </si>
  <si>
    <t>D-3502-0200-9-3502026-02-A-2-2-2-0-0</t>
  </si>
  <si>
    <t>C-3502-0200-9-0-3502107-01</t>
  </si>
  <si>
    <t>D-3502-0200-9-3502107-01-0-0-0-0</t>
  </si>
  <si>
    <t>C-3502-0200-9-0-3502107-02</t>
  </si>
  <si>
    <t>D-3502-0200-9-3502107-02-0-0-0-0</t>
  </si>
  <si>
    <t>D-3502-0200-9-3502107-02-A-2-0-0-0-0</t>
  </si>
  <si>
    <t>D-3502-0200-9-3502107-02-A-2-2-0-0-0</t>
  </si>
  <si>
    <t>D-3502-0200-9-3502107-02-A-2-2-10-0-0</t>
  </si>
  <si>
    <t>D-3502-0200-9-3502107-02-A-2-2-11-0-0</t>
  </si>
  <si>
    <t>D-3502-0200-9-3502107-02-A-2-2-12-0-0</t>
  </si>
  <si>
    <t>D-3502-0200-9-3502107-02-A-2-2-13-0-0</t>
  </si>
  <si>
    <t>D-3502-0200-9-3502107-02-A-2-2-14-0-0</t>
  </si>
  <si>
    <t>D-3502-0200-9-3502107-02-A-2-2-15-0-0</t>
  </si>
  <si>
    <t>D-3502-0200-9-3502107-02-A-2-2-16-0-0</t>
  </si>
  <si>
    <t>D-3502-0200-9-3502107-02-A-2-2-17-0-0</t>
  </si>
  <si>
    <t>D-3502-0200-9-3502107-02-A-2-2-18-0-0</t>
  </si>
  <si>
    <t>D-3502-0200-9-3502107-02-A-2-2-19-0-0</t>
  </si>
  <si>
    <t>D-3502-0200-9-3502107-02-A-2-2-2-0-0</t>
  </si>
  <si>
    <t>D-3502-0200-9-3502107-01-A-2-2-2-0-0</t>
  </si>
  <si>
    <t>D-3502-0200-9-3502107-01-A-2-0-0-0-0</t>
  </si>
  <si>
    <t>D-3502-0200-9-3502107-01-A-2-2-0-0-0</t>
  </si>
  <si>
    <t>D-3502-0200-9-3502107-01-A-2-2-10-0-0</t>
  </si>
  <si>
    <t>D-3502-0200-9-3502107-01-A-2-2-11-0-0</t>
  </si>
  <si>
    <t>D-3502-0200-9-3502107-01-A-2-2-12-0-0</t>
  </si>
  <si>
    <t>D-3502-0200-9-3502107-01-A-2-2-13-0-0</t>
  </si>
  <si>
    <t>D-3502-0200-9-3502107-01-A-2-2-14-0-0</t>
  </si>
  <si>
    <t>D-3502-0200-9-3502107-01-A-2-2-15-0-0</t>
  </si>
  <si>
    <t>D-3502-0200-9-3502107-01-A-2-2-16-0-0</t>
  </si>
  <si>
    <t>D-3502-0200-9-3502107-01-A-2-2-17-0-0</t>
  </si>
  <si>
    <t>D-3502-0200-9-3502107-01-A-2-2-18-0-0</t>
  </si>
  <si>
    <t>D-3502-0200-9-3502107-01-A-2-2-19-0-0</t>
  </si>
  <si>
    <t>C-3502-0200-9-0-3502107-01-A-02</t>
  </si>
  <si>
    <t>C-3502-0200-9-0-3502107-01-A-02-02</t>
  </si>
  <si>
    <t>C-3502-0200-9-0-3502107-01-A-02-02-01-000</t>
  </si>
  <si>
    <t>C-3502-0200-9-0-3502107-01-A-02-02-01-001</t>
  </si>
  <si>
    <t>C-3502-0200-9-0-3502107-01-A-02-02-01-002</t>
  </si>
  <si>
    <t>C-3502-0200-9-0-3502107-01-A-02-02-01-003</t>
  </si>
  <si>
    <t>C-3502-0200-9-0-3502107-01-A-02-02-01-004</t>
  </si>
  <si>
    <t>C-3502-0200-9-0-3502107-01-A-02-02-02-005</t>
  </si>
  <si>
    <t>C-3502-0200-9-0-3502107-01-A-02-02-02-006</t>
  </si>
  <si>
    <t>C-3502-0200-9-0-3502107-01-A-02-02-02-007</t>
  </si>
  <si>
    <t>C-3502-0200-9-0-3502107-01-A-02-02-02-008</t>
  </si>
  <si>
    <t>C-3502-0200-9-0-3502107-01-A-02-02-02-009</t>
  </si>
  <si>
    <t>C-3502-0200-9-0-3502107-01-A-02-02-02-010</t>
  </si>
  <si>
    <t>C-3502-0200-9-0-3502107-02-A-02</t>
  </si>
  <si>
    <t>C-3502-0200-9-0-3502107-02-A-02-02</t>
  </si>
  <si>
    <t>C-3502-0200-9-0-3502107-02-A-02-02-01-000</t>
  </si>
  <si>
    <t>C-3502-0200-9-0-3502107-02-A-02-02-01-001</t>
  </si>
  <si>
    <t>C-3502-0200-9-0-3502107-02-A-02-02-01-002</t>
  </si>
  <si>
    <t>C-3502-0200-9-0-3502107-02-A-02-02-01-003</t>
  </si>
  <si>
    <t>C-3502-0200-9-0-3502107-02-A-02-02-01-004</t>
  </si>
  <si>
    <t>C-3502-0200-9-0-3502107-02-A-02-02-02-005</t>
  </si>
  <si>
    <t>C-3502-0200-9-0-3502107-02-A-02-02-02-006</t>
  </si>
  <si>
    <t>C-3502-0200-9-0-3502107-02-A-02-02-02-007</t>
  </si>
  <si>
    <t>C-3502-0200-9-0-3502107-02-A-02-02-02-008</t>
  </si>
  <si>
    <t>C-3502-0200-9-0-3502107-02-A-02-02-02-009</t>
  </si>
  <si>
    <t>C-3502-0200-9-0-3502107-02-A-02-02-02-010</t>
  </si>
  <si>
    <t>C-3502-0200-10-0-3502027-01</t>
  </si>
  <si>
    <t>D-3502-0200-10-3502027-01-0-0-0-0</t>
  </si>
  <si>
    <t>C-3502-0200-10-0-3502027-02</t>
  </si>
  <si>
    <t>D-3502-0200-10-3502027-02-0-0-0-0</t>
  </si>
  <si>
    <t>C-3502-0200-10-0-3502019-01</t>
  </si>
  <si>
    <t>D-3502-0200-10-3502019-01-0-0-0-0</t>
  </si>
  <si>
    <t>C-3502-0200-10-0-3502019-02</t>
  </si>
  <si>
    <t>D-3502-0200-10-3502019-02-0-0-0-0</t>
  </si>
  <si>
    <t>C-3502-0200-10-0-3502026-01</t>
  </si>
  <si>
    <t>D-3502-0200-10-3502026-01-0-0-0-0</t>
  </si>
  <si>
    <t>C-3502-0200-10-0-3502026-02</t>
  </si>
  <si>
    <t>D-3502-0200-10-3502026-02-0-0-0-0</t>
  </si>
  <si>
    <t>C-3502-0200-10-0-3502026-03</t>
  </si>
  <si>
    <t>D-3502-0200-10-3502026-03-0-0-0-0</t>
  </si>
  <si>
    <t>C-3502-0200-10-0-3502019-01-A-02</t>
  </si>
  <si>
    <t>C-3502-0200-10-0-3502019-01-A-02-02</t>
  </si>
  <si>
    <t>C-3502-0200-10-0-3502019-01-A-02-02-01-000</t>
  </si>
  <si>
    <t>C-3502-0200-10-0-3502019-01-A-02-02-01-001</t>
  </si>
  <si>
    <t>C-3502-0200-10-0-3502019-01-A-02-02-01-002</t>
  </si>
  <si>
    <t>C-3502-0200-10-0-3502019-01-A-02-02-01-003</t>
  </si>
  <si>
    <t>C-3502-0200-10-0-3502019-01-A-02-02-01-004</t>
  </si>
  <si>
    <t>C-3502-0200-10-0-3502019-01-A-02-02-02-005</t>
  </si>
  <si>
    <t>C-3502-0200-10-0-3502019-01-A-02-02-02-006</t>
  </si>
  <si>
    <t>C-3502-0200-10-0-3502019-01-A-02-02-02-007</t>
  </si>
  <si>
    <t>C-3502-0200-10-0-3502019-01-A-02-02-02-008</t>
  </si>
  <si>
    <t>C-3502-0200-10-0-3502019-01-A-02-02-02-009</t>
  </si>
  <si>
    <t>C-3502-0200-10-0-3502019-01-A-02-02-02-010</t>
  </si>
  <si>
    <t>C-3502-0200-10-0-3502019-02-A-02</t>
  </si>
  <si>
    <t>C-3502-0200-10-0-3502019-02-A-02-02</t>
  </si>
  <si>
    <t>C-3502-0200-10-0-3502019-02-A-02-02-01-000</t>
  </si>
  <si>
    <t>C-3502-0200-10-0-3502019-02-A-02-02-01-001</t>
  </si>
  <si>
    <t>C-3502-0200-10-0-3502019-02-A-02-02-01-002</t>
  </si>
  <si>
    <t>C-3502-0200-10-0-3502019-02-A-02-02-01-003</t>
  </si>
  <si>
    <t>C-3502-0200-10-0-3502019-02-A-02-02-01-004</t>
  </si>
  <si>
    <t>C-3502-0200-10-0-3502019-02-A-02-02-02-005</t>
  </si>
  <si>
    <t>C-3502-0200-10-0-3502019-02-A-02-02-02-006</t>
  </si>
  <si>
    <t>C-3502-0200-10-0-3502019-02-A-02-02-02-007</t>
  </si>
  <si>
    <t>C-3502-0200-10-0-3502019-02-A-02-02-02-008</t>
  </si>
  <si>
    <t>C-3502-0200-10-0-3502019-02-A-02-02-02-009</t>
  </si>
  <si>
    <t>C-3502-0200-10-0-3502019-02-A-02-02-02-010</t>
  </si>
  <si>
    <t>D-3502-0200-10-3502019-02-A-2-0-0-0-0</t>
  </si>
  <si>
    <t>D-3502-0200-10-3502019-02-A-2-2-0-0-0</t>
  </si>
  <si>
    <t>D-3502-0200-10-3502019-02-A-2-2-10-0-0</t>
  </si>
  <si>
    <t>D-3502-0200-10-3502019-02-A-2-2-11-0-0</t>
  </si>
  <si>
    <t>D-3502-0200-10-3502019-02-A-2-2-12-0-0</t>
  </si>
  <si>
    <t>D-3502-0200-10-3502019-02-A-2-2-13-0-0</t>
  </si>
  <si>
    <t>D-3502-0200-10-3502019-02-A-2-2-14-0-0</t>
  </si>
  <si>
    <t>D-3502-0200-10-3502019-02-A-2-2-15-0-0</t>
  </si>
  <si>
    <t>D-3502-0200-10-3502019-02-A-2-2-16-0-0</t>
  </si>
  <si>
    <t>D-3502-0200-10-3502019-02-A-2-2-17-0-0</t>
  </si>
  <si>
    <t>D-3502-0200-10-3502019-02-A-2-2-18-0-0</t>
  </si>
  <si>
    <t>D-3502-0200-10-3502019-02-A-2-2-19-0-0</t>
  </si>
  <si>
    <t>D-3502-0200-10-3502019-02-02-A-2-2-2-0-0</t>
  </si>
  <si>
    <t>D-3502-0200-10-3502019-01-A-2-0-0-0-0</t>
  </si>
  <si>
    <t>D-3502-0200-10-3502019-01-A-2-2-0-0-0</t>
  </si>
  <si>
    <t>D-3502-0200-10-3502019-01-A-2-2-10-0-0</t>
  </si>
  <si>
    <t>D-3502-0200-10-3502019-01-A-2-2-11-0-0</t>
  </si>
  <si>
    <t>D-3502-0200-10-3502019-01-A-2-2-12-0-0</t>
  </si>
  <si>
    <t>D-3502-0200-10-3502019-01-A-2-2-13-0-0</t>
  </si>
  <si>
    <t>D-3502-0200-10-3502019-01-A-2-2-14-0-0</t>
  </si>
  <si>
    <t>D-3502-0200-10-3502019-01-A-2-2-15-0-0</t>
  </si>
  <si>
    <t>D-3502-0200-10-3502019-01-A-2-2-16-0-0</t>
  </si>
  <si>
    <t>D-3502-0200-10-3502019-01-A-2-2-17-0-0</t>
  </si>
  <si>
    <t>D-3502-0200-10-3502019-01-A-2-2-18-0-0</t>
  </si>
  <si>
    <t>D-3502-0200-10-3502019-01-A-2-2-19-0-0</t>
  </si>
  <si>
    <t>D-3502-0200-10-3502019-01-01-A-2-2-2-0-0</t>
  </si>
  <si>
    <t>D-3502-0200-10-3502026-03-A-2-0-0-0-0</t>
  </si>
  <si>
    <t>D-3502-0200-10-3502026-03-A-2-2-0-0-0</t>
  </si>
  <si>
    <t>D-3502-0200-10-3502026-03-A-2-2-10-0-0</t>
  </si>
  <si>
    <t>D-3502-0200-10-3502026-03-A-2-2-11-0-0</t>
  </si>
  <si>
    <t>D-3502-0200-10-3502026-03-A-2-2-12-0-0</t>
  </si>
  <si>
    <t>D-3502-0200-10-3502026-03-A-2-2-13-0-0</t>
  </si>
  <si>
    <t>D-3502-0200-10-3502026-03-A-2-2-14-0-0</t>
  </si>
  <si>
    <t>D-3502-0200-10-3502026-03-A-2-2-15-0-0</t>
  </si>
  <si>
    <t>D-3502-0200-10-3502026-03-A-2-2-16-0-0</t>
  </si>
  <si>
    <t>D-3502-0200-10-3502026-03-A-2-2-17-0-0</t>
  </si>
  <si>
    <t>D-3502-0200-10-3502026-03-A-2-2-18-0-0</t>
  </si>
  <si>
    <t>D-3502-0200-10-3502026-03-A-2-2-19-0-0</t>
  </si>
  <si>
    <t>D-3502-0200-10-3502026-03-03-A-2-2-2-0-0</t>
  </si>
  <si>
    <t>D-3502-0200-10-3502026-02-A-2-0-0-0-0</t>
  </si>
  <si>
    <t>D-3502-0200-10-3502026-02-A-2-2-0-0-0</t>
  </si>
  <si>
    <t>D-3502-0200-10-3502026-02-A-2-2-10-0-0</t>
  </si>
  <si>
    <t>D-3502-0200-10-3502026-02-A-2-2-11-0-0</t>
  </si>
  <si>
    <t>D-3502-0200-10-3502026-02-A-2-2-12-0-0</t>
  </si>
  <si>
    <t>D-3502-0200-10-3502026-02-A-2-2-13-0-0</t>
  </si>
  <si>
    <t>D-3502-0200-10-3502026-02-A-2-2-14-0-0</t>
  </si>
  <si>
    <t>D-3502-0200-10-3502026-02-A-2-2-15-0-0</t>
  </si>
  <si>
    <t>D-3502-0200-10-3502026-02-A-2-2-16-0-0</t>
  </si>
  <si>
    <t>D-3502-0200-10-3502026-02-A-2-2-17-0-0</t>
  </si>
  <si>
    <t>D-3502-0200-10-3502026-02-A-2-2-18-0-0</t>
  </si>
  <si>
    <t>D-3502-0200-10-3502026-02-A-2-2-19-0-0</t>
  </si>
  <si>
    <t>D-3502-0200-10-3502026-02-02-A-2-2-2-0-0</t>
  </si>
  <si>
    <t>D-3502-0200-10-3502026-01-A-2-0-0-0-0</t>
  </si>
  <si>
    <t>D-3502-0200-10-3502026-01-A-2-2-0-0-0</t>
  </si>
  <si>
    <t>D-3502-0200-10-3502026-01-A-2-2-10-0-0</t>
  </si>
  <si>
    <t>D-3502-0200-10-3502026-01-A-2-2-11-0-0</t>
  </si>
  <si>
    <t>D-3502-0200-10-3502026-01-A-2-2-12-0-0</t>
  </si>
  <si>
    <t>D-3502-0200-10-3502026-01-A-2-2-13-0-0</t>
  </si>
  <si>
    <t>D-3502-0200-10-3502026-01-A-2-2-14-0-0</t>
  </si>
  <si>
    <t>D-3502-0200-10-3502026-01-A-2-2-15-0-0</t>
  </si>
  <si>
    <t>D-3502-0200-10-3502026-01-A-2-2-16-0-0</t>
  </si>
  <si>
    <t>D-3502-0200-10-3502026-01-A-2-2-17-0-0</t>
  </si>
  <si>
    <t>D-3502-0200-10-3502026-01-A-2-2-18-0-0</t>
  </si>
  <si>
    <t>D-3502-0200-10-3502026-01-A-2-2-19-0-0</t>
  </si>
  <si>
    <t>C-3502-0200-10-0-3502026-01-A-02</t>
  </si>
  <si>
    <t>C-3502-0200-10-0-3502026-01-A-02-02</t>
  </si>
  <si>
    <t>C-3502-0200-10-0-3502026-01-A-02-02-01-000</t>
  </si>
  <si>
    <t>C-3502-0200-10-0-3502026-01-A-02-02-01-001</t>
  </si>
  <si>
    <t>C-3502-0200-10-0-3502026-01-A-02-02-01-002</t>
  </si>
  <si>
    <t>C-3502-0200-10-0-3502026-01-A-02-02-01-003</t>
  </si>
  <si>
    <t>C-3502-0200-10-0-3502026-01-A-02-02-01-004</t>
  </si>
  <si>
    <t>C-3502-0200-10-0-3502026-01-A-02-02-02-005</t>
  </si>
  <si>
    <t>C-3502-0200-10-0-3502026-01-A-02-02-02-006</t>
  </si>
  <si>
    <t>C-3502-0200-10-0-3502026-01-A-02-02-02-007</t>
  </si>
  <si>
    <t>C-3502-0200-10-0-3502026-01-A-02-02-02-008</t>
  </si>
  <si>
    <t>C-3502-0200-10-0-3502026-01-A-02-02-02-009</t>
  </si>
  <si>
    <t>C-3502-0200-10-0-3502026-01-A-02-02-02-010</t>
  </si>
  <si>
    <t>C-3502-0200-10-0-3502026-02-A-02</t>
  </si>
  <si>
    <t>C-3502-0200-10-0-3502026-02-A-02-02</t>
  </si>
  <si>
    <t>C-3502-0200-10-0-3502026-02-A-02-02-01-000</t>
  </si>
  <si>
    <t>C-3502-0200-10-0-3502026-02-A-02-02-01-001</t>
  </si>
  <si>
    <t>C-3502-0200-10-0-3502026-02-A-02-02-01-002</t>
  </si>
  <si>
    <t>C-3502-0200-10-0-3502026-02-A-02-02-01-003</t>
  </si>
  <si>
    <t>C-3502-0200-10-0-3502026-02-A-02-02-01-004</t>
  </si>
  <si>
    <t>C-3502-0200-10-0-3502026-02-A-02-02-02-005</t>
  </si>
  <si>
    <t>C-3502-0200-10-0-3502026-02-A-02-02-02-006</t>
  </si>
  <si>
    <t>C-3502-0200-10-0-3502026-02-A-02-02-02-007</t>
  </si>
  <si>
    <t>C-3502-0200-10-0-3502026-02-A-02-02-02-008</t>
  </si>
  <si>
    <t>C-3502-0200-10-0-3502026-02-A-02-02-02-009</t>
  </si>
  <si>
    <t>C-3502-0200-10-0-3502026-02-A-02-02-02-010</t>
  </si>
  <si>
    <t>C-3502-0200-10-0-3502026-03-A-02</t>
  </si>
  <si>
    <t>C-3502-0200-10-0-3502026-03-A-02-02</t>
  </si>
  <si>
    <t>C-3502-0200-10-0-3502026-03-A-02-02-01-000</t>
  </si>
  <si>
    <t>C-3502-0200-10-0-3502026-03-A-02-02-01-001</t>
  </si>
  <si>
    <t>C-3502-0200-10-0-3502026-03-A-02-02-01-002</t>
  </si>
  <si>
    <t>C-3502-0200-10-0-3502026-03-A-02-02-01-003</t>
  </si>
  <si>
    <t>C-3502-0200-10-0-3502026-03-A-02-02-01-004</t>
  </si>
  <si>
    <t>C-3502-0200-10-0-3502026-03-A-02-02-02-005</t>
  </si>
  <si>
    <t>C-3502-0200-10-0-3502026-03-A-02-02-02-006</t>
  </si>
  <si>
    <t>C-3502-0200-10-0-3502026-03-A-02-02-02-007</t>
  </si>
  <si>
    <t>C-3502-0200-10-0-3502026-03-A-02-02-02-008</t>
  </si>
  <si>
    <t>C-3502-0200-10-0-3502026-03-A-02-02-02-009</t>
  </si>
  <si>
    <t>C-3502-0200-10-0-3502026-03-A-02-02-02-010</t>
  </si>
  <si>
    <t>C-3502-0200-10-0-3502027-01-A-02</t>
  </si>
  <si>
    <t>C-3502-0200-10-0-3502027-01-A-02-02</t>
  </si>
  <si>
    <t>C-3502-0200-10-0-3502027-01-A-02-02-01-000</t>
  </si>
  <si>
    <t>C-3502-0200-10-0-3502027-01-A-02-02-01-001</t>
  </si>
  <si>
    <t>C-3502-0200-10-0-3502027-01-A-02-02-01-002</t>
  </si>
  <si>
    <t>C-3502-0200-10-0-3502027-01-A-02-02-01-003</t>
  </si>
  <si>
    <t>C-3502-0200-10-0-3502027-01-A-02-02-01-004</t>
  </si>
  <si>
    <t>C-3502-0200-10-0-3502027-01-A-02-02-02-005</t>
  </si>
  <si>
    <t>C-3502-0200-10-0-3502027-01-A-02-02-02-006</t>
  </si>
  <si>
    <t>C-3502-0200-10-0-3502027-01-A-02-02-02-007</t>
  </si>
  <si>
    <t>C-3502-0200-10-0-3502027-01-A-02-02-02-008</t>
  </si>
  <si>
    <t>C-3502-0200-10-0-3502027-01-A-02-02-02-009</t>
  </si>
  <si>
    <t>C-3502-0200-10-0-3502027-01-A-02-02-02-010</t>
  </si>
  <si>
    <t>C-3502-0200-10-0-3502027-02-A-02</t>
  </si>
  <si>
    <t>C-3502-0200-10-0-3502027-02-A-02-02</t>
  </si>
  <si>
    <t>C-3502-0200-10-0-3502027-02-A-02-02-01-000</t>
  </si>
  <si>
    <t>C-3502-0200-10-0-3502027-02-A-02-02-01-001</t>
  </si>
  <si>
    <t>C-3502-0200-10-0-3502027-02-A-02-02-01-002</t>
  </si>
  <si>
    <t>C-3502-0200-10-0-3502027-02-A-02-02-01-003</t>
  </si>
  <si>
    <t>C-3502-0200-10-0-3502027-02-A-02-02-01-004</t>
  </si>
  <si>
    <t>C-3502-0200-10-0-3502027-02-A-02-02-02-005</t>
  </si>
  <si>
    <t>C-3502-0200-10-0-3502027-02-A-02-02-02-006</t>
  </si>
  <si>
    <t>C-3502-0200-10-0-3502027-02-A-02-02-02-007</t>
  </si>
  <si>
    <t>C-3502-0200-10-0-3502027-02-A-02-02-02-008</t>
  </si>
  <si>
    <t>C-3502-0200-10-0-3502027-02-A-02-02-02-009</t>
  </si>
  <si>
    <t>C-3502-0200-10-0-3502027-02-A-02-02-02-010</t>
  </si>
  <si>
    <t>D-3502-0200-10-3502027-02-A-2-0-0-0-0</t>
  </si>
  <si>
    <t>D-3502-0200-10-3502027-02-A-2-2-0-0-0</t>
  </si>
  <si>
    <t>D-3502-0200-10-3502027-02-A-2-2-10-0-0</t>
  </si>
  <si>
    <t>D-3502-0200-10-3502027-02-A-2-2-11-0-0</t>
  </si>
  <si>
    <t>D-3502-0200-10-3502027-02-A-2-2-12-0-0</t>
  </si>
  <si>
    <t>D-3502-0200-10-3502027-02-A-2-2-13-0-0</t>
  </si>
  <si>
    <t>D-3502-0200-10-3502027-02-A-2-2-14-0-0</t>
  </si>
  <si>
    <t>D-3502-0200-10-3502027-02-A-2-2-15-0-0</t>
  </si>
  <si>
    <t>D-3502-0200-10-3502027-02-A-2-2-16-0-0</t>
  </si>
  <si>
    <t>D-3502-0200-10-3502027-02-A-2-2-17-0-0</t>
  </si>
  <si>
    <t>D-3502-0200-10-3502027-02-A-2-2-18-0-0</t>
  </si>
  <si>
    <t>D-3502-0200-10-3502027-02-A-2-2-19-0-0</t>
  </si>
  <si>
    <t>D-3502-0200-10-3502027-02-A-2-2-2-0-0</t>
  </si>
  <si>
    <t>D-3502-0200-10-3502027-01-A-2-0-0-0-0</t>
  </si>
  <si>
    <t>D-3502-0200-10-3502027-01-A-2-2-0-0-0</t>
  </si>
  <si>
    <t>D-3502-0200-10-3502027-01-A-2-2-10-0-0</t>
  </si>
  <si>
    <t>D-3502-0200-10-3502027-01-A-2-2-11-0-0</t>
  </si>
  <si>
    <t>D-3502-0200-10-3502027-01-A-2-2-12-0-0</t>
  </si>
  <si>
    <t>D-3502-0200-10-3502027-01-A-2-2-13-0-0</t>
  </si>
  <si>
    <t>D-3502-0200-10-3502027-01-A-2-2-14-0-0</t>
  </si>
  <si>
    <t>D-3502-0200-10-3502027-01-A-2-2-15-0-0</t>
  </si>
  <si>
    <t>D-3502-0200-10-3502027-01-A-2-2-16-0-0</t>
  </si>
  <si>
    <t>D-3502-0200-10-3502027-01-A-2-2-17-0-0</t>
  </si>
  <si>
    <t>D-3502-0200-10-3502027-01-A-2-2-18-0-0</t>
  </si>
  <si>
    <t>D-3502-0200-10-3502027-01-A-2-2-19-0-0</t>
  </si>
  <si>
    <t>D-3502-0200-10-3502027-01-A-2-2-2-0-0</t>
  </si>
  <si>
    <t>BRINDAR ASISTENCIA TECNICA PARA EL MEJORAMIENTO DE PRODUCTOS Y GESTION DE UNIDADES PRODUCTIVAS</t>
  </si>
  <si>
    <t>C-3502-0200-11-0-3502002-02</t>
  </si>
  <si>
    <t>D-3502-0200-11-3502002-02-0-0-0-0</t>
  </si>
  <si>
    <t>C-3502-0200-11-0-35020002-01</t>
  </si>
  <si>
    <t>D-3502-0200-11-3502002-01-0-0-0-0</t>
  </si>
  <si>
    <t>C-3502-0200-11-0-3502002-01-A-02</t>
  </si>
  <si>
    <t>C-3502-0200-11-0-3502002-01-A-02-02</t>
  </si>
  <si>
    <t>C-3502-0200-11-0-3502002-01-A-02-02-01-000</t>
  </si>
  <si>
    <t>C-3502-0200-11-0-3502002-01-A-02-02-01-001</t>
  </si>
  <si>
    <t>C-3502-0200-11-0-3502002-01-A-02-02-01-002</t>
  </si>
  <si>
    <t>C-3502-0200-11-0-3502002-01-A-02-02-01-003</t>
  </si>
  <si>
    <t>C-3502-0200-11-0-3502002-01-A-02-02-01-004</t>
  </si>
  <si>
    <t>C-3502-0200-11-0-3502002-01-A-02-02-02-005</t>
  </si>
  <si>
    <t>C-3502-0200-11-0-3502002-01-A-02-02-02-006</t>
  </si>
  <si>
    <t>C-3502-0200-11-0-3502002-01-A-02-02-02-007</t>
  </si>
  <si>
    <t>C-3502-0200-11-0-3502002-01-A-02-02-02-008</t>
  </si>
  <si>
    <t>C-3502-0200-11-0-3502002-01-A-02-02-02-009</t>
  </si>
  <si>
    <t>C-3502-0200-11-0-3502002-01-A-02-02-02-010</t>
  </si>
  <si>
    <t>C-3502-0200-11-0-3502002-02-A-02</t>
  </si>
  <si>
    <t>C-3502-0200-11-0-3502002-02-A-02-02</t>
  </si>
  <si>
    <t>C-3502-0200-11-0-3502002-02-A-02-02-01-000</t>
  </si>
  <si>
    <t>C-3502-0200-11-0-3502002-02-A-02-02-01-001</t>
  </si>
  <si>
    <t>C-3502-0200-11-0-3502002-02-A-02-02-01-002</t>
  </si>
  <si>
    <t>C-3502-0200-11-0-3502002-02-A-02-02-01-003</t>
  </si>
  <si>
    <t>C-3502-0200-11-0-3502002-02-A-02-02-01-004</t>
  </si>
  <si>
    <t>C-3502-0200-11-0-3502002-02-A-02-02-02-005</t>
  </si>
  <si>
    <t>C-3502-0200-11-0-3502002-02-A-02-02-02-006</t>
  </si>
  <si>
    <t>C-3502-0200-11-0-3502002-02-A-02-02-02-007</t>
  </si>
  <si>
    <t>C-3502-0200-11-0-3502002-02-A-02-02-02-008</t>
  </si>
  <si>
    <t>C-3502-0200-11-0-3502002-02-A-02-02-02-009</t>
  </si>
  <si>
    <t>C-3502-0200-11-0-3502002-02-A-02-02-02-010</t>
  </si>
  <si>
    <t>D-3502-0200-11-3502002-02-A-2-0-0-0-0</t>
  </si>
  <si>
    <t>D-3502-0200-11-3502002-02-A-2-2-0-0-0</t>
  </si>
  <si>
    <t>D-3502-0200-11-3502002-02-A-2-2-10-0-0</t>
  </si>
  <si>
    <t>D-3502-0200-11-3502002-02-A-2-2-11-0-0</t>
  </si>
  <si>
    <t>D-3502-0200-11-3502002-02-A-2-2-12-0-0</t>
  </si>
  <si>
    <t>D-3502-0200-11-3502002-02-A-2-2-13-0-0</t>
  </si>
  <si>
    <t>D-3502-0200-11-3502002-02-A-2-2-14-0-0</t>
  </si>
  <si>
    <t>D-3502-0200-11-3502002-02-A-2-2-15-0-0</t>
  </si>
  <si>
    <t>D-3502-0200-11-3502002-02-A-2-2-16-0-0</t>
  </si>
  <si>
    <t>D-3502-0200-11-3502002-02-A-2-2-17-0-0</t>
  </si>
  <si>
    <t>D-3502-0200-11-3502002-02-A-2-2-18-0-0</t>
  </si>
  <si>
    <t>D-3502-0200-11-3502002-02-A-2-2-19-0-0</t>
  </si>
  <si>
    <t>D-3502-0200-11-3502002-02-02-A-2-2-2-0-0</t>
  </si>
  <si>
    <t>D-3502-0200-11-3502002-01-A-2-0-0-0-0</t>
  </si>
  <si>
    <t>D-3502-0200-11-3502002-01-A-2-2-0-0-0</t>
  </si>
  <si>
    <t>D-3502-0200-11-3502002-01-A-2-2-10-0-0</t>
  </si>
  <si>
    <t>D-3502-0200-11-3502002-01-A-2-2-11-0-0</t>
  </si>
  <si>
    <t>D-3502-0200-11-3502002-01-A-2-2-12-0-0</t>
  </si>
  <si>
    <t>D-3502-0200-11-3502002-01-A-2-2-13-0-0</t>
  </si>
  <si>
    <t>D-3502-0200-11-3502002-01-A-2-2-14-0-0</t>
  </si>
  <si>
    <t>D-3502-0200-11-3502002-01-A-2-2-15-0-0</t>
  </si>
  <si>
    <t>D-3502-0200-11-3502002-01-A-2-2-16-0-0</t>
  </si>
  <si>
    <t>D-3502-0200-11-3502002-01-A-2-2-17-0-0</t>
  </si>
  <si>
    <t>D-3502-0200-11-3502002-01-A-2-2-18-0-0</t>
  </si>
  <si>
    <t>D-3502-0200-11-3502002-01-A-2-2-19-0-0</t>
  </si>
  <si>
    <t>D-3502-0200-11-3502002-01-01-A-2-2-2-0-0</t>
  </si>
  <si>
    <t>C-3502-0200-11-0-3502022-01</t>
  </si>
  <si>
    <t>D-3502-0200-11-3502022-01-0-0-0-0</t>
  </si>
  <si>
    <t>C-3502-0200-11-0-3502022-02</t>
  </si>
  <si>
    <t>D-3502-0200-11-3502022-02-0-0-0-0</t>
  </si>
  <si>
    <t>C-3502-0200-11-0-3502022-03</t>
  </si>
  <si>
    <t>D-3502-0200-11-3502022-03-0-0-0-0</t>
  </si>
  <si>
    <t>D-3502-0200-11-3502022-03-A-2-0-0-0-0</t>
  </si>
  <si>
    <t>D-3502-0200-11-3502022-03-A-2-2-0-0-0</t>
  </si>
  <si>
    <t>D-3502-0200-11-3502022-03-A-2-2-10-0-0</t>
  </si>
  <si>
    <t>D-3502-0200-11-3502022-03-A-2-2-11-0-0</t>
  </si>
  <si>
    <t>D-3502-0200-11-3502022-03-A-2-2-12-0-0</t>
  </si>
  <si>
    <t>D-3502-0200-11-3502022-03-A-2-2-13-0-0</t>
  </si>
  <si>
    <t>D-3502-0200-11-3502022-03-A-2-2-14-0-0</t>
  </si>
  <si>
    <t>D-3502-0200-11-3502022-03-A-2-2-15-0-0</t>
  </si>
  <si>
    <t>D-3502-0200-11-3502022-03-A-2-2-16-0-0</t>
  </si>
  <si>
    <t>D-3502-0200-11-3502022-03-A-2-2-17-0-0</t>
  </si>
  <si>
    <t>D-3502-0200-11-3502022-03-A-2-2-18-0-0</t>
  </si>
  <si>
    <t>D-3502-0200-11-3502022-03-A-2-2-19-0-0</t>
  </si>
  <si>
    <t>D-3502-0200-11-3502022-03-A-2-2-2-0-0</t>
  </si>
  <si>
    <t>D-3502-0200-11-3502022-02-A-2-0-0-0-0</t>
  </si>
  <si>
    <t>D-3502-0200-11-3502022-02-A-2-2-0-0-0</t>
  </si>
  <si>
    <t>D-3502-0200-11-3502022-02-A-2-2-10-0-0</t>
  </si>
  <si>
    <t>D-3502-0200-11-3502022-02-A-2-2-11-0-0</t>
  </si>
  <si>
    <t>D-3502-0200-11-3502022-02-A-2-2-12-0-0</t>
  </si>
  <si>
    <t>D-3502-0200-11-3502022-02-A-2-2-13-0-0</t>
  </si>
  <si>
    <t>D-3502-0200-11-3502022-02-A-2-2-14-0-0</t>
  </si>
  <si>
    <t>D-3502-0200-11-3502022-02-A-2-2-15-0-0</t>
  </si>
  <si>
    <t>D-3502-0200-11-3502022-02-A-2-2-16-0-0</t>
  </si>
  <si>
    <t>D-3502-0200-11-3502022-02-A-2-2-17-0-0</t>
  </si>
  <si>
    <t>D-3502-0200-11-3502022-02-A-2-2-18-0-0</t>
  </si>
  <si>
    <t>D-3502-0200-11-3502022-02-A-2-2-19-0-0</t>
  </si>
  <si>
    <t>D-3502-0200-11-3502022-02-A-2-2-2-0-0</t>
  </si>
  <si>
    <t>D-3502-0200-11-3502022-01-A-2-0-0-0-0</t>
  </si>
  <si>
    <t>D-3502-0200-11-3502022-01-A-2-2-0-0-0</t>
  </si>
  <si>
    <t>D-3502-0200-11-3502022-01-A-2-2-10-0-0</t>
  </si>
  <si>
    <t>D-3502-0200-11-3502022-01-A-2-2-11-0-0</t>
  </si>
  <si>
    <t>D-3502-0200-11-3502022-01-A-2-2-12-0-0</t>
  </si>
  <si>
    <t>D-3502-0200-11-3502022-01-A-2-2-13-0-0</t>
  </si>
  <si>
    <t>D-3502-0200-11-3502022-01-A-2-2-14-0-0</t>
  </si>
  <si>
    <t>D-3502-0200-11-3502022-01-A-2-2-15-0-0</t>
  </si>
  <si>
    <t>D-3502-0200-11-3502022-01-A-2-2-16-0-0</t>
  </si>
  <si>
    <t>D-3502-0200-11-3502022-01-A-2-2-17-0-0</t>
  </si>
  <si>
    <t>D-3502-0200-11-3502022-01-A-2-2-18-0-0</t>
  </si>
  <si>
    <t>D-3502-0200-11-3502022-01-A-2-2-19-0-0</t>
  </si>
  <si>
    <t>D-3502-0200-11-3502022-01-A-2-2-2-0-0</t>
  </si>
  <si>
    <t>C-3502-0200-11-0-3502022-01-A-02</t>
  </si>
  <si>
    <t>C-3502-0200-11-0-3502022-01-A-02-02</t>
  </si>
  <si>
    <t>C-3502-0200-11-0-3502022-01-A-02-02-01-000</t>
  </si>
  <si>
    <t>C-3502-0200-11-0-3502022-01-A-02-02-01-001</t>
  </si>
  <si>
    <t>C-3502-0200-11-0-3502022-01-A-02-02-01-002</t>
  </si>
  <si>
    <t>C-3502-0200-11-0-3502022-01-A-02-02-01-003</t>
  </si>
  <si>
    <t>C-3502-0200-11-0-3502022-01-A-02-02-01-004</t>
  </si>
  <si>
    <t>C-3502-0200-11-0-3502022-01-A-02-02-02-005</t>
  </si>
  <si>
    <t>C-3502-0200-11-0-3502022-01-A-02-02-02-006</t>
  </si>
  <si>
    <t>C-3502-0200-11-0-3502022-01-A-02-02-02-007</t>
  </si>
  <si>
    <t>C-3502-0200-11-0-3502022-01-A-02-02-02-008</t>
  </si>
  <si>
    <t>C-3502-0200-11-0-3502022-01-A-02-02-02-009</t>
  </si>
  <si>
    <t>C-3502-0200-11-0-3502022-01-A-02-02-02-010</t>
  </si>
  <si>
    <t>C-3502-0200-11-0-3502022-02-A-02</t>
  </si>
  <si>
    <t>C-3502-0200-11-0-3502022-02-A-02-02</t>
  </si>
  <si>
    <t>C-3502-0200-11-0-3502022-02-A-02-02-01-000</t>
  </si>
  <si>
    <t>C-3502-0200-11-0-3502022-02-A-02-02-01-001</t>
  </si>
  <si>
    <t>C-3502-0200-11-0-3502022-02-A-02-02-01-002</t>
  </si>
  <si>
    <t>C-3502-0200-11-0-3502022-02-A-02-02-01-003</t>
  </si>
  <si>
    <t>C-3502-0200-11-0-3502022-02-A-02-02-01-004</t>
  </si>
  <si>
    <t>C-3502-0200-11-0-3502022-02-A-02-02-02-005</t>
  </si>
  <si>
    <t>C-3502-0200-11-0-3502022-02-A-02-02-02-006</t>
  </si>
  <si>
    <t>C-3502-0200-11-0-3502022-02-A-02-02-02-007</t>
  </si>
  <si>
    <t>C-3502-0200-11-0-3502022-02-A-02-02-02-008</t>
  </si>
  <si>
    <t>C-3502-0200-11-0-3502022-02-A-02-02-02-009</t>
  </si>
  <si>
    <t>C-3502-0200-11-0-3502022-02-A-02-02-02-010</t>
  </si>
  <si>
    <t>C-3502-0200-11-0-3502022-03-A-02</t>
  </si>
  <si>
    <t>C-3502-0200-11-0-3502022-03-A-02-02</t>
  </si>
  <si>
    <t>C-3502-0200-11-0-3502022-03-A-02-02-01-000</t>
  </si>
  <si>
    <t>C-3502-0200-11-0-3502022-03-A-02-02-01-001</t>
  </si>
  <si>
    <t>C-3502-0200-11-0-3502022-03-A-02-02-01-002</t>
  </si>
  <si>
    <t>C-3502-0200-11-0-3502022-03-A-02-02-01-003</t>
  </si>
  <si>
    <t>C-3502-0200-11-0-3502022-03-A-02-02-01-004</t>
  </si>
  <si>
    <t>C-3502-0200-11-0-3502022-03-A-02-02-02-005</t>
  </si>
  <si>
    <t>C-3502-0200-11-0-3502022-03-A-02-02-02-006</t>
  </si>
  <si>
    <t>C-3502-0200-11-0-3502022-03-A-02-02-02-007</t>
  </si>
  <si>
    <t>C-3502-0200-11-0-3502022-03-A-02-02-02-008</t>
  </si>
  <si>
    <t>C-3502-0200-11-0-3502022-03-A-02-02-02-009</t>
  </si>
  <si>
    <t>C-3502-0200-11-0-3502022-03-A-02-02-02-010</t>
  </si>
  <si>
    <t>C-3502-0200-11-0-3502024-01</t>
  </si>
  <si>
    <t>C-3502-0200-11-0-3502024-02</t>
  </si>
  <si>
    <t>D-3502-0200-11-3502024-01-0-0-0-0</t>
  </si>
  <si>
    <t>D-3502-0200-11-3502024-02-0-0-0-0</t>
  </si>
  <si>
    <t>C-3502-0200-11-0-3502024-01-A-02</t>
  </si>
  <si>
    <t>C-3502-0200-11-0-3502024-01-A-02-02</t>
  </si>
  <si>
    <t>C-3502-0200-11-0-3502024-01-A-02-02-01-000</t>
  </si>
  <si>
    <t>C-3502-0200-11-0-3502024-01-A-02-02-01-001</t>
  </si>
  <si>
    <t>C-3502-0200-11-0-3502024-01-A-02-02-01-002</t>
  </si>
  <si>
    <t>C-3502-0200-11-0-3502024-01-A-02-02-01-003</t>
  </si>
  <si>
    <t>C-3502-0200-11-0-3502024-01-A-02-02-01-004</t>
  </si>
  <si>
    <t>C-3502-0200-11-0-3502024-01-A-02-02-02-005</t>
  </si>
  <si>
    <t>C-3502-0200-11-0-3502024-01-A-02-02-02-006</t>
  </si>
  <si>
    <t>C-3502-0200-11-0-3502024-01-A-02-02-02-007</t>
  </si>
  <si>
    <t>C-3502-0200-11-0-3502024-01-A-02-02-02-008</t>
  </si>
  <si>
    <t>C-3502-0200-11-0-3502024-01-A-02-02-02-009</t>
  </si>
  <si>
    <t>C-3502-0200-11-0-3502024-01-A-02-02-02-010</t>
  </si>
  <si>
    <t>C-3502-0200-11-0-3502024-02-A-02</t>
  </si>
  <si>
    <t>C-3502-0200-11-0-3502024-02-A-02-02</t>
  </si>
  <si>
    <t>C-3502-0200-11-0-3502024-02-A-02-02-01-000</t>
  </si>
  <si>
    <t>C-3502-0200-11-0-3502024-02-A-02-02-01-001</t>
  </si>
  <si>
    <t>C-3502-0200-11-0-3502024-02-A-02-02-01-002</t>
  </si>
  <si>
    <t>C-3502-0200-11-0-3502024-02-A-02-02-01-003</t>
  </si>
  <si>
    <t>C-3502-0200-11-0-3502024-02-A-02-02-01-004</t>
  </si>
  <si>
    <t>C-3502-0200-11-0-3502024-02-A-02-02-02-005</t>
  </si>
  <si>
    <t>C-3502-0200-11-0-3502024-02-A-02-02-02-006</t>
  </si>
  <si>
    <t>C-3502-0200-11-0-3502024-02-A-02-02-02-007</t>
  </si>
  <si>
    <t>C-3502-0200-11-0-3502024-02-A-02-02-02-008</t>
  </si>
  <si>
    <t>C-3502-0200-11-0-3502024-02-A-02-02-02-009</t>
  </si>
  <si>
    <t>C-3502-0200-11-0-3502024-02-A-02-02-02-010</t>
  </si>
  <si>
    <t>D-3502-0200-11-3502024-02-A-2-0-0-0-0</t>
  </si>
  <si>
    <t>D-3502-0200-11-3502024-02-A-2-2-0-0-0</t>
  </si>
  <si>
    <t>D-3502-0200-11-3502024-02-A-2-2-10-0-0</t>
  </si>
  <si>
    <t>D-3502-0200-11-3502024-02-A-2-2-11-0-0</t>
  </si>
  <si>
    <t>D-3502-0200-11-3502024-02-A-2-2-12-0-0</t>
  </si>
  <si>
    <t>D-3502-0200-11-3502024-02-A-2-2-13-0-0</t>
  </si>
  <si>
    <t>D-3502-0200-11-3502024-02-A-2-2-14-0-0</t>
  </si>
  <si>
    <t>D-3502-0200-11-3502024-02-A-2-2-15-0-0</t>
  </si>
  <si>
    <t>D-3502-0200-11-3502024-02-A-2-2-16-0-0</t>
  </si>
  <si>
    <t>D-3502-0200-11-3502024-02-A-2-2-17-0-0</t>
  </si>
  <si>
    <t>D-3502-0200-11-3502024-02-A-2-2-18-0-0</t>
  </si>
  <si>
    <t>D-3502-0200-11-3502024-02-A-2-2-19-0-0</t>
  </si>
  <si>
    <t>D-3502-0200-11-3502024-02-A-2-2-2-0-0</t>
  </si>
  <si>
    <t>D-3502-0200-11-3502024-01-A-2-0-0-0-0</t>
  </si>
  <si>
    <t>D-3502-0200-11-3502024-01-A-2-2-0-0-0</t>
  </si>
  <si>
    <t>D-3502-0200-11-3502024-01-A-2-2-10-0-0</t>
  </si>
  <si>
    <t>D-3502-0200-11-3502024-01-A-2-2-11-0-0</t>
  </si>
  <si>
    <t>D-3502-0200-11-3502024-01-A-2-2-12-0-0</t>
  </si>
  <si>
    <t>D-3502-0200-11-3502024-01-A-2-2-13-0-0</t>
  </si>
  <si>
    <t>D-3502-0200-11-3502024-01-A-2-2-14-0-0</t>
  </si>
  <si>
    <t>D-3502-0200-11-3502024-01-A-2-2-15-0-0</t>
  </si>
  <si>
    <t>D-3502-0200-11-3502024-01-A-2-2-16-0-0</t>
  </si>
  <si>
    <t>D-3502-0200-11-3502024-01-A-2-2-17-0-0</t>
  </si>
  <si>
    <t>D-3502-0200-11-3502024-01-A-2-2-18-0-0</t>
  </si>
  <si>
    <t>D-3502-0200-11-3502024-01-A-2-2-19-0-0</t>
  </si>
  <si>
    <t>D-3502-0200-11-3502024-01-A-2-2-2-0-0</t>
  </si>
  <si>
    <t>D-3502-0200-11-3502027-01-0-0-0-0</t>
  </si>
  <si>
    <t>D-3502-0200-11-3502027-02-0-0-0-0</t>
  </si>
  <si>
    <t>D-3502-0200-11-3502027-03-0-0-0-0</t>
  </si>
  <si>
    <t>C-3502-0200-11-0-3502027-01</t>
  </si>
  <si>
    <t>C-3502-0200-11-0-3502027-02</t>
  </si>
  <si>
    <t>C-3502-0200-11-0-3502027-03</t>
  </si>
  <si>
    <t>C-3502-0200-11-0-3502047-01</t>
  </si>
  <si>
    <t>D-3502-0200-11-3502047-01-0-0-0-0</t>
  </si>
  <si>
    <t>D-3502-0200-11-3502047-02-0-0-0-0</t>
  </si>
  <si>
    <t>D-3502-0200-11-3502047-03-0-0-0-0</t>
  </si>
  <si>
    <t>C-3502-0200-11-0-3502047-02</t>
  </si>
  <si>
    <t>C-3502-0200-11-0-3502047-03</t>
  </si>
  <si>
    <t>D-3502-0200-11-3502027-01-A-2-0-0-0-0</t>
  </si>
  <si>
    <t>D-3502-0200-11-3502027-01-A-2-2-0-0-0</t>
  </si>
  <si>
    <t>D-3502-0200-11-3502027-01-A-2-2-10-0-0</t>
  </si>
  <si>
    <t>D-3502-0200-11-3502027-01-A-2-2-11-0-0</t>
  </si>
  <si>
    <t>D-3502-0200-11-3502027-01-A-2-2-12-0-0</t>
  </si>
  <si>
    <t>D-3502-0200-11-3502027-01-A-2-2-13-0-0</t>
  </si>
  <si>
    <t>D-3502-0200-11-3502027-01-A-2-2-14-0-0</t>
  </si>
  <si>
    <t>D-3502-0200-11-3502027-01-A-2-2-15-0-0</t>
  </si>
  <si>
    <t>D-3502-0200-11-3502027-01-A-2-2-16-0-0</t>
  </si>
  <si>
    <t>D-3502-0200-11-3502027-01-A-2-2-17-0-0</t>
  </si>
  <si>
    <t>D-3502-0200-11-3502027-01-A-2-2-18-0-0</t>
  </si>
  <si>
    <t>D-3502-0200-11-3502027-01-A-2-2-19-0-0</t>
  </si>
  <si>
    <t>D-3502-0200-11-3502027-01-A-2-2-2-0-0</t>
  </si>
  <si>
    <t>D-3502-0200-11-3502027-02-A-2-0-0-0-0</t>
  </si>
  <si>
    <t>D-3502-0200-11-3502027-02-A-2-2-0-0-0</t>
  </si>
  <si>
    <t>D-3502-0200-11-3502027-02-A-2-2-10-0-0</t>
  </si>
  <si>
    <t>D-3502-0200-11-3502027-02-A-2-2-11-0-0</t>
  </si>
  <si>
    <t>D-3502-0200-11-3502027-02-A-2-2-12-0-0</t>
  </si>
  <si>
    <t>D-3502-0200-11-3502027-02-A-2-2-13-0-0</t>
  </si>
  <si>
    <t>D-3502-0200-11-3502027-02-A-2-2-14-0-0</t>
  </si>
  <si>
    <t>D-3502-0200-11-3502027-02-A-2-2-15-0-0</t>
  </si>
  <si>
    <t>D-3502-0200-11-3502027-02-A-2-2-16-0-0</t>
  </si>
  <si>
    <t>D-3502-0200-11-3502027-02-A-2-2-17-0-0</t>
  </si>
  <si>
    <t>D-3502-0200-11-3502027-02-A-2-2-18-0-0</t>
  </si>
  <si>
    <t>D-3502-0200-11-3502027-02-A-2-2-19-0-0</t>
  </si>
  <si>
    <t>D-3502-0200-11-3502027-02-A-2-2-2-0-0</t>
  </si>
  <si>
    <t>D-3502-0200-11-3502027-03-A-2-0-0-0-0</t>
  </si>
  <si>
    <t>D-3502-0200-11-3502027-03-A-2-2-0-0-0</t>
  </si>
  <si>
    <t>D-3502-0200-11-3502027-03-A-2-2-10-0-0</t>
  </si>
  <si>
    <t>D-3502-0200-11-3502027-03-A-2-2-11-0-0</t>
  </si>
  <si>
    <t>D-3502-0200-11-3502027-03-A-2-2-12-0-0</t>
  </si>
  <si>
    <t>D-3502-0200-11-3502027-03-A-2-2-13-0-0</t>
  </si>
  <si>
    <t>D-3502-0200-11-3502027-03-A-2-2-14-0-0</t>
  </si>
  <si>
    <t>D-3502-0200-11-3502027-03-A-2-2-15-0-0</t>
  </si>
  <si>
    <t>D-3502-0200-11-3502027-03-A-2-2-16-0-0</t>
  </si>
  <si>
    <t>D-3502-0200-11-3502027-03-A-2-2-17-0-0</t>
  </si>
  <si>
    <t>D-3502-0200-11-3502027-03-A-2-2-18-0-0</t>
  </si>
  <si>
    <t>D-3502-0200-11-3502027-03-A-2-2-19-0-0</t>
  </si>
  <si>
    <t>D-3502-0200-11-3502027-03-A-2-2-2-0-0</t>
  </si>
  <si>
    <t>C-3502-0200-11-0-3502027-03-A-02</t>
  </si>
  <si>
    <t>C-3502-0200-11-0-3502027-03-A-02-02</t>
  </si>
  <si>
    <t>C-3502-0200-11-0-3502027-03-A-02-02-01-000</t>
  </si>
  <si>
    <t>C-3502-0200-11-0-3502027-03-A-02-02-01-001</t>
  </si>
  <si>
    <t>C-3502-0200-11-0-3502027-03-A-02-02-01-002</t>
  </si>
  <si>
    <t>C-3502-0200-11-0-3502027-03-A-02-02-01-003</t>
  </si>
  <si>
    <t>C-3502-0200-11-0-3502027-03-A-02-02-01-004</t>
  </si>
  <si>
    <t>C-3502-0200-11-0-3502027-03-A-02-02-02-005</t>
  </si>
  <si>
    <t>C-3502-0200-11-0-3502027-03-A-02-02-02-006</t>
  </si>
  <si>
    <t>C-3502-0200-11-0-3502027-03-A-02-02-02-007</t>
  </si>
  <si>
    <t>C-3502-0200-11-0-3502027-03-A-02-02-02-008</t>
  </si>
  <si>
    <t>C-3502-0200-11-0-3502027-03-A-02-02-02-009</t>
  </si>
  <si>
    <t>C-3502-0200-11-0-3502027-03-A-02-02-02-010</t>
  </si>
  <si>
    <t>C-3502-0200-11-0-3502027-02-A-02</t>
  </si>
  <si>
    <t>C-3502-0200-11-0-3502027-02-A-02-02</t>
  </si>
  <si>
    <t>C-3502-0200-11-0-3502027-02-A-02-02-01-000</t>
  </si>
  <si>
    <t>C-3502-0200-11-0-3502027-02-A-02-02-01-001</t>
  </si>
  <si>
    <t>C-3502-0200-11-0-3502027-02-A-02-02-01-002</t>
  </si>
  <si>
    <t>C-3502-0200-11-0-3502027-02-A-02-02-01-003</t>
  </si>
  <si>
    <t>C-3502-0200-11-0-3502027-02-A-02-02-01-004</t>
  </si>
  <si>
    <t>C-3502-0200-11-0-3502027-02-A-02-02-02-005</t>
  </si>
  <si>
    <t>C-3502-0200-11-0-3502027-02-A-02-02-02-006</t>
  </si>
  <si>
    <t>C-3502-0200-11-0-3502027-02-A-02-02-02-007</t>
  </si>
  <si>
    <t>C-3502-0200-11-0-3502027-02-A-02-02-02-008</t>
  </si>
  <si>
    <t>C-3502-0200-11-0-3502027-02-A-02-02-02-009</t>
  </si>
  <si>
    <t>C-3502-0200-11-0-3502027-02-A-02-02-02-010</t>
  </si>
  <si>
    <t>C-3502-0200-11-0-3502027-01-A-02</t>
  </si>
  <si>
    <t>C-3502-0200-11-0-3502027-01-A-02-02</t>
  </si>
  <si>
    <t>C-3502-0200-11-0-3502027-01-A-02-02-01-000</t>
  </si>
  <si>
    <t>C-3502-0200-11-0-3502027-01-A-02-02-01-001</t>
  </si>
  <si>
    <t>C-3502-0200-11-0-3502027-01-A-02-02-01-002</t>
  </si>
  <si>
    <t>C-3502-0200-11-0-3502027-01-A-02-02-01-003</t>
  </si>
  <si>
    <t>C-3502-0200-11-0-3502027-01-A-02-02-01-004</t>
  </si>
  <si>
    <t>C-3502-0200-11-0-3502027-01-A-02-02-02-005</t>
  </si>
  <si>
    <t>C-3502-0200-11-0-3502027-01-A-02-02-02-006</t>
  </si>
  <si>
    <t>C-3502-0200-11-0-3502027-01-A-02-02-02-007</t>
  </si>
  <si>
    <t>C-3502-0200-11-0-3502027-01-A-02-02-02-008</t>
  </si>
  <si>
    <t>C-3502-0200-11-0-3502027-01-A-02-02-02-009</t>
  </si>
  <si>
    <t>C-3502-0200-11-0-3502027-01-A-02-02-02-010</t>
  </si>
  <si>
    <t>C-3502-0200-11-0-3502047-01-A-02</t>
  </si>
  <si>
    <t>C-3502-0200-11-0-3502047-01-A-02-02</t>
  </si>
  <si>
    <t>C-3502-0200-11-0-3502047-01-A-02-02-01-000</t>
  </si>
  <si>
    <t>C-3502-0200-11-0-3502047-01-A-02-02-01-001</t>
  </si>
  <si>
    <t>C-3502-0200-11-0-3502047-01-A-02-02-01-002</t>
  </si>
  <si>
    <t>C-3502-0200-11-0-3502047-01-A-02-02-01-003</t>
  </si>
  <si>
    <t>C-3502-0200-11-0-3502047-01-A-02-02-01-004</t>
  </si>
  <si>
    <t>C-3502-0200-11-0-3502047-01-A-02-02-02-005</t>
  </si>
  <si>
    <t>C-3502-0200-11-0-3502047-01-A-02-02-02-006</t>
  </si>
  <si>
    <t>C-3502-0200-11-0-3502047-01-A-02-02-02-007</t>
  </si>
  <si>
    <t>C-3502-0200-11-0-3502047-01-A-02-02-02-008</t>
  </si>
  <si>
    <t>C-3502-0200-11-0-3502047-01-A-02-02-02-009</t>
  </si>
  <si>
    <t>C-3502-0200-11-0-3502047-01-A-02-02-02-010</t>
  </si>
  <si>
    <t>C-3502-0200-11-0-3502047-02-A-02</t>
  </si>
  <si>
    <t>C-3502-0200-11-0-3502047-02-A-02-02</t>
  </si>
  <si>
    <t>C-3502-0200-11-0-3502047-02-A-02-02-01-000</t>
  </si>
  <si>
    <t>C-3502-0200-11-0-3502047-02-A-02-02-01-001</t>
  </si>
  <si>
    <t>C-3502-0200-11-0-3502047-02-A-02-02-01-002</t>
  </si>
  <si>
    <t>C-3502-0200-11-0-3502047-02-A-02-02-01-003</t>
  </si>
  <si>
    <t>C-3502-0200-11-0-3502047-02-A-02-02-01-004</t>
  </si>
  <si>
    <t>C-3502-0200-11-0-3502047-02-A-02-02-02-005</t>
  </si>
  <si>
    <t>C-3502-0200-11-0-3502047-02-A-02-02-02-006</t>
  </si>
  <si>
    <t>C-3502-0200-11-0-3502047-02-A-02-02-02-007</t>
  </si>
  <si>
    <t>C-3502-0200-11-0-3502047-02-A-02-02-02-008</t>
  </si>
  <si>
    <t>C-3502-0200-11-0-3502047-02-A-02-02-02-009</t>
  </si>
  <si>
    <t>C-3502-0200-11-0-3502047-02-A-02-02-02-010</t>
  </si>
  <si>
    <t>C-3502-0200-11-0-3502047-03-A-02</t>
  </si>
  <si>
    <t>C-3502-0200-11-0-3502047-03-A-02-02</t>
  </si>
  <si>
    <t>C-3502-0200-11-0-3502047-03-A-02-02-01-000</t>
  </si>
  <si>
    <t>C-3502-0200-11-0-3502047-03-A-02-02-01-001</t>
  </si>
  <si>
    <t>C-3502-0200-11-0-3502047-03-A-02-02-01-002</t>
  </si>
  <si>
    <t>C-3502-0200-11-0-3502047-03-A-02-02-01-003</t>
  </si>
  <si>
    <t>C-3502-0200-11-0-3502047-03-A-02-02-01-004</t>
  </si>
  <si>
    <t>C-3502-0200-11-0-3502047-03-A-02-02-02-005</t>
  </si>
  <si>
    <t>C-3502-0200-11-0-3502047-03-A-02-02-02-006</t>
  </si>
  <si>
    <t>C-3502-0200-11-0-3502047-03-A-02-02-02-007</t>
  </si>
  <si>
    <t>C-3502-0200-11-0-3502047-03-A-02-02-02-008</t>
  </si>
  <si>
    <t>C-3502-0200-11-0-3502047-03-A-02-02-02-009</t>
  </si>
  <si>
    <t>C-3502-0200-11-0-3502047-03-A-02-02-02-010</t>
  </si>
  <si>
    <t>D-3502-0200-11-3502047-03-A-2-0-0-0-0</t>
  </si>
  <si>
    <t>D-3502-0200-11-3502047-03-A-2-2-0-0-0</t>
  </si>
  <si>
    <t>D-3502-0200-11-3502047-03-A-2-2-10-0-0</t>
  </si>
  <si>
    <t>D-3502-0200-11-3502047-03-A-2-2-11-0-0</t>
  </si>
  <si>
    <t>D-3502-0200-11-3502047-03-A-2-2-12-0-0</t>
  </si>
  <si>
    <t>D-3502-0200-11-3502047-03-A-2-2-13-0-0</t>
  </si>
  <si>
    <t>D-3502-0200-11-3502047-03-A-2-2-14-0-0</t>
  </si>
  <si>
    <t>D-3502-0200-11-3502047-03-A-2-2-15-0-0</t>
  </si>
  <si>
    <t>D-3502-0200-11-3502047-03-A-2-2-16-0-0</t>
  </si>
  <si>
    <t>D-3502-0200-11-3502047-03-A-2-2-17-0-0</t>
  </si>
  <si>
    <t>D-3502-0200-11-3502047-03-A-2-2-18-0-0</t>
  </si>
  <si>
    <t>D-3502-0200-11-3502047-03-A-2-2-19-0-0</t>
  </si>
  <si>
    <t>D-3502-0200-11-3502047-03-A-2-2-2-0-0</t>
  </si>
  <si>
    <t>D-3502-0200-11-3502047-02-A-2-0-0-0-0</t>
  </si>
  <si>
    <t>D-3502-0200-11-3502047-02-A-2-2-0-0-0</t>
  </si>
  <si>
    <t>D-3502-0200-11-3502047-02-A-2-2-10-0-0</t>
  </si>
  <si>
    <t>D-3502-0200-11-3502047-02-A-2-2-11-0-0</t>
  </si>
  <si>
    <t>D-3502-0200-11-3502047-02-A-2-2-12-0-0</t>
  </si>
  <si>
    <t>D-3502-0200-11-3502047-02-A-2-2-13-0-0</t>
  </si>
  <si>
    <t>D-3502-0200-11-3502047-02-A-2-2-14-0-0</t>
  </si>
  <si>
    <t>D-3502-0200-11-3502047-02-A-2-2-15-0-0</t>
  </si>
  <si>
    <t>D-3502-0200-11-3502047-02-A-2-2-16-0-0</t>
  </si>
  <si>
    <t>D-3502-0200-11-3502047-02-A-2-2-17-0-0</t>
  </si>
  <si>
    <t>D-3502-0200-11-3502047-02-A-2-2-18-0-0</t>
  </si>
  <si>
    <t>D-3502-0200-11-3502047-02-A-2-2-19-0-0</t>
  </si>
  <si>
    <t>D-3502-0200-11-3502047-02-A-2-2-2-0-0</t>
  </si>
  <si>
    <t>D-3502-0200-11-3502047-01-A-2-0-0-0-0</t>
  </si>
  <si>
    <t>D-3502-0200-11-3502047-01-A-2-2-0-0-0</t>
  </si>
  <si>
    <t>D-3502-0200-11-3502047-01-A-2-2-10-0-0</t>
  </si>
  <si>
    <t>D-3502-0200-11-3502047-01-A-2-2-11-0-0</t>
  </si>
  <si>
    <t>D-3502-0200-11-3502047-01-A-2-2-12-0-0</t>
  </si>
  <si>
    <t>D-3502-0200-11-3502047-01-A-2-2-13-0-0</t>
  </si>
  <si>
    <t>D-3502-0200-11-3502047-01-A-2-2-14-0-0</t>
  </si>
  <si>
    <t>D-3502-0200-11-3502047-01-A-2-2-15-0-0</t>
  </si>
  <si>
    <t>D-3502-0200-11-3502047-01-A-2-2-16-0-0</t>
  </si>
  <si>
    <t>D-3502-0200-11-3502047-01-A-2-2-17-0-0</t>
  </si>
  <si>
    <t>D-3502-0200-11-3502047-01-A-2-2-18-0-0</t>
  </si>
  <si>
    <t>D-3502-0200-11-3502047-01-A-2-2-19-0-0</t>
  </si>
  <si>
    <t>D-3502-0200-11-3502047-01-A-2-2-2-0-0</t>
  </si>
  <si>
    <t>C-3599-0200-4-0-3599064-01</t>
  </si>
  <si>
    <t>D-3599-0200-4-3599064-01-0-0-0-0</t>
  </si>
  <si>
    <t>D-3599-0200-4-3599064-02-0-0-0-0</t>
  </si>
  <si>
    <t>C-3599-0200-4-0-3599064-02</t>
  </si>
  <si>
    <t>D-3599-0200-4-3599067-01-0-0-0-0</t>
  </si>
  <si>
    <t>C-3599-0200-4-0-3599067-01</t>
  </si>
  <si>
    <t>C-3599-0200-4-0-3599067-02</t>
  </si>
  <si>
    <t>C-3599-0200-4-0-3599067-03</t>
  </si>
  <si>
    <t>D-3599-0200-4-3599067-02-0-0-0-0</t>
  </si>
  <si>
    <t>D-3599-0200-4-3599067-03-0-0-0-0</t>
  </si>
  <si>
    <t>D-3599-0200-4-3599068-01-0-0-0-0</t>
  </si>
  <si>
    <t>D-3599-0200-4-3599068-02-0-0-0-0</t>
  </si>
  <si>
    <t>C-3599-0200-4-0-3599068-02</t>
  </si>
  <si>
    <t>C-3599-0200-4-0-3599068-01</t>
  </si>
  <si>
    <t>C-3599-0200-4-0-3599072-01</t>
  </si>
  <si>
    <t>C-3599-0200-4-0-3599072-02</t>
  </si>
  <si>
    <t>D-3599-0200-4-3599072-01-0-0-0-0</t>
  </si>
  <si>
    <t>D-3599-0200-4-3599072-02-0-0-0-0</t>
  </si>
  <si>
    <t>C-3599-0200-4-0-3599064-01-A-02</t>
  </si>
  <si>
    <t>C-3599-0200-4-0-3599064-01-A-02-02</t>
  </si>
  <si>
    <t>C-3599-0200-4-0-3599064-01-A-02-02-01-000</t>
  </si>
  <si>
    <t>C-3599-0200-4-0-3599064-01-A-02-02-01-001</t>
  </si>
  <si>
    <t>C-3599-0200-4-0-3599064-01-A-02-02-01-002</t>
  </si>
  <si>
    <t>C-3599-0200-4-0-3599064-01-A-02-02-01-003</t>
  </si>
  <si>
    <t>C-3599-0200-4-0-3599064-01-A-02-02-01-004</t>
  </si>
  <si>
    <t>C-3599-0200-4-0-3599064-01-A-02-02-02-005</t>
  </si>
  <si>
    <t>C-3599-0200-4-0-3599064-01-A-02-02-02-006</t>
  </si>
  <si>
    <t>C-3599-0200-4-0-3599064-01-A-02-02-02-007</t>
  </si>
  <si>
    <t>C-3599-0200-4-0-3599064-01-A-02-02-02-008</t>
  </si>
  <si>
    <t>C-3599-0200-4-0-3599064-01-A-02-02-02-009</t>
  </si>
  <si>
    <t>C-3599-0200-4-0-3599064-01-A-02-02-02-010</t>
  </si>
  <si>
    <t>C-3599-0200-4-0-3599064-02-A-02</t>
  </si>
  <si>
    <t>C-3599-0200-4-0-3599064-02-A-02-02</t>
  </si>
  <si>
    <t>C-3599-0200-4-0-3599064-02-A-02-02-01-000</t>
  </si>
  <si>
    <t>C-3599-0200-4-0-3599064-02-A-02-02-01-002</t>
  </si>
  <si>
    <t>C-3599-0200-4-0-3599064-02-A-02-02-01-003</t>
  </si>
  <si>
    <t>C-3599-0200-4-0-3599064-02-A-02-02-01-004</t>
  </si>
  <si>
    <t>C-3599-0200-4-0-3599064-02-A-02-02-02-005</t>
  </si>
  <si>
    <t>C-3599-0200-4-0-3599064-02-A-02-02-02-006</t>
  </si>
  <si>
    <t>C-3599-0200-4-0-3599064-02-A-02-02-02-007</t>
  </si>
  <si>
    <t>C-3599-0200-4-0-3599064-02-A-02-02-02-008</t>
  </si>
  <si>
    <t>C-3599-0200-4-0-3599064-02-A-02-02-02-009</t>
  </si>
  <si>
    <t>C-3599-0200-4-0-3599064-02-A-02-02-02-010</t>
  </si>
  <si>
    <t>C-3599-0200-4-0-3599064-02-A-02-02-01-001</t>
  </si>
  <si>
    <t>D-3599-0200-4-3599064-01-A-2-0-0-0-0</t>
  </si>
  <si>
    <t>D-3599-0200-4-3599064-01-A-2-2-0-0-0</t>
  </si>
  <si>
    <t>D-3599-0200-4-3599064-01-A-2-2-10-0-0</t>
  </si>
  <si>
    <t>D-3599-0200-4-3599064-01-A-2-2-11-0-0</t>
  </si>
  <si>
    <t>D-3599-0200-4-3599064-01-A-2-2-12-0-0</t>
  </si>
  <si>
    <t>D-3599-0200-4-3599064-01-A-2-2-13-0-0</t>
  </si>
  <si>
    <t>D-3599-0200-4-3599064-01-A-2-2-14-0-0</t>
  </si>
  <si>
    <t>D-3599-0200-4-3599064-01-A-2-2-15-0-0</t>
  </si>
  <si>
    <t>D-3599-0200-4-3599064-01-A-2-2-16-0-0</t>
  </si>
  <si>
    <t>D-3599-0200-4-3599064-01-A-2-2-17-0-0</t>
  </si>
  <si>
    <t>D-3599-0200-4-3599064-01-A-2-2-18-0-0</t>
  </si>
  <si>
    <t>D-3599-0200-4-3599064-01-A-2-2-19-0-0</t>
  </si>
  <si>
    <t>D-3599-0200-4-3599064-01-A-2-2-2-0-0</t>
  </si>
  <si>
    <t>D-3599-0200-4-3599064-02-A-2-0-0-0-0</t>
  </si>
  <si>
    <t>D-3599-0200-4-3599064-02-A-2-2-0-0-0</t>
  </si>
  <si>
    <t>D-3599-0200-4-3599064-02-A-2-2-10-0-0</t>
  </si>
  <si>
    <t>D-3599-0200-4-3599064-02-A-2-2-11-0-0</t>
  </si>
  <si>
    <t>D-3599-0200-4-3599064-02-A-2-2-12-0-0</t>
  </si>
  <si>
    <t>D-3599-0200-4-3599064-02-A-2-2-13-0-0</t>
  </si>
  <si>
    <t>D-3599-0200-4-3599064-02-A-2-2-14-0-0</t>
  </si>
  <si>
    <t>D-3599-0200-4-3599064-02-A-2-2-15-0-0</t>
  </si>
  <si>
    <t>D-3599-0200-4-3599064-02-A-2-2-16-0-0</t>
  </si>
  <si>
    <t>D-3599-0200-4-3599064-02-A-2-2-17-0-0</t>
  </si>
  <si>
    <t>D-3599-0200-4-3599064-02-A-2-2-18-0-0</t>
  </si>
  <si>
    <t>D-3599-0200-4-3599064-02-A-2-2-19-0-0</t>
  </si>
  <si>
    <t>D-3599-0200-4-3599064-02-A-2-2-2-0-0</t>
  </si>
  <si>
    <t>D-3599-0200-4-3599067-01-A-2-0-0-0-0</t>
  </si>
  <si>
    <t>D-3599-0200-4-3599067-01-A-2-2-0-0-0</t>
  </si>
  <si>
    <t>D-3599-0200-4-3599067-01-A-2-2-10-0-0</t>
  </si>
  <si>
    <t>D-3599-0200-4-3599067-01-A-2-2-11-0-0</t>
  </si>
  <si>
    <t>D-3599-0200-4-3599067-01-A-2-2-12-0-0</t>
  </si>
  <si>
    <t>D-3599-0200-4-3599067-01-A-2-2-13-0-0</t>
  </si>
  <si>
    <t>D-3599-0200-4-3599067-01-A-2-2-14-0-0</t>
  </si>
  <si>
    <t>D-3599-0200-4-3599067-01-A-2-2-15-0-0</t>
  </si>
  <si>
    <t>D-3599-0200-4-3599067-01-A-2-2-16-0-0</t>
  </si>
  <si>
    <t>D-3599-0200-4-3599067-01-A-2-2-17-0-0</t>
  </si>
  <si>
    <t>D-3599-0200-4-3599067-01-A-2-2-18-0-0</t>
  </si>
  <si>
    <t>D-3599-0200-4-3599067-01-A-2-2-19-0-0</t>
  </si>
  <si>
    <t>D-3599-0200-4-3599067-01-A-2-2-2-0-0</t>
  </si>
  <si>
    <t>D-3599-0200-4-3599067-02-A-2-0-0-0-0</t>
  </si>
  <si>
    <t>D-3599-0200-4-3599067-02-A-2-2-0-0-0</t>
  </si>
  <si>
    <t>D-3599-0200-4-3599067-02-A-2-2-10-0-0</t>
  </si>
  <si>
    <t>D-3599-0200-4-3599067-02-A-2-2-11-0-0</t>
  </si>
  <si>
    <t>D-3599-0200-4-3599067-02-A-2-2-12-0-0</t>
  </si>
  <si>
    <t>D-3599-0200-4-3599067-02-A-2-2-13-0-0</t>
  </si>
  <si>
    <t>D-3599-0200-4-3599067-02-A-2-2-14-0-0</t>
  </si>
  <si>
    <t>D-3599-0200-4-3599067-02-A-2-2-15-0-0</t>
  </si>
  <si>
    <t>D-3599-0200-4-3599067-02-A-2-2-16-0-0</t>
  </si>
  <si>
    <t>D-3599-0200-4-3599067-02-A-2-2-17-0-0</t>
  </si>
  <si>
    <t>D-3599-0200-4-3599067-02-A-2-2-18-0-0</t>
  </si>
  <si>
    <t>D-3599-0200-4-3599067-02-A-2-2-19-0-0</t>
  </si>
  <si>
    <t>D-3599-0200-4-3599067-02-A-2-2-2-0-0</t>
  </si>
  <si>
    <t>D-3599-0200-4-3599067-03-A-2-0-0-0-0</t>
  </si>
  <si>
    <t>D-3599-0200-4-3599067-03-A-2-2-0-0-0</t>
  </si>
  <si>
    <t>D-3599-0200-4-3599067-03-A-2-2-10-0-0</t>
  </si>
  <si>
    <t>D-3599-0200-4-3599067-03-A-2-2-11-0-0</t>
  </si>
  <si>
    <t>D-3599-0200-4-3599067-03-A-2-2-12-0-0</t>
  </si>
  <si>
    <t>D-3599-0200-4-3599067-03-A-2-2-13-0-0</t>
  </si>
  <si>
    <t>D-3599-0200-4-3599067-03-A-2-2-14-0-0</t>
  </si>
  <si>
    <t>D-3599-0200-4-3599067-03-A-2-2-15-0-0</t>
  </si>
  <si>
    <t>D-3599-0200-4-3599067-03-A-2-2-16-0-0</t>
  </si>
  <si>
    <t>D-3599-0200-4-3599067-03-A-2-2-17-0-0</t>
  </si>
  <si>
    <t>D-3599-0200-4-3599067-03-A-2-2-18-0-0</t>
  </si>
  <si>
    <t>D-3599-0200-4-3599067-03-A-2-2-19-0-0</t>
  </si>
  <si>
    <t>D-3599-0200-4-3599067-03-A-2-2-2-0-0</t>
  </si>
  <si>
    <t>C-3599-0200-4-0-3599067-03-A-02</t>
  </si>
  <si>
    <t>C-3599-0200-4-0-3599067-03-A-02-02</t>
  </si>
  <si>
    <t>C-3599-0200-4-0-3599067-03-A-02-02-01-000</t>
  </si>
  <si>
    <t>C-3599-0200-4-0-3599067-03-A-02-02-01-001</t>
  </si>
  <si>
    <t>C-3599-0200-4-0-3599067-03-A-02-02-01-002</t>
  </si>
  <si>
    <t>C-3599-0200-4-0-3599067-03-A-02-02-01-003</t>
  </si>
  <si>
    <t>C-3599-0200-4-0-3599067-03-A-02-02-01-004</t>
  </si>
  <si>
    <t>C-3599-0200-4-0-3599067-03-A-02-02-02-005</t>
  </si>
  <si>
    <t>C-3599-0200-4-0-3599067-03-A-02-02-02-006</t>
  </si>
  <si>
    <t>C-3599-0200-4-0-3599067-03-A-02-02-02-007</t>
  </si>
  <si>
    <t>C-3599-0200-4-0-3599067-03-A-02-02-02-008</t>
  </si>
  <si>
    <t>C-3599-0200-4-0-3599067-03-A-02-02-02-009</t>
  </si>
  <si>
    <t>C-3599-0200-4-0-3599067-03-A-02-02-02-010</t>
  </si>
  <si>
    <t>C-3599-0200-4-0-3599067-02-A-02</t>
  </si>
  <si>
    <t>C-3599-0200-4-0-3599067-02-A-02-02</t>
  </si>
  <si>
    <t>C-3599-0200-4-0-3599067-02-A-02-02-01-000</t>
  </si>
  <si>
    <t>C-3599-0200-4-0-3599067-02-A-02-02-01-001</t>
  </si>
  <si>
    <t>C-3599-0200-4-0-3599067-02-A-02-02-01-002</t>
  </si>
  <si>
    <t>C-3599-0200-4-0-3599067-02-A-02-02-01-003</t>
  </si>
  <si>
    <t>C-3599-0200-4-0-3599067-02-A-02-02-01-004</t>
  </si>
  <si>
    <t>C-3599-0200-4-0-3599067-02-A-02-02-02-005</t>
  </si>
  <si>
    <t>C-3599-0200-4-0-3599067-02-A-02-02-02-006</t>
  </si>
  <si>
    <t>C-3599-0200-4-0-3599067-02-A-02-02-02-007</t>
  </si>
  <si>
    <t>C-3599-0200-4-0-3599067-02-A-02-02-02-008</t>
  </si>
  <si>
    <t>C-3599-0200-4-0-3599067-02-A-02-02-02-009</t>
  </si>
  <si>
    <t>C-3599-0200-4-0-3599067-02-A-02-02-02-010</t>
  </si>
  <si>
    <t>C-3599-0200-4-0-3599067-01-A-02</t>
  </si>
  <si>
    <t>C-3599-0200-4-0-3599067-01-A-02-02</t>
  </si>
  <si>
    <t>C-3599-0200-4-0-3599067-01-A-02-02-01-000</t>
  </si>
  <si>
    <t>C-3599-0200-4-0-3599067-01-A-02-02-01-001</t>
  </si>
  <si>
    <t>C-3599-0200-4-0-3599067-01-A-02-02-01-002</t>
  </si>
  <si>
    <t>C-3599-0200-4-0-3599067-01-A-02-02-01-003</t>
  </si>
  <si>
    <t>C-3599-0200-4-0-3599067-01-A-02-02-01-004</t>
  </si>
  <si>
    <t>C-3599-0200-4-0-3599067-01-A-02-02-02-005</t>
  </si>
  <si>
    <t>C-3599-0200-4-0-3599067-01-A-02-02-02-006</t>
  </si>
  <si>
    <t>C-3599-0200-4-0-3599067-01-A-02-02-02-007</t>
  </si>
  <si>
    <t>C-3599-0200-4-0-3599067-01-A-02-02-02-008</t>
  </si>
  <si>
    <t>C-3599-0200-4-0-3599067-01-A-02-02-02-009</t>
  </si>
  <si>
    <t>C-3599-0200-4-0-3599067-01-A-02-02-02-010</t>
  </si>
  <si>
    <t>C-3599-0200-4-0-3599068-01-A-02</t>
  </si>
  <si>
    <t>C-3599-0200-4-0-3599068-01-A-02-02</t>
  </si>
  <si>
    <t>C-3599-0200-4-0-3599068-01-A-02-02-01-000</t>
  </si>
  <si>
    <t>C-3599-0200-4-0-3599068-01-A-02-02-01-001</t>
  </si>
  <si>
    <t>C-3599-0200-4-0-3599068-01-A-02-02-01-002</t>
  </si>
  <si>
    <t>C-3599-0200-4-0-3599068-01-A-02-02-01-003</t>
  </si>
  <si>
    <t>C-3599-0200-4-0-3599068-01-A-02-02-01-004</t>
  </si>
  <si>
    <t>C-3599-0200-4-0-3599068-01-A-02-02-02-005</t>
  </si>
  <si>
    <t>C-3599-0200-4-0-3599068-01-A-02-02-02-006</t>
  </si>
  <si>
    <t>C-3599-0200-4-0-3599068-01-A-02-02-02-007</t>
  </si>
  <si>
    <t>C-3599-0200-4-0-3599068-01-A-02-02-02-008</t>
  </si>
  <si>
    <t>C-3599-0200-4-0-3599068-01-A-02-02-02-009</t>
  </si>
  <si>
    <t>C-3599-0200-4-0-3599068-01-A-02-02-02-010</t>
  </si>
  <si>
    <t>C-3599-0200-4-0-3599068-02-A-02</t>
  </si>
  <si>
    <t>C-3599-0200-4-0-3599068-02-A-02-02</t>
  </si>
  <si>
    <t>C-3599-0200-4-0-3599068-02-A-02-02-01-000</t>
  </si>
  <si>
    <t>C-3599-0200-4-0-3599068-02-A-02-02-01-001</t>
  </si>
  <si>
    <t>C-3599-0200-4-0-3599068-02-A-02-02-01-002</t>
  </si>
  <si>
    <t>C-3599-0200-4-0-3599068-02-A-02-02-01-003</t>
  </si>
  <si>
    <t>C-3599-0200-4-0-3599068-02-A-02-02-01-004</t>
  </si>
  <si>
    <t>C-3599-0200-4-0-3599068-02-A-02-02-02-005</t>
  </si>
  <si>
    <t>C-3599-0200-4-0-3599068-02-A-02-02-02-006</t>
  </si>
  <si>
    <t>C-3599-0200-4-0-3599068-02-A-02-02-02-007</t>
  </si>
  <si>
    <t>C-3599-0200-4-0-3599068-02-A-02-02-02-008</t>
  </si>
  <si>
    <t>C-3599-0200-4-0-3599068-02-A-02-02-02-009</t>
  </si>
  <si>
    <t>C-3599-0200-4-0-3599068-02-A-02-02-02-010</t>
  </si>
  <si>
    <t>D-3599-0200-4-3599068-02-A-2-0-0-0-0</t>
  </si>
  <si>
    <t>D-3599-0200-4-3599068-02-A-2-2-0-0-0</t>
  </si>
  <si>
    <t>D-3599-0200-4-3599068-02-A-2-2-10-0-0</t>
  </si>
  <si>
    <t>D-3599-0200-4-3599068-02-A-2-2-11-0-0</t>
  </si>
  <si>
    <t>D-3599-0200-4-3599068-02-A-2-2-12-0-0</t>
  </si>
  <si>
    <t>D-3599-0200-4-3599068-02-A-2-2-13-0-0</t>
  </si>
  <si>
    <t>D-3599-0200-4-3599068-02-A-2-2-14-0-0</t>
  </si>
  <si>
    <t>D-3599-0200-4-3599068-02-A-2-2-15-0-0</t>
  </si>
  <si>
    <t>D-3599-0200-4-3599068-02-A-2-2-16-0-0</t>
  </si>
  <si>
    <t>D-3599-0200-4-3599068-02-A-2-2-17-0-0</t>
  </si>
  <si>
    <t>D-3599-0200-4-3599068-02-A-2-2-18-0-0</t>
  </si>
  <si>
    <t>D-3599-0200-4-3599068-02-A-2-2-19-0-0</t>
  </si>
  <si>
    <t>D-3599-0200-4-3599068-02-A-2-2-2-0-0</t>
  </si>
  <si>
    <t>D-3599-0200-4-3599068-01-A-2-0-0-0-0</t>
  </si>
  <si>
    <t>D-3599-0200-4-3599068-01-A-2-2-0-0-0</t>
  </si>
  <si>
    <t>D-3599-0200-4-3599068-01-A-2-2-10-0-0</t>
  </si>
  <si>
    <t>D-3599-0200-4-3599068-01-A-2-2-11-0-0</t>
  </si>
  <si>
    <t>D-3599-0200-4-3599068-01-A-2-2-12-0-0</t>
  </si>
  <si>
    <t>D-3599-0200-4-3599068-01-A-2-2-13-0-0</t>
  </si>
  <si>
    <t>D-3599-0200-4-3599068-01-A-2-2-14-0-0</t>
  </si>
  <si>
    <t>D-3599-0200-4-3599068-01-A-2-2-15-0-0</t>
  </si>
  <si>
    <t>D-3599-0200-4-3599068-01-A-2-2-16-0-0</t>
  </si>
  <si>
    <t>D-3599-0200-4-3599068-01-A-2-2-17-0-0</t>
  </si>
  <si>
    <t>D-3599-0200-4-3599068-01-A-2-2-18-0-0</t>
  </si>
  <si>
    <t>D-3599-0200-4-3599068-01-A-2-2-19-0-0</t>
  </si>
  <si>
    <t>D-3599-0200-4-3599068-01-A-2-2-2-0-0</t>
  </si>
  <si>
    <t>C-3599-0200-4-0-3599923-02</t>
  </si>
  <si>
    <t>C-3599-0200-4-0-3599923-03</t>
  </si>
  <si>
    <t>C-3599-0200-4-0-3599921-01</t>
  </si>
  <si>
    <t>D-3599-0200-4-3599921-01-0-0-0-0</t>
  </si>
  <si>
    <t>C-3599-0200-4-0-3599921-02</t>
  </si>
  <si>
    <t>D-3599-0200-4-3599921-02-0-0-0-0</t>
  </si>
  <si>
    <t>C-3599-0200-4-0-3599921-03</t>
  </si>
  <si>
    <t>D-3599-0200-4-3599921-03-0-0-0-0</t>
  </si>
  <si>
    <t>C-3599-0200-4-0-3599923-01</t>
  </si>
  <si>
    <t>D-3599-0200-4-3599923-01-0-0-0-0</t>
  </si>
  <si>
    <t>D-3599-0200-4-3599923-02-0-0-0-0</t>
  </si>
  <si>
    <t>D-3599-0200-4-3599923-03-0-0-0-0</t>
  </si>
  <si>
    <t>D-3599-0200-4-3599072-01-A-2-0-0-0-0</t>
  </si>
  <si>
    <t>D-3599-0200-4-3599072-01-A-2-2-0-0-0</t>
  </si>
  <si>
    <t>D-3599-0200-4-3599072-01-A-2-2-10-0-0</t>
  </si>
  <si>
    <t>D-3599-0200-4-3599072-01-A-2-2-11-0-0</t>
  </si>
  <si>
    <t>D-3599-0200-4-3599072-01-A-2-2-12-0-0</t>
  </si>
  <si>
    <t>D-3599-0200-4-3599072-01-A-2-2-13-0-0</t>
  </si>
  <si>
    <t>D-3599-0200-4-3599072-01-A-2-2-14-0-0</t>
  </si>
  <si>
    <t>D-3599-0200-4-3599072-01-A-2-2-15-0-0</t>
  </si>
  <si>
    <t>D-3599-0200-4-3599072-01-A-2-2-16-0-0</t>
  </si>
  <si>
    <t>D-3599-0200-4-3599072-01-A-2-2-17-0-0</t>
  </si>
  <si>
    <t>D-3599-0200-4-3599072-01-A-2-2-18-0-0</t>
  </si>
  <si>
    <t>D-3599-0200-4-3599072-01-A-2-2-19-0-0</t>
  </si>
  <si>
    <t>D-3599-0200-4-3599072-01-A-2-2-2-0-0</t>
  </si>
  <si>
    <t>D-3599-0200-4-3599072-02-A-2-0-0-0-0</t>
  </si>
  <si>
    <t>D-3599-0200-4-3599072-02-A-2-2-0-0-0</t>
  </si>
  <si>
    <t>D-3599-0200-4-3599072-02-A-2-2-10-0-0</t>
  </si>
  <si>
    <t>D-3599-0200-4-3599072-02-A-2-2-11-0-0</t>
  </si>
  <si>
    <t>D-3599-0200-4-3599072-02-A-2-2-12-0-0</t>
  </si>
  <si>
    <t>D-3599-0200-4-3599072-02-A-2-2-13-0-0</t>
  </si>
  <si>
    <t>D-3599-0200-4-3599072-02-A-2-2-14-0-0</t>
  </si>
  <si>
    <t>D-3599-0200-4-3599072-02-A-2-2-15-0-0</t>
  </si>
  <si>
    <t>D-3599-0200-4-3599072-02-A-2-2-16-0-0</t>
  </si>
  <si>
    <t>D-3599-0200-4-3599072-02-A-2-2-17-0-0</t>
  </si>
  <si>
    <t>D-3599-0200-4-3599072-02-A-2-2-18-0-0</t>
  </si>
  <si>
    <t>D-3599-0200-4-3599072-02-A-2-2-19-0-0</t>
  </si>
  <si>
    <t>D-3599-0200-4-3599072-02-A-2-2-2-0-0</t>
  </si>
  <si>
    <t>C-3599-0200-4-0-3599072-01-A-02</t>
  </si>
  <si>
    <t>C-3599-0200-4-0-3599072-01-A-02-02</t>
  </si>
  <si>
    <t>C-3599-0200-4-0-3599072-01-A-02-02-01-000</t>
  </si>
  <si>
    <t>C-3599-0200-4-0-3599072-01-A-02-02-01-001</t>
  </si>
  <si>
    <t>C-3599-0200-4-0-3599072-01-A-02-02-01-002</t>
  </si>
  <si>
    <t>C-3599-0200-4-0-3599072-01-A-02-02-01-003</t>
  </si>
  <si>
    <t>C-3599-0200-4-0-3599072-01-A-02-02-01-004</t>
  </si>
  <si>
    <t>C-3599-0200-4-0-3599072-01-A-02-02-02-005</t>
  </si>
  <si>
    <t>C-3599-0200-4-0-3599072-01-A-02-02-02-006</t>
  </si>
  <si>
    <t>C-3599-0200-4-0-3599072-01-A-02-02-02-007</t>
  </si>
  <si>
    <t>C-3599-0200-4-0-3599072-01-A-02-02-02-008</t>
  </si>
  <si>
    <t>C-3599-0200-4-0-3599072-01-A-02-02-02-009</t>
  </si>
  <si>
    <t>C-3599-0200-4-0-3599072-01-A-02-02-02-010</t>
  </si>
  <si>
    <t>C-3599-0200-4-0-3599072-02-A-02</t>
  </si>
  <si>
    <t>C-3599-0200-4-0-3599072-02-A-02-02</t>
  </si>
  <si>
    <t>C-3599-0200-4-0-3599072-02-A-02-02-01-000</t>
  </si>
  <si>
    <t>C-3599-0200-4-0-3599072-02-A-02-02-01-001</t>
  </si>
  <si>
    <t>C-3599-0200-4-0-3599072-02-A-02-02-01-002</t>
  </si>
  <si>
    <t>C-3599-0200-4-0-3599072-02-A-02-02-01-003</t>
  </si>
  <si>
    <t>C-3599-0200-4-0-3599072-02-A-02-02-01-004</t>
  </si>
  <si>
    <t>C-3599-0200-4-0-3599072-02-A-02-02-02-005</t>
  </si>
  <si>
    <t>C-3599-0200-4-0-3599072-02-A-02-02-02-006</t>
  </si>
  <si>
    <t>C-3599-0200-4-0-3599072-02-A-02-02-02-007</t>
  </si>
  <si>
    <t>C-3599-0200-4-0-3599072-02-A-02-02-02-008</t>
  </si>
  <si>
    <t>C-3599-0200-4-0-3599072-02-A-02-02-02-009</t>
  </si>
  <si>
    <t>C-3599-0200-4-0-3599072-02-A-02-02-02-010</t>
  </si>
  <si>
    <t>C-3599-0200-4-0-3599921-03-A-02</t>
  </si>
  <si>
    <t>C-3599-0200-4-0-3599921-03-A-02-02</t>
  </si>
  <si>
    <t>C-3599-0200-4-0-3599921-03-A-02-02-01-000</t>
  </si>
  <si>
    <t>C-3599-0200-4-0-3599921-03-A-02-02-01-001</t>
  </si>
  <si>
    <t>C-3599-0200-4-0-3599921-03-A-02-02-01-002</t>
  </si>
  <si>
    <t>C-3599-0200-4-0-3599921-03-A-02-02-01-003</t>
  </si>
  <si>
    <t>C-3599-0200-4-0-3599921-03-A-02-02-01-004</t>
  </si>
  <si>
    <t>C-3599-0200-4-0-3599921-03-A-02-02-02-005</t>
  </si>
  <si>
    <t>C-3599-0200-4-0-3599921-03-A-02-02-02-006</t>
  </si>
  <si>
    <t>C-3599-0200-4-0-3599921-03-A-02-02-02-007</t>
  </si>
  <si>
    <t>C-3599-0200-4-0-3599921-03-A-02-02-02-008</t>
  </si>
  <si>
    <t>C-3599-0200-4-0-3599921-03-A-02-02-02-009</t>
  </si>
  <si>
    <t>C-3599-0200-4-0-3599921-03-A-02-02-02-010</t>
  </si>
  <si>
    <t>C-3599-0200-4-0-3599921-02-A-02</t>
  </si>
  <si>
    <t>C-3599-0200-4-0-3599921-02-A-02-02</t>
  </si>
  <si>
    <t>C-3599-0200-4-0-3599921-02-A-02-02-01-000</t>
  </si>
  <si>
    <t>C-3599-0200-4-0-3599921-02-A-02-02-01-001</t>
  </si>
  <si>
    <t>C-3599-0200-4-0-3599921-02-A-02-02-01-002</t>
  </si>
  <si>
    <t>C-3599-0200-4-0-3599921-02-A-02-02-01-003</t>
  </si>
  <si>
    <t>C-3599-0200-4-0-3599921-02-A-02-02-01-004</t>
  </si>
  <si>
    <t>C-3599-0200-4-0-3599921-02-A-02-02-02-005</t>
  </si>
  <si>
    <t>C-3599-0200-4-0-3599921-02-A-02-02-02-006</t>
  </si>
  <si>
    <t>C-3599-0200-4-0-3599921-02-A-02-02-02-007</t>
  </si>
  <si>
    <t>C-3599-0200-4-0-3599921-02-A-02-02-02-008</t>
  </si>
  <si>
    <t>C-3599-0200-4-0-3599921-02-A-02-02-02-009</t>
  </si>
  <si>
    <t>C-3599-0200-4-0-3599921-02-A-02-02-02-010</t>
  </si>
  <si>
    <t>C-3599-0200-4-0-3599921-01-A-02</t>
  </si>
  <si>
    <t>C-3599-0200-4-0-3599921-01-A-02-02</t>
  </si>
  <si>
    <t>C-3599-0200-4-0-3599921-01-A-02-02-01-000</t>
  </si>
  <si>
    <t>C-3599-0200-4-0-3599921-01-A-02-02-01-001</t>
  </si>
  <si>
    <t>C-3599-0200-4-0-3599921-01-A-02-02-01-002</t>
  </si>
  <si>
    <t>C-3599-0200-4-0-3599921-01-A-02-02-01-003</t>
  </si>
  <si>
    <t>C-3599-0200-4-0-3599921-01-A-02-02-01-004</t>
  </si>
  <si>
    <t>C-3599-0200-4-0-3599921-01-A-02-02-02-005</t>
  </si>
  <si>
    <t>C-3599-0200-4-0-3599921-01-A-02-02-02-006</t>
  </si>
  <si>
    <t>C-3599-0200-4-0-3599921-01-A-02-02-02-007</t>
  </si>
  <si>
    <t>C-3599-0200-4-0-3599921-01-A-02-02-02-008</t>
  </si>
  <si>
    <t>C-3599-0200-4-0-3599921-01-A-02-02-02-009</t>
  </si>
  <si>
    <t>C-3599-0200-4-0-3599921-01-A-02-02-02-010</t>
  </si>
  <si>
    <t>D-3599-0200-4-3599921-01-A-2-0-0-0-0</t>
  </si>
  <si>
    <t>D-3599-0200-4-3599921-01-A-2-2-0-0-0</t>
  </si>
  <si>
    <t>D-3599-0200-4-3599921-01-A-2-2-10-0-0</t>
  </si>
  <si>
    <t>D-3599-0200-4-3599921-01-A-2-2-11-0-0</t>
  </si>
  <si>
    <t>D-3599-0200-4-3599921-01-A-2-2-12-0-0</t>
  </si>
  <si>
    <t>D-3599-0200-4-3599921-01-A-2-2-13-0-0</t>
  </si>
  <si>
    <t>D-3599-0200-4-3599921-01-A-2-2-14-0-0</t>
  </si>
  <si>
    <t>D-3599-0200-4-3599921-01-A-2-2-15-0-0</t>
  </si>
  <si>
    <t>D-3599-0200-4-3599921-01-A-2-2-16-0-0</t>
  </si>
  <si>
    <t>D-3599-0200-4-3599921-01-A-2-2-17-0-0</t>
  </si>
  <si>
    <t>D-3599-0200-4-3599921-01-A-2-2-18-0-0</t>
  </si>
  <si>
    <t>D-3599-0200-4-3599921-01-A-2-2-19-0-0</t>
  </si>
  <si>
    <t>D-3599-0200-4-3599921-01-A-2-2-2-0-0</t>
  </si>
  <si>
    <t>D-3599-0200-4-3599921-02-A-2-0-0-0-0</t>
  </si>
  <si>
    <t>D-3599-0200-4-3599921-02-A-2-2-0-0-0</t>
  </si>
  <si>
    <t>D-3599-0200-4-3599921-02-A-2-2-10-0-0</t>
  </si>
  <si>
    <t>D-3599-0200-4-3599921-02-A-2-2-11-0-0</t>
  </si>
  <si>
    <t>D-3599-0200-4-3599921-02-A-2-2-12-0-0</t>
  </si>
  <si>
    <t>D-3599-0200-4-3599921-02-A-2-2-13-0-0</t>
  </si>
  <si>
    <t>D-3599-0200-4-3599921-02-A-2-2-14-0-0</t>
  </si>
  <si>
    <t>D-3599-0200-4-3599921-02-A-2-2-15-0-0</t>
  </si>
  <si>
    <t>D-3599-0200-4-3599921-02-A-2-2-16-0-0</t>
  </si>
  <si>
    <t>D-3599-0200-4-3599921-02-A-2-2-17-0-0</t>
  </si>
  <si>
    <t>D-3599-0200-4-3599921-02-A-2-2-18-0-0</t>
  </si>
  <si>
    <t>D-3599-0200-4-3599921-02-A-2-2-19-0-0</t>
  </si>
  <si>
    <t>D-3599-0200-4-3599921-02-A-2-2-2-0-0</t>
  </si>
  <si>
    <t>D-3599-0200-4-3599921-03-A-2-0-0-0-0</t>
  </si>
  <si>
    <t>D-3599-0200-4-3599921-03-A-2-2-0-0-0</t>
  </si>
  <si>
    <t>D-3599-0200-4-3599921-03-A-2-2-10-0-0</t>
  </si>
  <si>
    <t>D-3599-0200-4-3599921-03-A-2-2-11-0-0</t>
  </si>
  <si>
    <t>D-3599-0200-4-3599921-03-A-2-2-12-0-0</t>
  </si>
  <si>
    <t>D-3599-0200-4-3599921-03-A-2-2-13-0-0</t>
  </si>
  <si>
    <t>D-3599-0200-4-3599921-03-A-2-2-14-0-0</t>
  </si>
  <si>
    <t>D-3599-0200-4-3599921-03-A-2-2-15-0-0</t>
  </si>
  <si>
    <t>D-3599-0200-4-3599921-03-A-2-2-16-0-0</t>
  </si>
  <si>
    <t>D-3599-0200-4-3599921-03-A-2-2-17-0-0</t>
  </si>
  <si>
    <t>D-3599-0200-4-3599921-03-A-2-2-18-0-0</t>
  </si>
  <si>
    <t>D-3599-0200-4-3599921-03-A-2-2-19-0-0</t>
  </si>
  <si>
    <t>D-3599-0200-4-3599921-03-A-2-2-2-0-0</t>
  </si>
  <si>
    <t>D-3599-0200-4-3599923-03-A-2-0-0-0-0</t>
  </si>
  <si>
    <t>D-3599-0200-4-3599923-03-A-2-2-0-0-0</t>
  </si>
  <si>
    <t>D-3599-0200-4-3599923-03-A-2-2-10-0-0</t>
  </si>
  <si>
    <t>D-3599-0200-4-3599923-03-A-2-2-11-0-0</t>
  </si>
  <si>
    <t>D-3599-0200-4-3599923-03-A-2-2-12-0-0</t>
  </si>
  <si>
    <t>D-3599-0200-4-3599923-03-A-2-2-13-0-0</t>
  </si>
  <si>
    <t>D-3599-0200-4-3599923-03-A-2-2-14-0-0</t>
  </si>
  <si>
    <t>D-3599-0200-4-3599923-03-A-2-2-15-0-0</t>
  </si>
  <si>
    <t>D-3599-0200-4-3599923-03-A-2-2-16-0-0</t>
  </si>
  <si>
    <t>D-3599-0200-4-3599923-03-A-2-2-17-0-0</t>
  </si>
  <si>
    <t>D-3599-0200-4-3599923-03-A-2-2-18-0-0</t>
  </si>
  <si>
    <t>D-3599-0200-4-3599923-03-A-2-2-19-0-0</t>
  </si>
  <si>
    <t>D-3599-0200-4-3599923-03-A-2-2-2-0-0</t>
  </si>
  <si>
    <t>D-3599-0200-4-3599923-02-A-2-0-0-0-0</t>
  </si>
  <si>
    <t>D-3599-0200-4-3599923-02-A-2-2-0-0-0</t>
  </si>
  <si>
    <t>D-3599-0200-4-3599923-02-A-2-2-10-0-0</t>
  </si>
  <si>
    <t>D-3599-0200-4-3599923-02-A-2-2-11-0-0</t>
  </si>
  <si>
    <t>D-3599-0200-4-3599923-02-A-2-2-12-0-0</t>
  </si>
  <si>
    <t>D-3599-0200-4-3599923-02-A-2-2-13-0-0</t>
  </si>
  <si>
    <t>D-3599-0200-4-3599923-02-A-2-2-14-0-0</t>
  </si>
  <si>
    <t>D-3599-0200-4-3599923-02-A-2-2-15-0-0</t>
  </si>
  <si>
    <t>D-3599-0200-4-3599923-02-A-2-2-16-0-0</t>
  </si>
  <si>
    <t>D-3599-0200-4-3599923-02-A-2-2-17-0-0</t>
  </si>
  <si>
    <t>D-3599-0200-4-3599923-02-A-2-2-18-0-0</t>
  </si>
  <si>
    <t>D-3599-0200-4-3599923-02-A-2-2-19-0-0</t>
  </si>
  <si>
    <t>D-3599-0200-4-3599923-02-A-2-2-2-0-0</t>
  </si>
  <si>
    <t>D-3599-0200-4-3599923-01-A-2-0-0-0-0</t>
  </si>
  <si>
    <t>D-3599-0200-4-3599923-01-A-2-2-0-0-0</t>
  </si>
  <si>
    <t>D-3599-0200-4-3599923-01-A-2-2-10-0-0</t>
  </si>
  <si>
    <t>D-3599-0200-4-3599923-01-A-2-2-11-0-0</t>
  </si>
  <si>
    <t>D-3599-0200-4-3599923-01-A-2-2-12-0-0</t>
  </si>
  <si>
    <t>D-3599-0200-4-3599923-01-A-2-2-13-0-0</t>
  </si>
  <si>
    <t>D-3599-0200-4-3599923-01-A-2-2-14-0-0</t>
  </si>
  <si>
    <t>D-3599-0200-4-3599923-01-A-2-2-15-0-0</t>
  </si>
  <si>
    <t>D-3599-0200-4-3599923-01-A-2-2-16-0-0</t>
  </si>
  <si>
    <t>D-3599-0200-4-3599923-01-A-2-2-17-0-0</t>
  </si>
  <si>
    <t>D-3599-0200-4-3599923-01-A-2-2-18-0-0</t>
  </si>
  <si>
    <t>D-3599-0200-4-3599923-01-A-2-2-19-0-0</t>
  </si>
  <si>
    <t>D-3599-0200-4-3599923-01-A-2-2-2-0-0</t>
  </si>
  <si>
    <t>C-3599-0200-4-0-3599923-01-A-02</t>
  </si>
  <si>
    <t>C-3599-0200-4-0-3599923-01-A-02-02</t>
  </si>
  <si>
    <t>C-3599-0200-4-0-3599923-01-A-02-02-01-000</t>
  </si>
  <si>
    <t>C-3599-0200-4-0-3599923-01-A-02-02-01-001</t>
  </si>
  <si>
    <t>C-3599-0200-4-0-3599923-01-A-02-02-01-002</t>
  </si>
  <si>
    <t>C-3599-0200-4-0-3599923-01-A-02-02-01-003</t>
  </si>
  <si>
    <t>C-3599-0200-4-0-3599923-01-A-02-02-01-004</t>
  </si>
  <si>
    <t>C-3599-0200-4-0-3599923-01-A-02-02-02-005</t>
  </si>
  <si>
    <t>C-3599-0200-4-0-3599923-01-A-02-02-02-006</t>
  </si>
  <si>
    <t>C-3599-0200-4-0-3599923-01-A-02-02-02-007</t>
  </si>
  <si>
    <t>C-3599-0200-4-0-3599923-01-A-02-02-02-008</t>
  </si>
  <si>
    <t>C-3599-0200-4-0-3599923-01-A-02-02-02-009</t>
  </si>
  <si>
    <t>C-3599-0200-4-0-3599923-01-A-02-02-02-010</t>
  </si>
  <si>
    <t>C-3599-0200-4-0-3599923-02-A-02</t>
  </si>
  <si>
    <t>C-3599-0200-4-0-3599923-02-A-02-02</t>
  </si>
  <si>
    <t>C-3599-0200-4-0-3599923-02-A-02-02-01-000</t>
  </si>
  <si>
    <t>C-3599-0200-4-0-3599923-02-A-02-02-01-001</t>
  </si>
  <si>
    <t>C-3599-0200-4-0-3599923-02-A-02-02-01-002</t>
  </si>
  <si>
    <t>C-3599-0200-4-0-3599923-02-A-02-02-01-003</t>
  </si>
  <si>
    <t>C-3599-0200-4-0-3599923-02-A-02-02-01-004</t>
  </si>
  <si>
    <t>C-3599-0200-4-0-3599923-02-A-02-02-02-005</t>
  </si>
  <si>
    <t>C-3599-0200-4-0-3599923-02-A-02-02-02-006</t>
  </si>
  <si>
    <t>C-3599-0200-4-0-3599923-02-A-02-02-02-007</t>
  </si>
  <si>
    <t>C-3599-0200-4-0-3599923-02-A-02-02-02-008</t>
  </si>
  <si>
    <t>C-3599-0200-4-0-3599923-02-A-02-02-02-009</t>
  </si>
  <si>
    <t>C-3599-0200-4-0-3599923-02-A-02-02-02-010</t>
  </si>
  <si>
    <t>C-3599-0200-4-0-3599923-03-A-02</t>
  </si>
  <si>
    <t>C-3599-0200-4-0-3599923-03-A-02-02</t>
  </si>
  <si>
    <t>C-3599-0200-4-0-3599923-03-A-02-02-01-000</t>
  </si>
  <si>
    <t>C-3599-0200-4-0-3599923-03-A-02-02-01-001</t>
  </si>
  <si>
    <t>C-3599-0200-4-0-3599923-03-A-02-02-01-002</t>
  </si>
  <si>
    <t>C-3599-0200-4-0-3599923-03-A-02-02-01-003</t>
  </si>
  <si>
    <t>C-3599-0200-4-0-3599923-03-A-02-02-01-004</t>
  </si>
  <si>
    <t>C-3599-0200-4-0-3599923-03-A-02-02-02-005</t>
  </si>
  <si>
    <t>C-3599-0200-4-0-3599923-03-A-02-02-02-006</t>
  </si>
  <si>
    <t>C-3599-0200-4-0-3599923-03-A-02-02-02-007</t>
  </si>
  <si>
    <t>C-3599-0200-4-0-3599923-03-A-02-02-02-008</t>
  </si>
  <si>
    <t>C-3599-0200-4-0-3599923-03-A-02-02-02-009</t>
  </si>
  <si>
    <t>C-3599-0200-4-0-3599923-03-A-02-02-02-010</t>
  </si>
  <si>
    <t>SEDES CON REFORZAMIENTO ESTRUCTURAL</t>
  </si>
  <si>
    <t>A-3-6-0-0-0</t>
  </si>
  <si>
    <t>A-3-6-1-0-0</t>
  </si>
  <si>
    <t>A INSTITUCIONES SIN ÁNIMO DE LUCRO QUE SIRVEN A LOS HOGARES</t>
  </si>
  <si>
    <t>A-3-4-2-6-0</t>
  </si>
  <si>
    <t>AUXILIO SINDICAL ( NO DE PENSIONES)</t>
  </si>
  <si>
    <t>B-5-1-13-19-0</t>
  </si>
  <si>
    <t>OTROS PRODUCTOS DE MADERA; ARTÍCULOS DE CORCHO, MATERIALES TRENZABLES Y PAJA.</t>
  </si>
  <si>
    <t>A-05-01-01-003-008-02</t>
  </si>
  <si>
    <t>B-5-1-13-82-0</t>
  </si>
  <si>
    <t>JOYAS Y ARTÍCULOS CONEXOS</t>
  </si>
  <si>
    <t>A-05-01-01-003-001-09</t>
  </si>
  <si>
    <t>C-3502-0200-8-0-3502027-01</t>
  </si>
  <si>
    <t>D-3502-0200-8-3502027-01-0-0-0-0</t>
  </si>
  <si>
    <t>C-3502-0200-8-0-3502027-02</t>
  </si>
  <si>
    <t>D-3502-0200-8-3502027-02-0-0-0-0</t>
  </si>
  <si>
    <t>C-3502-0200-8-0-3502027-01-A-02</t>
  </si>
  <si>
    <t>C-3502-0200-8-0-3502027-01-A-02-02</t>
  </si>
  <si>
    <t>C-3502-0200-8-0-3502027-01-A-02-02-01-000</t>
  </si>
  <si>
    <t>C-3502-0200-8-0-3502027-01-A-02-02-01-001</t>
  </si>
  <si>
    <t>C-3502-0200-8-0-3502027-01-A-02-02-01-002</t>
  </si>
  <si>
    <t>C-3502-0200-8-0-3502027-01-A-02-02-01-003</t>
  </si>
  <si>
    <t>C-3502-0200-8-0-3502027-01-A-02-02-01-004</t>
  </si>
  <si>
    <t>C-3502-0200-8-0-3502027-01-A-02-02-02-005</t>
  </si>
  <si>
    <t>C-3502-0200-8-0-3502027-01-A-02-02-02-006</t>
  </si>
  <si>
    <t>C-3502-0200-8-0-3502027-01-A-02-02-02-007</t>
  </si>
  <si>
    <t>C-3502-0200-8-0-3502027-01-A-02-02-02-008</t>
  </si>
  <si>
    <t>C-3502-0200-8-0-3502027-01-A-02-02-02-009</t>
  </si>
  <si>
    <t>C-3502-0200-8-0-3502027-01-A-02-02-02-010</t>
  </si>
  <si>
    <t>C-3502-0200-8-0-3502027-02-A-02</t>
  </si>
  <si>
    <t>C-3502-0200-8-0-3502027-02-A-02-02</t>
  </si>
  <si>
    <t>C-3502-0200-8-0-3502027-02-A-02-02-01-000</t>
  </si>
  <si>
    <t>C-3502-0200-8-0-3502027-02-A-02-02-01-001</t>
  </si>
  <si>
    <t>C-3502-0200-8-0-3502027-02-A-02-02-01-002</t>
  </si>
  <si>
    <t>C-3502-0200-8-0-3502027-02-A-02-02-01-003</t>
  </si>
  <si>
    <t>C-3502-0200-8-0-3502027-02-A-02-02-01-004</t>
  </si>
  <si>
    <t>C-3502-0200-8-0-3502027-02-A-02-02-02-005</t>
  </si>
  <si>
    <t>C-3502-0200-8-0-3502027-02-A-02-02-02-006</t>
  </si>
  <si>
    <t>C-3502-0200-8-0-3502027-02-A-02-02-02-007</t>
  </si>
  <si>
    <t>C-3502-0200-8-0-3502027-02-A-02-02-02-008</t>
  </si>
  <si>
    <t>C-3502-0200-8-0-3502027-02-A-02-02-02-009</t>
  </si>
  <si>
    <t>C-3502-0200-8-0-3502027-02-A-02-02-02-010</t>
  </si>
  <si>
    <t>PUBLICACIÓN DOCUMENTOS SOBRE EL SECTOR ARTESANAL</t>
  </si>
  <si>
    <t>REDECTAR CONTENIDOS INFORMATIVOS SOBRE EL SECTOR ARTESANAL</t>
  </si>
  <si>
    <t>C-3502-0200-8-0-3502107-01</t>
  </si>
  <si>
    <t>D-3502-0200-8-3502107-01-0-0-0-0</t>
  </si>
  <si>
    <t>MANTENER ACTIVO EL SERVICIO DE BIBLIOTECA DIGITAL EN LÍNEA</t>
  </si>
  <si>
    <t>C-3502-0200-8-0-3502107-01-A-02</t>
  </si>
  <si>
    <t>C-3502-0200-8-0-3502107-01-A-02-02</t>
  </si>
  <si>
    <t>C-3502-0200-8-0-3502107-01-A-02-02-01-000</t>
  </si>
  <si>
    <t>C-3502-0200-8-0-3502107-01-A-02-02-01-001</t>
  </si>
  <si>
    <t>C-3502-0200-8-0-3502107-01-A-02-02-01-002</t>
  </si>
  <si>
    <t>C-3502-0200-8-0-3502107-01-A-02-02-01-003</t>
  </si>
  <si>
    <t>C-3502-0200-8-0-3502107-01-A-02-02-01-004</t>
  </si>
  <si>
    <t>C-3502-0200-8-0-3502107-01-A-02-02-02-005</t>
  </si>
  <si>
    <t>C-3502-0200-8-0-3502107-01-A-02-02-02-006</t>
  </si>
  <si>
    <t>C-3502-0200-8-0-3502107-01-A-02-02-02-007</t>
  </si>
  <si>
    <t>C-3502-0200-8-0-3502107-01-A-02-02-02-008</t>
  </si>
  <si>
    <t>C-3502-0200-8-0-3502107-01-A-02-02-02-009</t>
  </si>
  <si>
    <t>C-3502-0200-8-0-3502107-01-A-02-02-02-010</t>
  </si>
  <si>
    <t>REALIZAR ESTUDIOS SOBRE EL SECTOR ARTESANAL</t>
  </si>
  <si>
    <t xml:space="preserve">REALIZAR ESTUDIOS SOBRE LA ACTIVIDAD ARTESANAL </t>
  </si>
  <si>
    <t>C-3502-0200-8-0-3502109-01</t>
  </si>
  <si>
    <t>D-3502-0200-8-3502109-01-0-0-0-0</t>
  </si>
  <si>
    <t>C-3502-0200-8-0-3502109-02</t>
  </si>
  <si>
    <t>D-3502-0200-8-3502109-02-0-0-0-0</t>
  </si>
  <si>
    <t>C-3502-0200-8-0-3502109-01-A-02</t>
  </si>
  <si>
    <t>C-3502-0200-8-0-3502109-01-A-02-02</t>
  </si>
  <si>
    <t>C-3502-0200-8-0-3502109-01-A-02-02-01-000</t>
  </si>
  <si>
    <t>C-3502-0200-8-0-3502109-01-A-02-02-01-001</t>
  </si>
  <si>
    <t>C-3502-0200-8-0-3502109-01-A-02-02-01-002</t>
  </si>
  <si>
    <t>C-3502-0200-8-0-3502109-01-A-02-02-01-003</t>
  </si>
  <si>
    <t>C-3502-0200-8-0-3502109-01-A-02-02-01-004</t>
  </si>
  <si>
    <t>C-3502-0200-8-0-3502109-01-A-02-02-02-005</t>
  </si>
  <si>
    <t>C-3502-0200-8-0-3502109-01-A-02-02-02-006</t>
  </si>
  <si>
    <t>C-3502-0200-8-0-3502109-01-A-02-02-02-007</t>
  </si>
  <si>
    <t>C-3502-0200-8-0-3502109-01-A-02-02-02-008</t>
  </si>
  <si>
    <t>C-3502-0200-8-0-3502109-01-A-02-02-02-009</t>
  </si>
  <si>
    <t>C-3502-0200-8-0-3502109-01-A-02-02-02-010</t>
  </si>
  <si>
    <t>C-3502-0200-8-0-3502109-02-A-02</t>
  </si>
  <si>
    <t>C-3502-0200-8-0-3502109-02-A-02-02</t>
  </si>
  <si>
    <t>C-3502-0200-8-0-3502109-02-A-02-02-01-000</t>
  </si>
  <si>
    <t>C-3502-0200-8-0-3502109-02-A-02-02-01-001</t>
  </si>
  <si>
    <t>C-3502-0200-8-0-3502109-02-A-02-02-01-002</t>
  </si>
  <si>
    <t>C-3502-0200-8-0-3502109-02-A-02-02-01-003</t>
  </si>
  <si>
    <t>C-3502-0200-8-0-3502109-02-A-02-02-01-004</t>
  </si>
  <si>
    <t>C-3502-0200-8-0-3502109-02-A-02-02-02-005</t>
  </si>
  <si>
    <t>C-3502-0200-8-0-3502109-02-A-02-02-02-006</t>
  </si>
  <si>
    <t>C-3502-0200-8-0-3502109-02-A-02-02-02-007</t>
  </si>
  <si>
    <t>C-3502-0200-8-0-3502109-02-A-02-02-02-008</t>
  </si>
  <si>
    <t>C-3502-0200-8-0-3502109-02-A-02-02-02-009</t>
  </si>
  <si>
    <t>C-3502-0200-8-0-3502109-02-A-02-02-02-010</t>
  </si>
  <si>
    <t>D-3502-0200-8-3502027-01-A-2-0-0-0-0</t>
  </si>
  <si>
    <t>D-3502-0200-8-3502027-01-A-2-2-0-0-0</t>
  </si>
  <si>
    <t>D-3502-0200-8-3502027-01-A-2-2-10-0-0</t>
  </si>
  <si>
    <t>D-3502-0200-8-3502027-01-A-2-2-11-0-0</t>
  </si>
  <si>
    <t>D-3502-0200-8-3502027-01-A-2-2-12-0-0</t>
  </si>
  <si>
    <t>D-3502-0200-8-3502027-01-A-2-2-13-0-0</t>
  </si>
  <si>
    <t>D-3502-0200-8-3502027-01-A-2-2-14-0-0</t>
  </si>
  <si>
    <t>D-3502-0200-8-3502027-01-A-2-2-15-0-0</t>
  </si>
  <si>
    <t>D-3502-0200-8-3502027-01-A-2-2-16-0-0</t>
  </si>
  <si>
    <t>D-3502-0200-8-3502027-01-A-2-2-17-0-0</t>
  </si>
  <si>
    <t>D-3502-0200-8-3502027-01-A-2-2-18-0-0</t>
  </si>
  <si>
    <t>D-3502-0200-8-3502027-01-A-2-2-19-0-0</t>
  </si>
  <si>
    <t>D-3502-0200-8-3502027-01-A-2-2-2-0-0</t>
  </si>
  <si>
    <t>D-3502-0200-8-3502027-02-A-2-0-0-0-0</t>
  </si>
  <si>
    <t>D-3502-0200-8-3502027-02-A-2-2-0-0-0</t>
  </si>
  <si>
    <t>D-3502-0200-8-3502027-02-A-2-2-10-0-0</t>
  </si>
  <si>
    <t>D-3502-0200-8-3502027-02-A-2-2-11-0-0</t>
  </si>
  <si>
    <t>D-3502-0200-8-3502027-02-A-2-2-12-0-0</t>
  </si>
  <si>
    <t>D-3502-0200-8-3502027-02-A-2-2-13-0-0</t>
  </si>
  <si>
    <t>D-3502-0200-8-3502027-02-A-2-2-14-0-0</t>
  </si>
  <si>
    <t>D-3502-0200-8-3502027-02-A-2-2-15-0-0</t>
  </si>
  <si>
    <t>D-3502-0200-8-3502027-02-A-2-2-16-0-0</t>
  </si>
  <si>
    <t>D-3502-0200-8-3502027-02-A-2-2-17-0-0</t>
  </si>
  <si>
    <t>D-3502-0200-8-3502027-02-A-2-2-18-0-0</t>
  </si>
  <si>
    <t>D-3502-0200-8-3502027-02-A-2-2-19-0-0</t>
  </si>
  <si>
    <t>D-3502-0200-8-3502027-02-A-2-2-2-0-0</t>
  </si>
  <si>
    <t>D-3502-0200-8-3502107-01-A-2-0-0-0-0</t>
  </si>
  <si>
    <t>D-3502-0200-8-3502107-01-A-2-2-0-0-0</t>
  </si>
  <si>
    <t>D-3502-0200-8-3502107-01-A-2-2-10-0-0</t>
  </si>
  <si>
    <t>D-3502-0200-8-3502107-01-A-2-2-11-0-0</t>
  </si>
  <si>
    <t>D-3502-0200-8-3502107-01-A-2-2-12-0-0</t>
  </si>
  <si>
    <t>D-3502-0200-8-3502107-01-A-2-2-13-0-0</t>
  </si>
  <si>
    <t>D-3502-0200-8-3502107-01-A-2-2-14-0-0</t>
  </si>
  <si>
    <t>D-3502-0200-8-3502107-01-A-2-2-15-0-0</t>
  </si>
  <si>
    <t>D-3502-0200-8-3502107-01-A-2-2-16-0-0</t>
  </si>
  <si>
    <t>D-3502-0200-8-3502107-01-A-2-2-17-0-0</t>
  </si>
  <si>
    <t>D-3502-0200-8-3502107-01-A-2-2-18-0-0</t>
  </si>
  <si>
    <t>D-3502-0200-8-3502107-01-A-2-2-19-0-0</t>
  </si>
  <si>
    <t>D-3502-0200-8-3502107-01-A-2-2-2-0-0</t>
  </si>
  <si>
    <t>D-3502-0200-8-3502109-01-A-2-0-0-0-0</t>
  </si>
  <si>
    <t>D-3502-0200-8-3502109-01-A-2-2-0-0-0</t>
  </si>
  <si>
    <t>D-3502-0200-8-3502109-01-A-2-2-10-0-0</t>
  </si>
  <si>
    <t>D-3502-0200-8-3502109-01-A-2-2-11-0-0</t>
  </si>
  <si>
    <t>D-3502-0200-8-3502109-01-A-2-2-12-0-0</t>
  </si>
  <si>
    <t>D-3502-0200-8-3502109-01-A-2-2-13-0-0</t>
  </si>
  <si>
    <t>D-3502-0200-8-3502109-01-A-2-2-14-0-0</t>
  </si>
  <si>
    <t>D-3502-0200-8-3502109-01-A-2-2-15-0-0</t>
  </si>
  <si>
    <t>D-3502-0200-8-3502109-01-A-2-2-16-0-0</t>
  </si>
  <si>
    <t>D-3502-0200-8-3502109-01-A-2-2-17-0-0</t>
  </si>
  <si>
    <t>D-3502-0200-8-3502109-01-A-2-2-18-0-0</t>
  </si>
  <si>
    <t>D-3502-0200-8-3502109-01-A-2-2-19-0-0</t>
  </si>
  <si>
    <t>D-3502-0200-8-3502109-01-A-2-2-2-0-0</t>
  </si>
  <si>
    <t>D-3502-0200-8-3502109-02-A-2-0-0-0-0</t>
  </si>
  <si>
    <t>D-3502-0200-8-3502109-02-A-2-2-0-0-0</t>
  </si>
  <si>
    <t>D-3502-0200-8-3502109-02-A-2-2-10-0-0</t>
  </si>
  <si>
    <t>D-3502-0200-8-3502109-02-A-2-2-11-0-0</t>
  </si>
  <si>
    <t>D-3502-0200-8-3502109-02-A-2-2-12-0-0</t>
  </si>
  <si>
    <t>D-3502-0200-8-3502109-02-A-2-2-13-0-0</t>
  </si>
  <si>
    <t>D-3502-0200-8-3502109-02-A-2-2-14-0-0</t>
  </si>
  <si>
    <t>D-3502-0200-8-3502109-02-A-2-2-15-0-0</t>
  </si>
  <si>
    <t>D-3502-0200-8-3502109-02-A-2-2-16-0-0</t>
  </si>
  <si>
    <t>D-3502-0200-8-3502109-02-A-2-2-17-0-0</t>
  </si>
  <si>
    <t>D-3502-0200-8-3502109-02-A-2-2-18-0-0</t>
  </si>
  <si>
    <t>D-3502-0200-8-3502109-02-A-2-2-19-0-0</t>
  </si>
  <si>
    <t>D-3502-0200-8-3502109-02-A-2-2-2-0-0</t>
  </si>
  <si>
    <t>SERVICIOS TECNOLÓGICOS</t>
  </si>
  <si>
    <t>C-3599-0200-5-0-3599014</t>
  </si>
  <si>
    <t>D-3599-0200-5-3599014-0-0-0-0</t>
  </si>
  <si>
    <t>C-3599-0200-5-0-3599014-01</t>
  </si>
  <si>
    <t>D-3599-0200-5-3599014-01-0-0-0-0</t>
  </si>
  <si>
    <t>C-3599-0200-5-0-3599014-01-A-02</t>
  </si>
  <si>
    <t>C-3599-0200-5-0-3599014-01-A-02-02</t>
  </si>
  <si>
    <t>C-3599-0200-5-0-3599014-01-A-02-02-01-000</t>
  </si>
  <si>
    <t>C-3599-0200-5-0-3599014-01-A-02-02-01-001</t>
  </si>
  <si>
    <t>C-3599-0200-5-0-3599014-01-A-02-02-01-002</t>
  </si>
  <si>
    <t>C-3599-0200-5-0-3599014-01-A-02-02-01-003</t>
  </si>
  <si>
    <t>C-3599-0200-5-0-3599014-01-A-02-02-01-004</t>
  </si>
  <si>
    <t>C-3599-0200-5-0-3599014-01-A-02-02-02-005</t>
  </si>
  <si>
    <t>C-3599-0200-5-0-3599014-01-A-02-02-02-006</t>
  </si>
  <si>
    <t>C-3599-0200-5-0-3599014-01-A-02-02-02-007</t>
  </si>
  <si>
    <t>C-3599-0200-5-0-3599014-01-A-02-02-02-008</t>
  </si>
  <si>
    <t>C-3599-0200-5-0-3599014-01-A-02-02-02-009</t>
  </si>
  <si>
    <t>C-3599-0200-5-0-3599014-01-A-02-02-02-010</t>
  </si>
  <si>
    <t>C-3599-0200-5-0-3599014-02</t>
  </si>
  <si>
    <t>C-3599-0200-5-0-3599014-02-A-02</t>
  </si>
  <si>
    <t>C-3599-0200-5-0-3599014-02-A-02-02</t>
  </si>
  <si>
    <t>C-3599-0200-5-0-3599014-02-A-02-02-01-000</t>
  </si>
  <si>
    <t>C-3599-0200-5-0-3599014-02-A-02-02-01-001</t>
  </si>
  <si>
    <t>C-3599-0200-5-0-3599014-02-A-02-02-01-002</t>
  </si>
  <si>
    <t>C-3599-0200-5-0-3599014-02-A-02-02-01-003</t>
  </si>
  <si>
    <t>C-3599-0200-5-0-3599014-02-A-02-02-01-004</t>
  </si>
  <si>
    <t>C-3599-0200-5-0-3599014-02-A-02-02-02-005</t>
  </si>
  <si>
    <t>C-3599-0200-5-0-3599014-02-A-02-02-02-006</t>
  </si>
  <si>
    <t>C-3599-0200-5-0-3599014-02-A-02-02-02-007</t>
  </si>
  <si>
    <t>C-3599-0200-5-0-3599014-02-A-02-02-02-008</t>
  </si>
  <si>
    <t>C-3599-0200-5-0-3599014-02-A-02-02-02-009</t>
  </si>
  <si>
    <t>C-3599-0200-5-0-3599014-02-A-02-02-02-010</t>
  </si>
  <si>
    <t>C-3599-0200-5-0-3599014-03</t>
  </si>
  <si>
    <t>C-3599-0200-5-0-3599014-03-A-02</t>
  </si>
  <si>
    <t>C-3599-0200-5-0-3599014-03-A-02-02</t>
  </si>
  <si>
    <t>C-3599-0200-5-0-3599014-03-A-02-02-01-000</t>
  </si>
  <si>
    <t>C-3599-0200-5-0-3599014-03-A-02-02-01-001</t>
  </si>
  <si>
    <t>C-3599-0200-5-0-3599014-03-A-02-02-01-002</t>
  </si>
  <si>
    <t>C-3599-0200-5-0-3599014-03-A-02-02-01-003</t>
  </si>
  <si>
    <t>C-3599-0200-5-0-3599014-03-A-02-02-01-004</t>
  </si>
  <si>
    <t>C-3599-0200-5-0-3599014-03-A-02-02-02-005</t>
  </si>
  <si>
    <t>C-3599-0200-5-0-3599014-03-A-02-02-02-006</t>
  </si>
  <si>
    <t>C-3599-0200-5-0-3599014-03-A-02-02-02-007</t>
  </si>
  <si>
    <t>C-3599-0200-5-0-3599014-03-A-02-02-02-008</t>
  </si>
  <si>
    <t>C-3599-0200-5-0-3599014-03-A-02-02-02-009</t>
  </si>
  <si>
    <t>C-3599-0200-5-0-3599014-03-A-02-02-02-010</t>
  </si>
  <si>
    <t>D-3599-0200-5-3599014-03-0-0-0-0</t>
  </si>
  <si>
    <t>D-3599-0200-5-3599014-03-A-2-0-0-0-0</t>
  </si>
  <si>
    <t>D-3599-0200-5-3599014-03-A-2-2-0-0-0</t>
  </si>
  <si>
    <t>D-3599-0200-5-3599014-03-A-2-2-10-0-0</t>
  </si>
  <si>
    <t>D-3599-0200-5-3599014-03-A-2-2-11-0-0</t>
  </si>
  <si>
    <t>D-3599-0200-5-3599014-03-A-2-2-12-0-0</t>
  </si>
  <si>
    <t>D-3599-0200-5-3599014-03-A-2-2-13-0-0</t>
  </si>
  <si>
    <t>D-3599-0200-5-3599014-03-A-2-2-14-0-0</t>
  </si>
  <si>
    <t>D-3599-0200-5-3599014-03-A-2-2-15-0-0</t>
  </si>
  <si>
    <t>D-3599-0200-5-3599014-03-A-2-2-16-0-0</t>
  </si>
  <si>
    <t>D-3599-0200-5-3599014-03-A-2-2-17-0-0</t>
  </si>
  <si>
    <t>D-3599-0200-5-3599014-03-A-2-2-18-0-0</t>
  </si>
  <si>
    <t>D-3599-0200-5-3599014-03-A-2-2-19-0-0</t>
  </si>
  <si>
    <t>D-3599-0200-5-3599014-03-A-2-2-2-0-0</t>
  </si>
  <si>
    <t>D-3599-0200-5-3599014-02-A-2-0-0-0-0</t>
  </si>
  <si>
    <t>D-3599-0200-5-3599014-02-A-2-2-0-0-0</t>
  </si>
  <si>
    <t>D-3599-0200-5-3599014-02-A-2-2-10-0-0</t>
  </si>
  <si>
    <t>D-3599-0200-5-3599014-02-A-2-2-11-0-0</t>
  </si>
  <si>
    <t>D-3599-0200-5-3599014-02-A-2-2-12-0-0</t>
  </si>
  <si>
    <t>D-3599-0200-5-3599014-02-A-2-2-13-0-0</t>
  </si>
  <si>
    <t>D-3599-0200-5-3599014-02-A-2-2-14-0-0</t>
  </si>
  <si>
    <t>D-3599-0200-5-3599014-02-A-2-2-15-0-0</t>
  </si>
  <si>
    <t>D-3599-0200-5-3599014-02-A-2-2-16-0-0</t>
  </si>
  <si>
    <t>D-3599-0200-5-3599014-02-A-2-2-17-0-0</t>
  </si>
  <si>
    <t>D-3599-0200-5-3599014-02-A-2-2-18-0-0</t>
  </si>
  <si>
    <t>D-3599-0200-5-3599014-02-A-2-2-19-0-0</t>
  </si>
  <si>
    <t>D-3599-0200-5-3599014-02-A-2-2-2-0-0</t>
  </si>
  <si>
    <t>D-3599-0200-5-3599014-02-0-0-0-0</t>
  </si>
  <si>
    <t>D-3599-0200-5-3599014-01-A-2-0-0-0-0</t>
  </si>
  <si>
    <t>D-3599-0200-5-3599014-01-A-2-2-0-0-0</t>
  </si>
  <si>
    <t>D-3599-0200-5-3599014-01-A-2-2-10-0-0</t>
  </si>
  <si>
    <t>D-3599-0200-5-3599014-01-A-2-2-11-0-0</t>
  </si>
  <si>
    <t>D-3599-0200-5-3599014-01-A-2-2-12-0-0</t>
  </si>
  <si>
    <t>D-3599-0200-5-3599014-01-A-2-2-13-0-0</t>
  </si>
  <si>
    <t>D-3599-0200-5-3599014-01-A-2-2-14-0-0</t>
  </si>
  <si>
    <t>D-3599-0200-5-3599014-01-A-2-2-15-0-0</t>
  </si>
  <si>
    <t>D-3599-0200-5-3599014-01-A-2-2-16-0-0</t>
  </si>
  <si>
    <t>D-3599-0200-5-3599014-01-A-2-2-17-0-0</t>
  </si>
  <si>
    <t>D-3599-0200-5-3599014-01-A-2-2-18-0-0</t>
  </si>
  <si>
    <t>D-3599-0200-5-3599014-01-A-2-2-19-0-0</t>
  </si>
  <si>
    <t>D-3599-0200-5-3599014-01-A-2-2-2-0-0</t>
  </si>
  <si>
    <t>A-03-06</t>
  </si>
  <si>
    <t>A-03-06-01</t>
  </si>
  <si>
    <t>A-01-02-03</t>
  </si>
  <si>
    <t>A-01-02-03-001</t>
  </si>
  <si>
    <t>A-02-02-01</t>
  </si>
  <si>
    <t>Materiales y suministros</t>
  </si>
  <si>
    <t>ADQUISICIONES DE SERVICIOS</t>
  </si>
  <si>
    <t>A-05-01-01___</t>
  </si>
  <si>
    <t>CONTRATOS Y/O CONVENIOS</t>
  </si>
  <si>
    <t>C-800-0-21-</t>
  </si>
  <si>
    <t>C-800-0-21-A-02</t>
  </si>
  <si>
    <t>C-800-0-21-A-02-02</t>
  </si>
  <si>
    <t>C-800-0-21-A-02-02-01-000</t>
  </si>
  <si>
    <t>C-800-0-21-A-02-02-01-001</t>
  </si>
  <si>
    <t>C-800-0-21-A-02-02-01-002</t>
  </si>
  <si>
    <t>C-800-0-21-A-02-02-01-003</t>
  </si>
  <si>
    <t>C-800-0-21-A-02-02-01-004</t>
  </si>
  <si>
    <t>C-800-0-21-A-02-02-02-005</t>
  </si>
  <si>
    <t>C-800-0-21-A-02-02-02-006</t>
  </si>
  <si>
    <t>C-800-0-21-A-02-02-02-007</t>
  </si>
  <si>
    <t>C-800-0-21-A-02-02-02-008</t>
  </si>
  <si>
    <t>C-800-0-21-A-02-02-02-009</t>
  </si>
  <si>
    <t>C-800-0-21-A-02-02-02-010</t>
  </si>
  <si>
    <t>D-800-0-21-</t>
  </si>
  <si>
    <t>D-800-0-21-A-2-0-0-0-0</t>
  </si>
  <si>
    <t>D-800-0-21-A-2-2-0-0-0</t>
  </si>
  <si>
    <t>D-800-0-21-A-2-2-10-0-0</t>
  </si>
  <si>
    <t>D-800-0-21-A-2-2-11-0-0</t>
  </si>
  <si>
    <t>D-800-0-21-A-2-2-12-0-0</t>
  </si>
  <si>
    <t>D-800-0-21-A-2-2-13-0-0</t>
  </si>
  <si>
    <t>D-800-0-21-A-2-2-14-0-0</t>
  </si>
  <si>
    <t>D-800-0-21-A-2-2-15-0-0</t>
  </si>
  <si>
    <t>D-800-0-21-A-2-2-16-0-0</t>
  </si>
  <si>
    <t>D-800-0-21-A-2-2-17-0-0</t>
  </si>
  <si>
    <t>D-800-0-21-A-2-2-18-0-0</t>
  </si>
  <si>
    <t>D-800-0-21-A-2-2-19-0-0</t>
  </si>
  <si>
    <t>D-800-0-21-A-2-2-2-0-0</t>
  </si>
  <si>
    <t>ADC-2019-177 CNV DEPTO ATLANTICO SEC DRLLO ECONÓMICO</t>
  </si>
  <si>
    <t>C-800-0-22-</t>
  </si>
  <si>
    <t>C-800-0-22-A-02</t>
  </si>
  <si>
    <t>C-800-0-22-A-02-02</t>
  </si>
  <si>
    <t>C-800-0-22-A-02-02-01-000</t>
  </si>
  <si>
    <t>C-800-0-22-A-02-02-01-001</t>
  </si>
  <si>
    <t>C-800-0-22-A-02-02-01-002</t>
  </si>
  <si>
    <t>C-800-0-22-A-02-02-01-003</t>
  </si>
  <si>
    <t>C-800-0-22-A-02-02-01-004</t>
  </si>
  <si>
    <t>C-800-0-22-A-02-02-02-005</t>
  </si>
  <si>
    <t>C-800-0-22-A-02-02-02-006</t>
  </si>
  <si>
    <t>C-800-0-22-A-02-02-02-007</t>
  </si>
  <si>
    <t>C-800-0-22-A-02-02-02-008</t>
  </si>
  <si>
    <t>C-800-0-22-A-02-02-02-009</t>
  </si>
  <si>
    <t>C-800-0-22-A-02-02-02-010</t>
  </si>
  <si>
    <t>D-800-0-22-</t>
  </si>
  <si>
    <t>D-800-0-22-A-2-0-0-0-0</t>
  </si>
  <si>
    <t>D-800-0-22-A-2-2-0-0-0</t>
  </si>
  <si>
    <t>D-800-0-22-A-2-2-10-0-0</t>
  </si>
  <si>
    <t>D-800-0-22-A-2-2-11-0-0</t>
  </si>
  <si>
    <t>D-800-0-22-A-2-2-12-0-0</t>
  </si>
  <si>
    <t>D-800-0-22-A-2-2-13-0-0</t>
  </si>
  <si>
    <t>D-800-0-22-A-2-2-14-0-0</t>
  </si>
  <si>
    <t>D-800-0-22-A-2-2-15-0-0</t>
  </si>
  <si>
    <t>D-800-0-22-A-2-2-16-0-0</t>
  </si>
  <si>
    <t>D-800-0-22-A-2-2-17-0-0</t>
  </si>
  <si>
    <t>D-800-0-22-A-2-2-18-0-0</t>
  </si>
  <si>
    <t>D-800-0-22-A-2-2-19-0-0</t>
  </si>
  <si>
    <t>D-800-0-22-A-2-2-2-0-0</t>
  </si>
  <si>
    <t>ADC-2019-215 CNV. 4600080843 MUN. MEDELLÍN SEC CULTURA</t>
  </si>
  <si>
    <t>C-800-0-23-</t>
  </si>
  <si>
    <t>D-800-0-23-</t>
  </si>
  <si>
    <t>C-800-0-23-A-02</t>
  </si>
  <si>
    <t>D-800-0-23-A-2-0-0-0-0</t>
  </si>
  <si>
    <t>C-800-0-23-A-02-02</t>
  </si>
  <si>
    <t>D-800-0-23-A-2-2-0-0-0</t>
  </si>
  <si>
    <t>C-800-0-23-A-02-02-01-000</t>
  </si>
  <si>
    <t>D-800-0-23-A-2-2-10-0-0</t>
  </si>
  <si>
    <t>C-800-0-23-A-02-02-01-001</t>
  </si>
  <si>
    <t>D-800-0-23-A-2-2-11-0-0</t>
  </si>
  <si>
    <t>C-800-0-23-A-02-02-01-002</t>
  </si>
  <si>
    <t>D-800-0-23-A-2-2-12-0-0</t>
  </si>
  <si>
    <t>C-800-0-23-A-02-02-01-003</t>
  </si>
  <si>
    <t>D-800-0-23-A-2-2-13-0-0</t>
  </si>
  <si>
    <t>C-800-0-23-A-02-02-01-004</t>
  </si>
  <si>
    <t>D-800-0-23-A-2-2-14-0-0</t>
  </si>
  <si>
    <t>C-800-0-23-A-02-02-02-005</t>
  </si>
  <si>
    <t>D-800-0-23-A-2-2-15-0-0</t>
  </si>
  <si>
    <t>C-800-0-23-A-02-02-02-006</t>
  </si>
  <si>
    <t>D-800-0-23-A-2-2-16-0-0</t>
  </si>
  <si>
    <t>C-800-0-23-A-02-02-02-007</t>
  </si>
  <si>
    <t>D-800-0-23-A-2-2-17-0-0</t>
  </si>
  <si>
    <t>C-800-0-23-A-02-02-02-008</t>
  </si>
  <si>
    <t>D-800-0-23-A-2-2-18-0-0</t>
  </si>
  <si>
    <t>C-800-0-23-A-02-02-02-009</t>
  </si>
  <si>
    <t>D-800-0-23-A-2-2-19-0-0</t>
  </si>
  <si>
    <t>C-800-0-23-A-02-02-02-010</t>
  </si>
  <si>
    <t>D-800-0-23-A-2-2-2-0-0</t>
  </si>
  <si>
    <t>CNV INTERADMIN ADC-2019-231 SECRETARÍA DE LA MUJER Y EQUIDAD DE GENERO</t>
  </si>
  <si>
    <t>C-800-0-26-</t>
  </si>
  <si>
    <t>D-800-0-26-</t>
  </si>
  <si>
    <t>C-800-0-26-A-02</t>
  </si>
  <si>
    <t>D-800-0-26-A-2-0-0-0-0</t>
  </si>
  <si>
    <t>C-800-0-26-A-02-02</t>
  </si>
  <si>
    <t>D-800-0-26-A-2-2-0-0-0</t>
  </si>
  <si>
    <t>C-800-0-26-A-02-02-01-000</t>
  </si>
  <si>
    <t>D-800-0-26-A-2-2-10-0-0</t>
  </si>
  <si>
    <t>C-800-0-26-A-02-02-01-001</t>
  </si>
  <si>
    <t>D-800-0-26-A-2-2-11-0-0</t>
  </si>
  <si>
    <t>C-800-0-26-A-02-02-01-002</t>
  </si>
  <si>
    <t>D-800-0-26-A-2-2-12-0-0</t>
  </si>
  <si>
    <t>C-800-0-26-A-02-02-01-003</t>
  </si>
  <si>
    <t>D-800-0-26-A-2-2-13-0-0</t>
  </si>
  <si>
    <t>C-800-0-26-A-02-02-01-004</t>
  </si>
  <si>
    <t>D-800-0-26-A-2-2-14-0-0</t>
  </si>
  <si>
    <t>C-800-0-26-A-02-02-02-005</t>
  </si>
  <si>
    <t>D-800-0-26-A-2-2-15-0-0</t>
  </si>
  <si>
    <t>C-800-0-26-A-02-02-02-006</t>
  </si>
  <si>
    <t>D-800-0-26-A-2-2-16-0-0</t>
  </si>
  <si>
    <t>C-800-0-26-A-02-02-02-007</t>
  </si>
  <si>
    <t>D-800-0-26-A-2-2-17-0-0</t>
  </si>
  <si>
    <t>C-800-0-26-A-02-02-02-008</t>
  </si>
  <si>
    <t>D-800-0-26-A-2-2-18-0-0</t>
  </si>
  <si>
    <t>C-800-0-26-A-02-02-02-009</t>
  </si>
  <si>
    <t>D-800-0-26-A-2-2-19-0-0</t>
  </si>
  <si>
    <t>C-800-0-26-A-02-02-02-010</t>
  </si>
  <si>
    <t>D-800-0-26-A-2-2-2-0-0</t>
  </si>
  <si>
    <t>CNV INTERADMIN No. 280 DE 2019 - MINCOMERCIO, INDUSTRIA Y TURISMO (ADC-2019-249)</t>
  </si>
  <si>
    <t>C-800-0-27-</t>
  </si>
  <si>
    <t>D-800-0-27-</t>
  </si>
  <si>
    <t>C-800-0-27-A-02</t>
  </si>
  <si>
    <t>D-800-0-27-A-2-0-0-0-0</t>
  </si>
  <si>
    <t>C-800-0-27-A-02-02</t>
  </si>
  <si>
    <t>D-800-0-27-A-2-2-0-0-0</t>
  </si>
  <si>
    <t>C-800-0-27-A-02-02-01-000</t>
  </si>
  <si>
    <t>D-800-0-27-A-2-2-10-0-0</t>
  </si>
  <si>
    <t>C-800-0-27-A-02-02-01-001</t>
  </si>
  <si>
    <t>D-800-0-27-A-2-2-11-0-0</t>
  </si>
  <si>
    <t>C-800-0-27-A-02-02-01-002</t>
  </si>
  <si>
    <t>D-800-0-27-A-2-2-12-0-0</t>
  </si>
  <si>
    <t>C-800-0-27-A-02-02-01-003</t>
  </si>
  <si>
    <t>D-800-0-27-A-2-2-13-0-0</t>
  </si>
  <si>
    <t>C-800-0-27-A-02-02-01-004</t>
  </si>
  <si>
    <t>D-800-0-27-A-2-2-14-0-0</t>
  </si>
  <si>
    <t>C-800-0-27-A-02-02-02-005</t>
  </si>
  <si>
    <t>D-800-0-27-A-2-2-15-0-0</t>
  </si>
  <si>
    <t>C-800-0-27-A-02-02-02-006</t>
  </si>
  <si>
    <t>D-800-0-27-A-2-2-16-0-0</t>
  </si>
  <si>
    <t>C-800-0-27-A-02-02-02-007</t>
  </si>
  <si>
    <t>D-800-0-27-A-2-2-17-0-0</t>
  </si>
  <si>
    <t>C-800-0-27-A-02-02-02-008</t>
  </si>
  <si>
    <t>D-800-0-27-A-2-2-18-0-0</t>
  </si>
  <si>
    <t>C-800-0-27-A-02-02-02-009</t>
  </si>
  <si>
    <t>D-800-0-27-A-2-2-19-0-0</t>
  </si>
  <si>
    <t>C-800-0-27-A-02-02-02-010</t>
  </si>
  <si>
    <t>D-800-0-27-A-2-2-2-0-0</t>
  </si>
  <si>
    <t>CNV INTERADMIN ADC-2019-251 ALCALDIA MUNICIPAL DE IBAGUE</t>
  </si>
  <si>
    <t>C-800-0-29-</t>
  </si>
  <si>
    <t>D-800-0-29-</t>
  </si>
  <si>
    <t>C-800-0-29-A-02</t>
  </si>
  <si>
    <t>D-800-0-29-A-2-0-0-0-0</t>
  </si>
  <si>
    <t>C-800-0-29-A-02-02</t>
  </si>
  <si>
    <t>D-800-0-29-A-2-2-0-0-0</t>
  </si>
  <si>
    <t>C-800-0-29-A-02-02-01-000</t>
  </si>
  <si>
    <t>D-800-0-29-A-2-2-10-0-0</t>
  </si>
  <si>
    <t>C-800-0-29-A-02-02-01-001</t>
  </si>
  <si>
    <t>D-800-0-29-A-2-2-11-0-0</t>
  </si>
  <si>
    <t>C-800-0-29-A-02-02-01-002</t>
  </si>
  <si>
    <t>D-800-0-29-A-2-2-12-0-0</t>
  </si>
  <si>
    <t>C-800-0-29-A-02-02-01-003</t>
  </si>
  <si>
    <t>D-800-0-29-A-2-2-13-0-0</t>
  </si>
  <si>
    <t>C-800-0-29-A-02-02-01-004</t>
  </si>
  <si>
    <t>D-800-0-29-A-2-2-14-0-0</t>
  </si>
  <si>
    <t>C-800-0-29-A-02-02-02-005</t>
  </si>
  <si>
    <t>D-800-0-29-A-2-2-15-0-0</t>
  </si>
  <si>
    <t>C-800-0-29-A-02-02-02-006</t>
  </si>
  <si>
    <t>D-800-0-29-A-2-2-16-0-0</t>
  </si>
  <si>
    <t>C-800-0-29-A-02-02-02-007</t>
  </si>
  <si>
    <t>D-800-0-29-A-2-2-17-0-0</t>
  </si>
  <si>
    <t>C-800-0-29-A-02-02-02-008</t>
  </si>
  <si>
    <t>D-800-0-29-A-2-2-18-0-0</t>
  </si>
  <si>
    <t>C-800-0-29-A-02-02-02-009</t>
  </si>
  <si>
    <t>D-800-0-29-A-2-2-19-0-0</t>
  </si>
  <si>
    <t>C-800-0-29-A-02-02-02-010</t>
  </si>
  <si>
    <t>D-800-0-29-A-2-2-2-0-0</t>
  </si>
  <si>
    <t>CNV INTERADMIN ALCALDÍA TENJO - ADC-2019-237</t>
  </si>
  <si>
    <t>C-800-0-30-</t>
  </si>
  <si>
    <t>D-800-0-30-</t>
  </si>
  <si>
    <t>C-800-0-30-A-02</t>
  </si>
  <si>
    <t>D-800-0-30-A-2-0-0-0-0</t>
  </si>
  <si>
    <t>C-800-0-30-A-02-02</t>
  </si>
  <si>
    <t>D-800-0-30-A-2-2-0-0-0</t>
  </si>
  <si>
    <t>C-800-0-30-A-02-02-01-000</t>
  </si>
  <si>
    <t>D-800-0-30-A-2-2-10-0-0</t>
  </si>
  <si>
    <t>C-800-0-30-A-02-02-01-001</t>
  </si>
  <si>
    <t>D-800-0-30-A-2-2-11-0-0</t>
  </si>
  <si>
    <t>C-800-0-30-A-02-02-01-002</t>
  </si>
  <si>
    <t>D-800-0-30-A-2-2-12-0-0</t>
  </si>
  <si>
    <t>C-800-0-30-A-02-02-01-003</t>
  </si>
  <si>
    <t>D-800-0-30-A-2-2-13-0-0</t>
  </si>
  <si>
    <t>C-800-0-30-A-02-02-01-004</t>
  </si>
  <si>
    <t>D-800-0-30-A-2-2-14-0-0</t>
  </si>
  <si>
    <t>C-800-0-30-A-02-02-02-005</t>
  </si>
  <si>
    <t>D-800-0-30-A-2-2-15-0-0</t>
  </si>
  <si>
    <t>C-800-0-30-A-02-02-02-006</t>
  </si>
  <si>
    <t>D-800-0-30-A-2-2-16-0-0</t>
  </si>
  <si>
    <t>C-800-0-30-A-02-02-02-007</t>
  </si>
  <si>
    <t>D-800-0-30-A-2-2-17-0-0</t>
  </si>
  <si>
    <t>C-800-0-30-A-02-02-02-008</t>
  </si>
  <si>
    <t>D-800-0-30-A-2-2-18-0-0</t>
  </si>
  <si>
    <t>C-800-0-30-A-02-02-02-009</t>
  </si>
  <si>
    <t>D-800-0-30-A-2-2-19-0-0</t>
  </si>
  <si>
    <t>C-800-0-30-A-02-02-02-010</t>
  </si>
  <si>
    <t>D-800-0-30-A-2-2-2-0-0</t>
  </si>
  <si>
    <t>CNV INTERADMIN MUNICIPIO CHIA - ADC-2019-267</t>
  </si>
  <si>
    <t>C-800-0-32-</t>
  </si>
  <si>
    <t>D-800-0-32-</t>
  </si>
  <si>
    <t>C-800-0-32-A-02</t>
  </si>
  <si>
    <t>D-800-0-32-A-2-0-0-0-0</t>
  </si>
  <si>
    <t>C-800-0-32-A-02-02</t>
  </si>
  <si>
    <t>D-800-0-32-A-2-2-0-0-0</t>
  </si>
  <si>
    <t>C-800-0-32-A-02-02-01-000</t>
  </si>
  <si>
    <t>D-800-0-32-A-2-2-10-0-0</t>
  </si>
  <si>
    <t>C-800-0-32-A-02-02-01-001</t>
  </si>
  <si>
    <t>D-800-0-32-A-2-2-11-0-0</t>
  </si>
  <si>
    <t>C-800-0-32-A-02-02-01-002</t>
  </si>
  <si>
    <t>D-800-0-32-A-2-2-12-0-0</t>
  </si>
  <si>
    <t>C-800-0-32-A-02-02-01-003</t>
  </si>
  <si>
    <t>D-800-0-32-A-2-2-13-0-0</t>
  </si>
  <si>
    <t>C-800-0-32-A-02-02-01-004</t>
  </si>
  <si>
    <t>D-800-0-32-A-2-2-14-0-0</t>
  </si>
  <si>
    <t>C-800-0-32-A-02-02-02-005</t>
  </si>
  <si>
    <t>D-800-0-32-A-2-2-15-0-0</t>
  </si>
  <si>
    <t>C-800-0-32-A-02-02-02-006</t>
  </si>
  <si>
    <t>D-800-0-32-A-2-2-16-0-0</t>
  </si>
  <si>
    <t>C-800-0-32-A-02-02-02-007</t>
  </si>
  <si>
    <t>D-800-0-32-A-2-2-17-0-0</t>
  </si>
  <si>
    <t>C-800-0-32-A-02-02-02-008</t>
  </si>
  <si>
    <t>D-800-0-32-A-2-2-18-0-0</t>
  </si>
  <si>
    <t>C-800-0-32-A-02-02-02-009</t>
  </si>
  <si>
    <t>D-800-0-32-A-2-2-19-0-0</t>
  </si>
  <si>
    <t>C-800-0-32-A-02-02-02-010</t>
  </si>
  <si>
    <t>D-800-0-32-A-2-2-2-0-0</t>
  </si>
  <si>
    <t>CNV INTERADMIN No. 012 DE 2019 DEPTO QUINDÍO - ADC-2019-263</t>
  </si>
  <si>
    <t>C-800-0-33-</t>
  </si>
  <si>
    <t>D-800-0-33-</t>
  </si>
  <si>
    <t>C-800-0-33-A-02</t>
  </si>
  <si>
    <t>D-800-0-33-A-2-0-0-0-0</t>
  </si>
  <si>
    <t>C-800-0-33-A-02-02</t>
  </si>
  <si>
    <t>D-800-0-33-A-2-2-0-0-0</t>
  </si>
  <si>
    <t>C-800-0-33-A-02-02-01-000</t>
  </si>
  <si>
    <t>D-800-0-33-A-2-2-10-0-0</t>
  </si>
  <si>
    <t>C-800-0-33-A-02-02-01-001</t>
  </si>
  <si>
    <t>D-800-0-33-A-2-2-11-0-0</t>
  </si>
  <si>
    <t>C-800-0-33-A-02-02-01-002</t>
  </si>
  <si>
    <t>D-800-0-33-A-2-2-12-0-0</t>
  </si>
  <si>
    <t>C-800-0-33-A-02-02-01-003</t>
  </si>
  <si>
    <t>D-800-0-33-A-2-2-13-0-0</t>
  </si>
  <si>
    <t>C-800-0-33-A-02-02-01-004</t>
  </si>
  <si>
    <t>D-800-0-33-A-2-2-14-0-0</t>
  </si>
  <si>
    <t>C-800-0-33-A-02-02-02-005</t>
  </si>
  <si>
    <t>D-800-0-33-A-2-2-15-0-0</t>
  </si>
  <si>
    <t>C-800-0-33-A-02-02-02-006</t>
  </si>
  <si>
    <t>D-800-0-33-A-2-2-16-0-0</t>
  </si>
  <si>
    <t>C-800-0-33-A-02-02-02-007</t>
  </si>
  <si>
    <t>D-800-0-33-A-2-2-17-0-0</t>
  </si>
  <si>
    <t>C-800-0-33-A-02-02-02-008</t>
  </si>
  <si>
    <t>D-800-0-33-A-2-2-18-0-0</t>
  </si>
  <si>
    <t>C-800-0-33-A-02-02-02-009</t>
  </si>
  <si>
    <t>D-800-0-33-A-2-2-19-0-0</t>
  </si>
  <si>
    <t>C-800-0-33-A-02-02-02-010</t>
  </si>
  <si>
    <t>D-800-0-33-A-2-2-2-0-0</t>
  </si>
  <si>
    <t>CNV INTERADMIN No. 4600009812, DEPTO ANTIOQUIA - SEC PRODUC Y COMP - GER INDÍGENA</t>
  </si>
  <si>
    <t>C-800-0-35-</t>
  </si>
  <si>
    <t>D-800-0-35-</t>
  </si>
  <si>
    <t>C-800-0-35-A-02</t>
  </si>
  <si>
    <t>D-800-0-35-A-2-0-0-0-0</t>
  </si>
  <si>
    <t>C-800-0-35-A-02-02</t>
  </si>
  <si>
    <t>D-800-0-35-A-2-2-0-0-0</t>
  </si>
  <si>
    <t>C-800-0-35-A-02-02-01-000</t>
  </si>
  <si>
    <t>D-800-0-35-A-2-2-10-0-0</t>
  </si>
  <si>
    <t>C-800-0-35-A-02-02-01-001</t>
  </si>
  <si>
    <t>D-800-0-35-A-2-2-11-0-0</t>
  </si>
  <si>
    <t>C-800-0-35-A-02-02-01-002</t>
  </si>
  <si>
    <t>D-800-0-35-A-2-2-12-0-0</t>
  </si>
  <si>
    <t>C-800-0-35-A-02-02-01-003</t>
  </si>
  <si>
    <t>D-800-0-35-A-2-2-13-0-0</t>
  </si>
  <si>
    <t>C-800-0-35-A-02-02-01-004</t>
  </si>
  <si>
    <t>D-800-0-35-A-2-2-14-0-0</t>
  </si>
  <si>
    <t>C-800-0-35-A-02-02-02-005</t>
  </si>
  <si>
    <t>D-800-0-35-A-2-2-15-0-0</t>
  </si>
  <si>
    <t>C-800-0-35-A-02-02-02-006</t>
  </si>
  <si>
    <t>D-800-0-35-A-2-2-16-0-0</t>
  </si>
  <si>
    <t>C-800-0-35-A-02-02-02-007</t>
  </si>
  <si>
    <t>D-800-0-35-A-2-2-17-0-0</t>
  </si>
  <si>
    <t>C-800-0-35-A-02-02-02-008</t>
  </si>
  <si>
    <t>D-800-0-35-A-2-2-18-0-0</t>
  </si>
  <si>
    <t>C-800-0-35-A-02-02-02-009</t>
  </si>
  <si>
    <t>D-800-0-35-A-2-2-19-0-0</t>
  </si>
  <si>
    <t>C-800-0-35-A-02-02-02-010</t>
  </si>
  <si>
    <t>D-800-0-35-A-2-2-2-0-0</t>
  </si>
  <si>
    <t>CNV INTERINSTITUCIONAL No. ADC-2019-311 PRIMAX COLOMBIA S.A.</t>
  </si>
  <si>
    <t>C-800-0-36-</t>
  </si>
  <si>
    <t>D-800-0-36-</t>
  </si>
  <si>
    <t>C-800-0-36-A-02</t>
  </si>
  <si>
    <t>D-800-0-36-A-2-0-0-0-0</t>
  </si>
  <si>
    <t>C-800-0-36-A-02-02</t>
  </si>
  <si>
    <t>D-800-0-36-A-2-2-0-0-0</t>
  </si>
  <si>
    <t>C-800-0-36-A-02-02-01-000</t>
  </si>
  <si>
    <t>D-800-0-36-A-2-2-10-0-0</t>
  </si>
  <si>
    <t>C-800-0-36-A-02-02-01-001</t>
  </si>
  <si>
    <t>D-800-0-36-A-2-2-11-0-0</t>
  </si>
  <si>
    <t>C-800-0-36-A-02-02-01-002</t>
  </si>
  <si>
    <t>D-800-0-36-A-2-2-12-0-0</t>
  </si>
  <si>
    <t>C-800-0-36-A-02-02-01-003</t>
  </si>
  <si>
    <t>D-800-0-36-A-2-2-13-0-0</t>
  </si>
  <si>
    <t>C-800-0-36-A-02-02-01-004</t>
  </si>
  <si>
    <t>D-800-0-36-A-2-2-14-0-0</t>
  </si>
  <si>
    <t>C-800-0-36-A-02-02-02-005</t>
  </si>
  <si>
    <t>D-800-0-36-A-2-2-15-0-0</t>
  </si>
  <si>
    <t>C-800-0-36-A-02-02-02-006</t>
  </si>
  <si>
    <t>D-800-0-36-A-2-2-16-0-0</t>
  </si>
  <si>
    <t>C-800-0-36-A-02-02-02-007</t>
  </si>
  <si>
    <t>D-800-0-36-A-2-2-17-0-0</t>
  </si>
  <si>
    <t>C-800-0-36-A-02-02-02-008</t>
  </si>
  <si>
    <t>D-800-0-36-A-2-2-18-0-0</t>
  </si>
  <si>
    <t>C-800-0-36-A-02-02-02-009</t>
  </si>
  <si>
    <t>D-800-0-36-A-2-2-19-0-0</t>
  </si>
  <si>
    <t>C-800-0-36-A-02-02-02-010</t>
  </si>
  <si>
    <t>D-800-0-36-A-2-2-2-0-0</t>
  </si>
  <si>
    <t>CNV SOCIEDAD MINERA DE SANTANDER (ADC-2019-330)</t>
  </si>
  <si>
    <t>C-800-0-34-</t>
  </si>
  <si>
    <t>D-800-0-34-</t>
  </si>
  <si>
    <t>C-800-0-34-A-02</t>
  </si>
  <si>
    <t>D-800-0-34-A-2-0-0-0-0</t>
  </si>
  <si>
    <t>C-800-0-34-A-02-02</t>
  </si>
  <si>
    <t>D-800-0-34-A-2-2-0-0-0</t>
  </si>
  <si>
    <t>C-800-0-34-A-02-02-01-000</t>
  </si>
  <si>
    <t>D-800-0-34-A-2-2-10-0-0</t>
  </si>
  <si>
    <t>C-800-0-34-A-02-02-01-001</t>
  </si>
  <si>
    <t>D-800-0-34-A-2-2-11-0-0</t>
  </si>
  <si>
    <t>C-800-0-34-A-02-02-01-002</t>
  </si>
  <si>
    <t>D-800-0-34-A-2-2-12-0-0</t>
  </si>
  <si>
    <t>C-800-0-34-A-02-02-01-003</t>
  </si>
  <si>
    <t>D-800-0-34-A-2-2-13-0-0</t>
  </si>
  <si>
    <t>C-800-0-34-A-02-02-01-004</t>
  </si>
  <si>
    <t>D-800-0-34-A-2-2-14-0-0</t>
  </si>
  <si>
    <t>C-800-0-34-A-02-02-02-005</t>
  </si>
  <si>
    <t>D-800-0-34-A-2-2-15-0-0</t>
  </si>
  <si>
    <t>C-800-0-34-A-02-02-02-006</t>
  </si>
  <si>
    <t>D-800-0-34-A-2-2-16-0-0</t>
  </si>
  <si>
    <t>C-800-0-34-A-02-02-02-007</t>
  </si>
  <si>
    <t>D-800-0-34-A-2-2-17-0-0</t>
  </si>
  <si>
    <t>C-800-0-34-A-02-02-02-008</t>
  </si>
  <si>
    <t>D-800-0-34-A-2-2-18-0-0</t>
  </si>
  <si>
    <t>C-800-0-34-A-02-02-02-009</t>
  </si>
  <si>
    <t>D-800-0-34-A-2-2-19-0-0</t>
  </si>
  <si>
    <t>C-800-0-34-A-02-02-02-010</t>
  </si>
  <si>
    <t>D-800-0-34-A-2-2-2-0-0</t>
  </si>
  <si>
    <t>C-3502-0200-9-0-3502007-02</t>
  </si>
  <si>
    <t>C-3502-0200-7-0-3502027-03-A-02</t>
  </si>
  <si>
    <t>C-3502-0200-7-0-3502105-02-A-02</t>
  </si>
  <si>
    <t>C-3502-0200-7-0-3502105-03-A-02</t>
  </si>
  <si>
    <t>L</t>
  </si>
  <si>
    <t>r</t>
  </si>
  <si>
    <t>DESCRIPCIÓN</t>
  </si>
  <si>
    <t>PROYECTO</t>
  </si>
  <si>
    <t>PRODUCTO</t>
  </si>
  <si>
    <t>ACTIVIDAD</t>
  </si>
  <si>
    <t>CCP</t>
  </si>
  <si>
    <t>A-2-2-2-8</t>
  </si>
  <si>
    <t>02</t>
  </si>
  <si>
    <t>NACIÓN</t>
  </si>
  <si>
    <t>EICE</t>
  </si>
  <si>
    <t>D-3599-0200-4</t>
  </si>
  <si>
    <t>CÓDIGO CONCATENADO</t>
  </si>
  <si>
    <t>CLASIFICACIÓN</t>
  </si>
  <si>
    <t>EJEMPLO SOLICITUD DISPONIBILIDAD (FORGAF02) VERSIÓN 06</t>
  </si>
  <si>
    <t>CÓDIGO NACIÓN</t>
  </si>
  <si>
    <t>CÓDIGO EICE</t>
  </si>
  <si>
    <t>REC</t>
  </si>
  <si>
    <t>VALOR</t>
  </si>
  <si>
    <t>CONVENIOS Y/O CONTRATOS POR GESTIONAR</t>
  </si>
  <si>
    <t>CNV COOP No. 5500006613 FRONTERA ENERGY COLOMBIA CORP. SC COLOMBIA (ADC-2019-290)</t>
  </si>
  <si>
    <t>CODIGO EN ZBOX</t>
  </si>
  <si>
    <t>A 0 0 0 0 0</t>
  </si>
  <si>
    <t>A 1 0 0 0 0</t>
  </si>
  <si>
    <t>A 1 1 0 0 0</t>
  </si>
  <si>
    <t>A 1 1 1 0 0</t>
  </si>
  <si>
    <t>A 1 1 1 1 0</t>
  </si>
  <si>
    <t>A 1 1 1 1 10</t>
  </si>
  <si>
    <t>A 1 1 1 2 0</t>
  </si>
  <si>
    <t>A 1 1 1 2 1</t>
  </si>
  <si>
    <t>A 1 1 1 2 2</t>
  </si>
  <si>
    <t>A 1 1 2 0 0</t>
  </si>
  <si>
    <t>A 1 1 2 1 0</t>
  </si>
  <si>
    <t>A 1 1 2 2 0</t>
  </si>
  <si>
    <t>A 1 1 2 3 0</t>
  </si>
  <si>
    <t>A 1 1 2 4 0</t>
  </si>
  <si>
    <t>A 1 1 2 5 0</t>
  </si>
  <si>
    <t>A 1 1 2 6 0</t>
  </si>
  <si>
    <t>A 1 1 2 7 0</t>
  </si>
  <si>
    <t>A 1 1 3 0 0</t>
  </si>
  <si>
    <t>A 1 1 3 1 0</t>
  </si>
  <si>
    <t>A 1 1 3 1 1</t>
  </si>
  <si>
    <t>A 1 1 3 1 2</t>
  </si>
  <si>
    <t>A 1 1 3 1 3</t>
  </si>
  <si>
    <t>A 1 1 3 4 0</t>
  </si>
  <si>
    <t>A 1 1 3 5 0</t>
  </si>
  <si>
    <t>A 1 1 3 6 0</t>
  </si>
  <si>
    <t>A 1 1 3 7 0</t>
  </si>
  <si>
    <t>A 1 1 3 8 0</t>
  </si>
  <si>
    <t>A 1 1 3 16 0</t>
  </si>
  <si>
    <t>A 1 1 4 0 0</t>
  </si>
  <si>
    <t>A 1 2 0 0 0</t>
  </si>
  <si>
    <t>A 1 2 1 0 0</t>
  </si>
  <si>
    <t>A 1 2 1 1 0</t>
  </si>
  <si>
    <t>A 1 2 1 1 1</t>
  </si>
  <si>
    <t>A 1 2 1 1 3</t>
  </si>
  <si>
    <t>A 1 2 1 1 5</t>
  </si>
  <si>
    <t>A 1 2 1 1 6</t>
  </si>
  <si>
    <t>A 1 2 1 1 7</t>
  </si>
  <si>
    <t>A 1 2 1 1 9</t>
  </si>
  <si>
    <t>A 1 2 1 1 10</t>
  </si>
  <si>
    <t>A 1 2 1 2 0</t>
  </si>
  <si>
    <t>A 1 2 1 2 1</t>
  </si>
  <si>
    <t>A 1 2 1 2 2</t>
  </si>
  <si>
    <t>A 1 2 2 0 0</t>
  </si>
  <si>
    <t>A 1 2 2 1 0</t>
  </si>
  <si>
    <t>A 1 2 2 2 0</t>
  </si>
  <si>
    <t>A 1 2 2 3 0</t>
  </si>
  <si>
    <t>A 1 2 2 4 0</t>
  </si>
  <si>
    <t>A 1 2 2 5 0</t>
  </si>
  <si>
    <t>A 1 2 2 6 0</t>
  </si>
  <si>
    <t>A 1 2 2 7 0</t>
  </si>
  <si>
    <t>A 1 2 3 0 0</t>
  </si>
  <si>
    <t>A 1 2 3 1 0</t>
  </si>
  <si>
    <t>A 1 2 3 1 1</t>
  </si>
  <si>
    <t>A 1 2 3 1 2</t>
  </si>
  <si>
    <t>A 1 2 3 1 3</t>
  </si>
  <si>
    <t>A 1 2 3 4 0</t>
  </si>
  <si>
    <t>A 1 2 3 5 0</t>
  </si>
  <si>
    <t>A 1 2 3 6 0</t>
  </si>
  <si>
    <t>A 1 2 3 7 0</t>
  </si>
  <si>
    <t>A 1 2 3 8 0</t>
  </si>
  <si>
    <t>A 1 2 3 16 0</t>
  </si>
  <si>
    <t>A 2 0 0 0 0</t>
  </si>
  <si>
    <t>A 2 1 0 0 0</t>
  </si>
  <si>
    <t>A 2 1 1 0 0</t>
  </si>
  <si>
    <t>A 2 1 1 1 0</t>
  </si>
  <si>
    <t>A 2 1 1 1 2</t>
  </si>
  <si>
    <t>A 2 1 1 1 4</t>
  </si>
  <si>
    <t>A 2 1 1 3 0</t>
  </si>
  <si>
    <t>A 2 1 1 3 81</t>
  </si>
  <si>
    <t>A 2 1 1 3 83</t>
  </si>
  <si>
    <t>A 2 1 1 3 84</t>
  </si>
  <si>
    <t>A 2 1 1 3 89</t>
  </si>
  <si>
    <t>A 2 1 1 4 0</t>
  </si>
  <si>
    <t>A 2 1 1 4 31</t>
  </si>
  <si>
    <t>A 2 1 1 4 32</t>
  </si>
  <si>
    <t>A 2 1 1 4 33</t>
  </si>
  <si>
    <t>A 2 1 1 4 34</t>
  </si>
  <si>
    <t>A 2 1 1 4 35</t>
  </si>
  <si>
    <t>A 2 1 1 4 39</t>
  </si>
  <si>
    <t>A 2 1 1 4 41</t>
  </si>
  <si>
    <t>A 2 1 1 4 42</t>
  </si>
  <si>
    <t>A 2 1 1 4 43</t>
  </si>
  <si>
    <t>A 2 1 1 4 46</t>
  </si>
  <si>
    <t>A 2 1 1 4 48</t>
  </si>
  <si>
    <t>A 2 1 1 4 49</t>
  </si>
  <si>
    <t>A 2 1 1 4 51</t>
  </si>
  <si>
    <t>A 2 1 1 4 52</t>
  </si>
  <si>
    <t>A 2 1 1 4 61</t>
  </si>
  <si>
    <t>A 2 1 1 4 62</t>
  </si>
  <si>
    <t>A 2 1 1 4 63</t>
  </si>
  <si>
    <t>A 2 1 1 4 64</t>
  </si>
  <si>
    <t>A 2 1 1 4 65</t>
  </si>
  <si>
    <t>A 2 1 1 4 69</t>
  </si>
  <si>
    <t>A 2 1 1 4 71</t>
  </si>
  <si>
    <t>A 2 1 1 4 72</t>
  </si>
  <si>
    <t>A 2 1 1 4 73</t>
  </si>
  <si>
    <t>A 2 1 1 4 74</t>
  </si>
  <si>
    <t>A 2 1 1 4 75</t>
  </si>
  <si>
    <t>A 2 1 1 4 76</t>
  </si>
  <si>
    <t>A 2 1 1 4 79</t>
  </si>
  <si>
    <t>A 2 1 1 4 81</t>
  </si>
  <si>
    <t>A 2 1 1 4 82</t>
  </si>
  <si>
    <t>A 2 1 1 4 83</t>
  </si>
  <si>
    <t>A 2 1 1 4 84</t>
  </si>
  <si>
    <t>A 2 1 1 4 91</t>
  </si>
  <si>
    <t>A 2 1 1 4 99</t>
  </si>
  <si>
    <t>A 2 1 1 6 0</t>
  </si>
  <si>
    <t>A 2 1 1 6 21</t>
  </si>
  <si>
    <t>A 2 1 1 6 23</t>
  </si>
  <si>
    <t>A 2 1 1 6 24</t>
  </si>
  <si>
    <t>A 2 1 1 6 25</t>
  </si>
  <si>
    <t>A 2 1 2 0 0</t>
  </si>
  <si>
    <t>A 2 1 2 3 0</t>
  </si>
  <si>
    <t>A 2 1 2 3 82</t>
  </si>
  <si>
    <t>A 2 1 2 3 89</t>
  </si>
  <si>
    <t>A 2 2 0 0 0</t>
  </si>
  <si>
    <t>A 2 2 10 0 0</t>
  </si>
  <si>
    <t>A 2 2 10 11 0</t>
  </si>
  <si>
    <t>A 2 2 10 12 0</t>
  </si>
  <si>
    <t>A 2 2 10 13 0</t>
  </si>
  <si>
    <t>A 2 2 10 14 0</t>
  </si>
  <si>
    <t>A 2 2 10 15 0</t>
  </si>
  <si>
    <t>A 2 2 10 16 0</t>
  </si>
  <si>
    <t>A 2 2 10 17 0</t>
  </si>
  <si>
    <t>A 2 2 10 18 0</t>
  </si>
  <si>
    <t>A 2 2 10 19 0</t>
  </si>
  <si>
    <t>A 2 2 10 31 0</t>
  </si>
  <si>
    <t>A 2 2 10 32 0</t>
  </si>
  <si>
    <t>A 2 2 11 0 0</t>
  </si>
  <si>
    <t>A 2 2 11 50 0</t>
  </si>
  <si>
    <t>A 2 2 11 61 0</t>
  </si>
  <si>
    <t>A 2 2 11 62 0</t>
  </si>
  <si>
    <t>A 2 2 11 63 0</t>
  </si>
  <si>
    <t>A 2 2 12 0 0</t>
  </si>
  <si>
    <t>A 2 2 12 11 0</t>
  </si>
  <si>
    <t>A 2 2 12 12 0</t>
  </si>
  <si>
    <t>A 2 2 12 13 0</t>
  </si>
  <si>
    <t>A 2 2 12 14 0</t>
  </si>
  <si>
    <t>A 2 2 12 15 0</t>
  </si>
  <si>
    <t>A 2 2 12 16 0</t>
  </si>
  <si>
    <t>A 2 2 12 17 0</t>
  </si>
  <si>
    <t>A 2 2 12 20 0</t>
  </si>
  <si>
    <t>A 2 2 12 31 0</t>
  </si>
  <si>
    <t>A 2 2 12 32 0</t>
  </si>
  <si>
    <t>A 2 2 12 33 0</t>
  </si>
  <si>
    <t>A 2 2 12 34 0</t>
  </si>
  <si>
    <t>A 2 2 12 35 0</t>
  </si>
  <si>
    <t>A 2 2 12 36 0</t>
  </si>
  <si>
    <t>A 2 2 12 37 0</t>
  </si>
  <si>
    <t>A 2 2 12 38 0</t>
  </si>
  <si>
    <t>A 2 2 12 39 0</t>
  </si>
  <si>
    <t>A 2 2 12 41 0</t>
  </si>
  <si>
    <t>A 2 2 12 42 0</t>
  </si>
  <si>
    <t>A 2 2 12 43 0</t>
  </si>
  <si>
    <t>A 2 2 12 44 0</t>
  </si>
  <si>
    <t>A 2 2 12 60 0</t>
  </si>
  <si>
    <t>A 2 2 12 70 0</t>
  </si>
  <si>
    <t>A 2 2 12 80 0</t>
  </si>
  <si>
    <t>A 2 2 13 0 0</t>
  </si>
  <si>
    <t>A 2 2 13 21 0</t>
  </si>
  <si>
    <t>A 2 2 13 22 0</t>
  </si>
  <si>
    <t>A 2 2 13 23 0</t>
  </si>
  <si>
    <t>A 2 2 13 24 0</t>
  </si>
  <si>
    <t>A 2 2 13 25 0</t>
  </si>
  <si>
    <t>A 2 2 13 26 0</t>
  </si>
  <si>
    <t>A 2 2 13 27 0</t>
  </si>
  <si>
    <t>A 2 2 13 31 0</t>
  </si>
  <si>
    <t>A 2 2 13 32 0</t>
  </si>
  <si>
    <t>A 2 2 13 33 0</t>
  </si>
  <si>
    <t>A 2 2 13 34 0</t>
  </si>
  <si>
    <t>A 2 2 13 35 0</t>
  </si>
  <si>
    <t>A 2 2 13 41 0</t>
  </si>
  <si>
    <t>A 2 2 13 42 0</t>
  </si>
  <si>
    <t>A 2 2 13 43 0</t>
  </si>
  <si>
    <t>A 2 2 13 44 0</t>
  </si>
  <si>
    <t>A 2 2 13 45 0</t>
  </si>
  <si>
    <t>A 2 2 13 46 0</t>
  </si>
  <si>
    <t>A 2 2 13 47 0</t>
  </si>
  <si>
    <t>A 2 2 13 51 0</t>
  </si>
  <si>
    <t>A 2 2 13 52 0</t>
  </si>
  <si>
    <t>A 2 2 13 53 0</t>
  </si>
  <si>
    <t>A 2 2 13 54 0</t>
  </si>
  <si>
    <t>A 2 2 13 55 0</t>
  </si>
  <si>
    <t>A 2 2 13 61 0</t>
  </si>
  <si>
    <t>A 2 2 13 62 0</t>
  </si>
  <si>
    <t>A 2 2 13 63 0</t>
  </si>
  <si>
    <t>A 2 2 13 64 0</t>
  </si>
  <si>
    <t>A 2 2 13 69 0</t>
  </si>
  <si>
    <t>A 2 2 13 71 0</t>
  </si>
  <si>
    <t>A 2 2 13 72 0</t>
  </si>
  <si>
    <t>A 2 2 13 73 0</t>
  </si>
  <si>
    <t>A 2 2 13 74 0</t>
  </si>
  <si>
    <t>A 2 2 13 75 0</t>
  </si>
  <si>
    <t>A 2 2 13 76 0</t>
  </si>
  <si>
    <t>A 2 2 13 79 0</t>
  </si>
  <si>
    <t>A 2 2 13 81 0</t>
  </si>
  <si>
    <t>A 2 2 13 83 0</t>
  </si>
  <si>
    <t>A 2 2 13 84 0</t>
  </si>
  <si>
    <t>A 2 2 13 85 0</t>
  </si>
  <si>
    <t>A 2 2 13 86 0</t>
  </si>
  <si>
    <t>A 2 2 13 87 0</t>
  </si>
  <si>
    <t>A 2 2 13 89 0</t>
  </si>
  <si>
    <t>A 2 2 14 0 0</t>
  </si>
  <si>
    <t>A 2 2 14 20 0</t>
  </si>
  <si>
    <t>A 2 2 14 31 0</t>
  </si>
  <si>
    <t>A 2 2 14 32 0</t>
  </si>
  <si>
    <t>A 2 2 14 33 0</t>
  </si>
  <si>
    <t>A 2 2 14 34 0</t>
  </si>
  <si>
    <t>A 2 2 14 35 0</t>
  </si>
  <si>
    <t>A 2 2 14 39 0</t>
  </si>
  <si>
    <t>A 2 2 14 42 0</t>
  </si>
  <si>
    <t>A 2 2 14 48 0</t>
  </si>
  <si>
    <t>A 2 2 14 49 0</t>
  </si>
  <si>
    <t>A 2 2 14 51 0</t>
  </si>
  <si>
    <t>A 2 2 14 52 0</t>
  </si>
  <si>
    <t>A 2 2 14 63 0</t>
  </si>
  <si>
    <t>A 2 2 14 64 0</t>
  </si>
  <si>
    <t>A 2 2 14 65 0</t>
  </si>
  <si>
    <t>A 2 2 14 69 0</t>
  </si>
  <si>
    <t>A 2 2 14 71 0</t>
  </si>
  <si>
    <t>A 2 2 14 72 0</t>
  </si>
  <si>
    <t>A 2 2 14 73 0</t>
  </si>
  <si>
    <t>A 2 2 14 74 0</t>
  </si>
  <si>
    <t>A 2 2 14 75 0</t>
  </si>
  <si>
    <t>A 2 2 14 76 0</t>
  </si>
  <si>
    <t>A 2 2 14 78 0</t>
  </si>
  <si>
    <t>A 2 2 14 79 0</t>
  </si>
  <si>
    <t>A 2 2 14 83 0</t>
  </si>
  <si>
    <t>A 2 2 14 84 0</t>
  </si>
  <si>
    <t>A 2 2 14 91 0</t>
  </si>
  <si>
    <t>A 2 2 14 99 0</t>
  </si>
  <si>
    <t>A 2 2 15 0 0</t>
  </si>
  <si>
    <t>A 2 2 15 41 0</t>
  </si>
  <si>
    <t>A 2 2 15 42 0</t>
  </si>
  <si>
    <t>A 2 2 15 43 0</t>
  </si>
  <si>
    <t>A 2 2 15 44 0</t>
  </si>
  <si>
    <t>A 2 2 15 45 0</t>
  </si>
  <si>
    <t>A 2 2 15 46 0</t>
  </si>
  <si>
    <t>A 2 2 15 47 0</t>
  </si>
  <si>
    <t>A 2 2 16 0 0</t>
  </si>
  <si>
    <t>A 2 2 16 31 0</t>
  </si>
  <si>
    <t>A 2 2 16 32 0</t>
  </si>
  <si>
    <t>A 2 2 16 33 0</t>
  </si>
  <si>
    <t>A 2 2 16 34 0</t>
  </si>
  <si>
    <t>A 2 2 16 40 0</t>
  </si>
  <si>
    <t>A 2 2 16 51 0</t>
  </si>
  <si>
    <t>A 2 2 16 52 0</t>
  </si>
  <si>
    <t>A 2 2 16 53 0</t>
  </si>
  <si>
    <t>A 2 2 16 60 0</t>
  </si>
  <si>
    <t>A 2 2 16 71 0</t>
  </si>
  <si>
    <t>A 2 2 16 72 0</t>
  </si>
  <si>
    <t>A 2 2 16 79 0</t>
  </si>
  <si>
    <t>A 2 2 16 80 0</t>
  </si>
  <si>
    <t>A 2 2 16 91 0</t>
  </si>
  <si>
    <t>A 2 2 16 92 0</t>
  </si>
  <si>
    <t>A 2 2 17 0 0</t>
  </si>
  <si>
    <t>A 2 2 17 11 0</t>
  </si>
  <si>
    <t>A 2 2 17 12 0</t>
  </si>
  <si>
    <t>A 2 2 17 13 0</t>
  </si>
  <si>
    <t>A 2 2 17 16 0</t>
  </si>
  <si>
    <t>A 2 2 17 17 0</t>
  </si>
  <si>
    <t>A 2 2 17 21 0</t>
  </si>
  <si>
    <t>A 2 2 17 22 0</t>
  </si>
  <si>
    <t>A 2 2 17 31 0</t>
  </si>
  <si>
    <t>A 2 2 17 32 0</t>
  </si>
  <si>
    <t>A 2 2 17 33 0</t>
  </si>
  <si>
    <t>A 2 2 18 0 0</t>
  </si>
  <si>
    <t>A 2 2 18 11 0</t>
  </si>
  <si>
    <t>A 2 2 18 12 0</t>
  </si>
  <si>
    <t>A 2 2 18 13 0</t>
  </si>
  <si>
    <t>A 2 2 18 21 0</t>
  </si>
  <si>
    <t>A 2 2 18 22 0</t>
  </si>
  <si>
    <t>A 2 2 18 23 0</t>
  </si>
  <si>
    <t>A 2 2 18 24 0</t>
  </si>
  <si>
    <t>A 2 2 18 31 0</t>
  </si>
  <si>
    <t>A 2 2 18 32 0</t>
  </si>
  <si>
    <t>A 2 2 18 33 0</t>
  </si>
  <si>
    <t>A 2 2 18 34 0</t>
  </si>
  <si>
    <t>A 2 2 18 36 0</t>
  </si>
  <si>
    <t>A 2 2 18 37 0</t>
  </si>
  <si>
    <t>A 2 2 18 38 0</t>
  </si>
  <si>
    <t>A 2 2 18 39 0</t>
  </si>
  <si>
    <t>A 2 2 18 41 0</t>
  </si>
  <si>
    <t>A 2 2 18 42 0</t>
  </si>
  <si>
    <t>A 2 2 18 43 0</t>
  </si>
  <si>
    <t>A 2 2 18 44 0</t>
  </si>
  <si>
    <t>A 2 2 18 45 0</t>
  </si>
  <si>
    <t>A 2 2 18 46 0</t>
  </si>
  <si>
    <t>A 2 2 18 51 0</t>
  </si>
  <si>
    <t>A 2 2 18 52 0</t>
  </si>
  <si>
    <t>A 2 2 18 53 0</t>
  </si>
  <si>
    <t>A 2 2 18 54 0</t>
  </si>
  <si>
    <t>A 2 2 18 55 0</t>
  </si>
  <si>
    <t>A 2 2 18 59 0</t>
  </si>
  <si>
    <t>A 2 2 18 71 0</t>
  </si>
  <si>
    <t>A 2 2 18 72 0</t>
  </si>
  <si>
    <t>A 2 2 18 73 0</t>
  </si>
  <si>
    <t>A 2 2 18 89 0</t>
  </si>
  <si>
    <t>A 2 2 18 91 0</t>
  </si>
  <si>
    <t>A 2 2 18 92 0</t>
  </si>
  <si>
    <t>A 2 2 18 93 0</t>
  </si>
  <si>
    <t>A 2 2 18 94 0</t>
  </si>
  <si>
    <t>A 2 2 19 0 0</t>
  </si>
  <si>
    <t>A 2 2 19 29 0</t>
  </si>
  <si>
    <t>A 2 2 19 41 0</t>
  </si>
  <si>
    <t>A 2 2 19 42 0</t>
  </si>
  <si>
    <t>A 2 2 19 43 0</t>
  </si>
  <si>
    <t>A 2 2 19 44 0</t>
  </si>
  <si>
    <t>A 2 2 19 45 0</t>
  </si>
  <si>
    <t>A 2 2 19 49 0</t>
  </si>
  <si>
    <t>A 2 2 19 61 0</t>
  </si>
  <si>
    <t>A 2 2 19 62 0</t>
  </si>
  <si>
    <t>A 2 2 19 63 0</t>
  </si>
  <si>
    <t>A 2 2 19 64 0</t>
  </si>
  <si>
    <t>A 2 2 19 65 0</t>
  </si>
  <si>
    <t>A 2 2 19 69 0</t>
  </si>
  <si>
    <t>A 2 2 19 71 0</t>
  </si>
  <si>
    <t>A 2 2 19 72 0</t>
  </si>
  <si>
    <t>A 2 2 19 79 0</t>
  </si>
  <si>
    <t>A 2 2 2 0 0</t>
  </si>
  <si>
    <t>A 3 0 0 0 0</t>
  </si>
  <si>
    <t>A 3 4 0 0 0</t>
  </si>
  <si>
    <t>A 3 4 2 0 0</t>
  </si>
  <si>
    <t>A 3 4 2 1 0</t>
  </si>
  <si>
    <t>A 3 4 2 4 0</t>
  </si>
  <si>
    <t>A 3 4 2 6 0</t>
  </si>
  <si>
    <t>A 3 6 0 0 0</t>
  </si>
  <si>
    <t>A 3 6 1 0 0</t>
  </si>
  <si>
    <t>A 3 10 0 0 0</t>
  </si>
  <si>
    <t>A 3 10 1 0 0</t>
  </si>
  <si>
    <t>A 3 10 2 0 0</t>
  </si>
  <si>
    <t>A 3 10 3 0 0</t>
  </si>
  <si>
    <t>A 11 0 0 0 0</t>
  </si>
  <si>
    <t>A 11 1 0 0 0</t>
  </si>
  <si>
    <t>A 11 1 1 0 0</t>
  </si>
  <si>
    <t>A 11 1 1 1 0</t>
  </si>
  <si>
    <t>A 11 1 1 2 0</t>
  </si>
  <si>
    <t>A 11 1 1 8 0</t>
  </si>
  <si>
    <t>A 11 1 2 0 0</t>
  </si>
  <si>
    <t>A 11 1 2 1 0</t>
  </si>
  <si>
    <t>A 11 1 2 2 0</t>
  </si>
  <si>
    <t>A 11 1 2 3 0</t>
  </si>
  <si>
    <t>A 11 1 2 5 0</t>
  </si>
  <si>
    <t>A 11 1 2 6 0</t>
  </si>
  <si>
    <t>A 11 3 0 0 0</t>
  </si>
  <si>
    <t>A 11 4 0 0 0</t>
  </si>
  <si>
    <t>A 11 4 1 0 0</t>
  </si>
  <si>
    <t>A 11 5 0 0 0</t>
  </si>
  <si>
    <t>A 11 5 1 0 0</t>
  </si>
  <si>
    <t>A 11 5 2 0 0</t>
  </si>
  <si>
    <t>B 5 0 0 0 0</t>
  </si>
  <si>
    <t>B 5 1 11 0 0</t>
  </si>
  <si>
    <t>B 5 1 11 63 0</t>
  </si>
  <si>
    <t>B 5 1 12 0 0</t>
  </si>
  <si>
    <t>B 5 1 12 11 0</t>
  </si>
  <si>
    <t>B 5 1 12 12 0</t>
  </si>
  <si>
    <t>B 5 1 12 13 0</t>
  </si>
  <si>
    <t>B 5 1 12 14 0</t>
  </si>
  <si>
    <t>B 5 1 12 15 0</t>
  </si>
  <si>
    <t>B 5 1 12 17 0</t>
  </si>
  <si>
    <t>B 5 1 12 20 0</t>
  </si>
  <si>
    <t>B 5 1 12 31 0</t>
  </si>
  <si>
    <t>B 5 1 12 32 0</t>
  </si>
  <si>
    <t>B 5 1 12 33 0</t>
  </si>
  <si>
    <t>B 5 1 12 34 0</t>
  </si>
  <si>
    <t>B 5 1 12 35 0</t>
  </si>
  <si>
    <t>B 5 1 12 36 0</t>
  </si>
  <si>
    <t>B 5 1 12 37 0</t>
  </si>
  <si>
    <t>B 5 1 12 38 0</t>
  </si>
  <si>
    <t>B 5 1 12 39 0</t>
  </si>
  <si>
    <t>B 5 1 12 41 0</t>
  </si>
  <si>
    <t>B 5 1 12 42 0</t>
  </si>
  <si>
    <t>B 5 1 12 43 0</t>
  </si>
  <si>
    <t>B 5 1 12 44 0</t>
  </si>
  <si>
    <t>B 5 1 12 60 0</t>
  </si>
  <si>
    <t>B 5 1 12 71 0</t>
  </si>
  <si>
    <t>B 5 1 12 72 0</t>
  </si>
  <si>
    <t>B 5 1 12 73 0</t>
  </si>
  <si>
    <t>B 5 1 12 19 0</t>
  </si>
  <si>
    <t>B 5 1 12 81 0</t>
  </si>
  <si>
    <t>B 5 1 12 82 0</t>
  </si>
  <si>
    <t>B 5 1 12 83 0</t>
  </si>
  <si>
    <t>B 2 2 12 92 0</t>
  </si>
  <si>
    <t>B 2 2 12 93 0</t>
  </si>
  <si>
    <t>B 5 1 13 0 0</t>
  </si>
  <si>
    <t>B 5 1 13 19 0</t>
  </si>
  <si>
    <t>B 5 1 13 21 0</t>
  </si>
  <si>
    <t>B 5 1 13 22 0</t>
  </si>
  <si>
    <t>B 5 1 13 23 0</t>
  </si>
  <si>
    <t>B 5 1 13 24 0</t>
  </si>
  <si>
    <t>B 5 1 13 25 0</t>
  </si>
  <si>
    <t>B 5 1 13 26 0</t>
  </si>
  <si>
    <t>B 5 1 13 27 0</t>
  </si>
  <si>
    <t>B 5 1 13 28 0</t>
  </si>
  <si>
    <t>B 5 1 13 31 0</t>
  </si>
  <si>
    <t>B 5 1 13 32 0</t>
  </si>
  <si>
    <t>B 5 1 13 33 0</t>
  </si>
  <si>
    <t>B 5 1 13 34 0</t>
  </si>
  <si>
    <t>B 5 1 13 35 0</t>
  </si>
  <si>
    <t>B 5 1 13 41 0</t>
  </si>
  <si>
    <t>B 5 1 13 42 0</t>
  </si>
  <si>
    <t>B 5 1 13 43 0</t>
  </si>
  <si>
    <t>B 5 1 13 44 0</t>
  </si>
  <si>
    <t>B 5 1 13 45 0</t>
  </si>
  <si>
    <t>B 5 1 13 46 0</t>
  </si>
  <si>
    <t>B 5 1 13 47 0</t>
  </si>
  <si>
    <t>B 5 1 13 48 0</t>
  </si>
  <si>
    <t>B 5 1 13 51 0</t>
  </si>
  <si>
    <t>B 5 1 13 52 0</t>
  </si>
  <si>
    <t>B 5 1 13 53 0</t>
  </si>
  <si>
    <t>B 5 1 13 54 0</t>
  </si>
  <si>
    <t>B 5 1 13 55 0</t>
  </si>
  <si>
    <t>B 5 1 13 61 0</t>
  </si>
  <si>
    <t>B 5 1 13 62 0</t>
  </si>
  <si>
    <t>B 5 1 13 63 0</t>
  </si>
  <si>
    <t>B 5 1 13 64 0</t>
  </si>
  <si>
    <t>B 5 1 13 69 0</t>
  </si>
  <si>
    <t>B 5 1 13 71 0</t>
  </si>
  <si>
    <t>B 5 1 13 72 0</t>
  </si>
  <si>
    <t>B 5 1 13 73 0</t>
  </si>
  <si>
    <t>B 5 1 13 74 0</t>
  </si>
  <si>
    <t>B 5 1 13 75 0</t>
  </si>
  <si>
    <t>B 5 1 13 76 0</t>
  </si>
  <si>
    <t>B 5 1 13 79 0</t>
  </si>
  <si>
    <t>B 5 1 13 81 0</t>
  </si>
  <si>
    <t>B 5 1 13 82 0</t>
  </si>
  <si>
    <t>B 5 1 13 83 0</t>
  </si>
  <si>
    <t>B 5 1 13 84 0</t>
  </si>
  <si>
    <t>B 5 1 13 85 0</t>
  </si>
  <si>
    <t>B 5 1 13 86 0</t>
  </si>
  <si>
    <t>B 5 1 13 87 0</t>
  </si>
  <si>
    <t>B 5 1 13 89 0</t>
  </si>
  <si>
    <t>B 5 1 14 0 0</t>
  </si>
  <si>
    <t>B 5 1 14 20 0</t>
  </si>
  <si>
    <t>B 5 1 14 42 0</t>
  </si>
  <si>
    <t>B 5 1 14 43 0</t>
  </si>
  <si>
    <t>B 5 1 14 45 0</t>
  </si>
  <si>
    <t>B 5 1 14 46 0</t>
  </si>
  <si>
    <t>B 5 1 14 48 0</t>
  </si>
  <si>
    <t>B 5 1 14 49 0</t>
  </si>
  <si>
    <t>B 5 1 14 51 0</t>
  </si>
  <si>
    <t>B 5 1 14 52 0</t>
  </si>
  <si>
    <t>B 5 1 14 61 0</t>
  </si>
  <si>
    <t>B 5 1 14 62 0</t>
  </si>
  <si>
    <t>B 5 1 14 63 0</t>
  </si>
  <si>
    <t>B 5 1 14 64 0</t>
  </si>
  <si>
    <t>B 5 1 14 65 0</t>
  </si>
  <si>
    <t>B 5 1 14 69 0</t>
  </si>
  <si>
    <t>B 5 1 14 71 0</t>
  </si>
  <si>
    <t>B 5 1 14 72 0</t>
  </si>
  <si>
    <t>B 5 1 14 73 0</t>
  </si>
  <si>
    <t>B 5 1 14 74 0</t>
  </si>
  <si>
    <t>B 5 1 14 75 0</t>
  </si>
  <si>
    <t>B 5 1 14 76 0</t>
  </si>
  <si>
    <t>B 5 1 14 78 0</t>
  </si>
  <si>
    <t>B 5 1 14 79 0</t>
  </si>
  <si>
    <t>B 5 1 14 83 0</t>
  </si>
  <si>
    <t>B 5 1 14 84 0</t>
  </si>
  <si>
    <t>B 5 1 14 91 0</t>
  </si>
  <si>
    <t>B 5 1 14 99 0</t>
  </si>
  <si>
    <t>B 5 1 15 0 0</t>
  </si>
  <si>
    <t>B 5 1 15 41 0</t>
  </si>
  <si>
    <t>B 5 1 15 42 0</t>
  </si>
  <si>
    <t>B 5 1 15 43 0</t>
  </si>
  <si>
    <t>B 5 1 15 44 0</t>
  </si>
  <si>
    <t>B 5 1 15 45 0</t>
  </si>
  <si>
    <t>B 5 1 15 46 0</t>
  </si>
  <si>
    <t>B 5 1 15 47 0</t>
  </si>
  <si>
    <t>B 5 1 16 0 0</t>
  </si>
  <si>
    <t>B 5 1 16 31 0</t>
  </si>
  <si>
    <t>B 5 1 16 32 0</t>
  </si>
  <si>
    <t>B 5 1 16 33 0</t>
  </si>
  <si>
    <t>B 5 1 16 34 0</t>
  </si>
  <si>
    <t>B 5 1 16 40 0</t>
  </si>
  <si>
    <t>B 5 1 16 51 0</t>
  </si>
  <si>
    <t>B 5 1 16 52 0</t>
  </si>
  <si>
    <t>B 5 1 16 53 0</t>
  </si>
  <si>
    <t>B 5 1 16 60 0</t>
  </si>
  <si>
    <t>B 5 1 16 71 0</t>
  </si>
  <si>
    <t>B 5 1 16 72 0</t>
  </si>
  <si>
    <t>B 5 1 16 79 0</t>
  </si>
  <si>
    <t>B 5 1 16 80 0</t>
  </si>
  <si>
    <t>B 5 1 16 91 0</t>
  </si>
  <si>
    <t>B 5 1 16 92 0</t>
  </si>
  <si>
    <t>B 5 1 17 0 0</t>
  </si>
  <si>
    <t>B 5 1 17 11 0</t>
  </si>
  <si>
    <t>B 5 1 17 12 0</t>
  </si>
  <si>
    <t>B 5 1 17 13 0</t>
  </si>
  <si>
    <t>B 5 1 17 15 0</t>
  </si>
  <si>
    <t>B 5 1 17 16 0</t>
  </si>
  <si>
    <t>B 5 1 17 17 0</t>
  </si>
  <si>
    <t>B 5 1 17 21 0</t>
  </si>
  <si>
    <t>B 5 1 17 22 0</t>
  </si>
  <si>
    <t>B 5 1 17 31 0</t>
  </si>
  <si>
    <t>B 5 1 17 32 0</t>
  </si>
  <si>
    <t>B 5 1 17 33 0</t>
  </si>
  <si>
    <t>B 5 1 18 0 0</t>
  </si>
  <si>
    <t>B 5 1 18 21 0</t>
  </si>
  <si>
    <t>B 5 1 18 22 0</t>
  </si>
  <si>
    <t>B 5 1 18 23 0</t>
  </si>
  <si>
    <t>B 5 1 18 24 0</t>
  </si>
  <si>
    <t>B 5 1 18 31 0</t>
  </si>
  <si>
    <t>B 5 1 18 32 0</t>
  </si>
  <si>
    <t>B 5 1 18 33 0</t>
  </si>
  <si>
    <t>B 5 1 18 34 0</t>
  </si>
  <si>
    <t>B 5 1 18 36 0</t>
  </si>
  <si>
    <t>B 5 1 18 37 0</t>
  </si>
  <si>
    <t>B 5 1 18 38 0</t>
  </si>
  <si>
    <t>B 5 1 18 39 0</t>
  </si>
  <si>
    <t>B 5 1 18 41 0</t>
  </si>
  <si>
    <t>B 5 1 18 42 0</t>
  </si>
  <si>
    <t>B 5 1 18 43 0</t>
  </si>
  <si>
    <t>B 5 1 18 44 0</t>
  </si>
  <si>
    <t>B 5 1 18 45 0</t>
  </si>
  <si>
    <t>B 5 1 18 46 0</t>
  </si>
  <si>
    <t>B 5 1 18 51 0</t>
  </si>
  <si>
    <t>B 5 1 18 52 0</t>
  </si>
  <si>
    <t>B 5 1 18 53 0</t>
  </si>
  <si>
    <t>B 5 1 18 54 0</t>
  </si>
  <si>
    <t>B 5 1 18 55 0</t>
  </si>
  <si>
    <t>B 5 1 18 59 0</t>
  </si>
  <si>
    <t>B 5 1 18 71 0</t>
  </si>
  <si>
    <t>B 5 1 18 72 0</t>
  </si>
  <si>
    <t>B 5 1 18 73 0</t>
  </si>
  <si>
    <t>B 5 1 18 82 0</t>
  </si>
  <si>
    <t>B 5 1 18 83 0</t>
  </si>
  <si>
    <t>B 5 1 18 89 0</t>
  </si>
  <si>
    <t>B 5 1 19 0 0</t>
  </si>
  <si>
    <t>B 5 1 19 29 0</t>
  </si>
  <si>
    <t>B 5 1 19 41 0</t>
  </si>
  <si>
    <t>B 5 1 19 42 0</t>
  </si>
  <si>
    <t>B 5 1 19 43 0</t>
  </si>
  <si>
    <t>B 5 1 19 44 0</t>
  </si>
  <si>
    <t>B 5 1 19 45 0</t>
  </si>
  <si>
    <t>B 5 1 19 49 0</t>
  </si>
  <si>
    <t>B 5 1 19 61 0</t>
  </si>
  <si>
    <t>B 5 1 19 62 0</t>
  </si>
  <si>
    <t>B 5 1 19 63 0</t>
  </si>
  <si>
    <t>B 5 1 19 64 0</t>
  </si>
  <si>
    <t>B 5 1 19 69 0</t>
  </si>
  <si>
    <t>B 5 1 19 71 0</t>
  </si>
  <si>
    <t>B 5 1 19 72 0</t>
  </si>
  <si>
    <t>B 5 1 19 79 0</t>
  </si>
  <si>
    <t>A 1 1 1 1 01</t>
  </si>
  <si>
    <t>A 1 1 1 1 03</t>
  </si>
  <si>
    <t>A 1 1 1 1 05</t>
  </si>
  <si>
    <t>A 1 1 1 1 06</t>
  </si>
  <si>
    <t>A 1 1 1 1 07</t>
  </si>
  <si>
    <t>A 1 1 1 1 09</t>
  </si>
  <si>
    <t>D0-0-0-0-0</t>
  </si>
  <si>
    <t>D3502-0-0-0-0</t>
  </si>
  <si>
    <t>D3502-0200-7-0-0-0-0</t>
  </si>
  <si>
    <t>D3502-0200-7-3502024-0-0-0-0</t>
  </si>
  <si>
    <t>D3502-0200-7-3502024-01-0-0-0-0</t>
  </si>
  <si>
    <t>D3502-0200-7-3502024-01-A-2-0-0-0-0</t>
  </si>
  <si>
    <t>D3502-0200-7-3502024-01-A-2-2-0-0-0</t>
  </si>
  <si>
    <t>D3502-0200-7-3502024-01-A-2-2-10-0-0</t>
  </si>
  <si>
    <t>D3502-0200-7-3502024-01-A-2-2-11-0-0</t>
  </si>
  <si>
    <t>D3502-0200-7-3502024-01-A-2-2-12-0-0</t>
  </si>
  <si>
    <t>D3502-0200-7-3502024-01-A-2-2-13-0-0</t>
  </si>
  <si>
    <t>D3502-0200-7-3502024-01-A-2-2-14-0-0</t>
  </si>
  <si>
    <t>D3502-0200-7-3502024-01-A-2-2-15-0-0</t>
  </si>
  <si>
    <t>D3502-0200-7-3502024-01-A-2-2-16-0-0</t>
  </si>
  <si>
    <t>D3502-0200-7-3502024-01-A-2-2-17-0-0</t>
  </si>
  <si>
    <t>D3502-0200-7-3502024-01-A-2-2-18-0-0</t>
  </si>
  <si>
    <t>D3502-0200-7-3502024-01-A-2-2-19-0-0</t>
  </si>
  <si>
    <t>D3502-0200-7-3502024-01-A-2-2-2-0-0</t>
  </si>
  <si>
    <t>D3502-0200-7-3502024-02-0-0-0-0</t>
  </si>
  <si>
    <t>D3502-0200-7-3502024-02-A-2-0-0-0-0</t>
  </si>
  <si>
    <t>D3502-0200-7-3502024-02-A-2-2-0-0-0</t>
  </si>
  <si>
    <t>D3502-0200-7-3502024-02-A-2-2-10-0-0</t>
  </si>
  <si>
    <t>D3502-0200-7-3502024-02-A-2-2-11-0-0</t>
  </si>
  <si>
    <t>D3502-0200-7-3502024-02-A-2-2-12-0-0</t>
  </si>
  <si>
    <t>D3502-0200-7-3502024-02-A-2-2-13-0-0</t>
  </si>
  <si>
    <t>D3502-0200-7-3502024-02-A-2-2-14-0-0</t>
  </si>
  <si>
    <t>D3502-0200-7-3502024-02-A-2-2-15-0-0</t>
  </si>
  <si>
    <t>D3502-0200-7-3502024-02-A-2-2-16-0-0</t>
  </si>
  <si>
    <t>D3502-0200-7-3502024-02-A-2-2-17-0-0</t>
  </si>
  <si>
    <t>D3502-0200-7-3502024-02-A-2-2-18-0-0</t>
  </si>
  <si>
    <t>D3502-0200-7-3502024-02-A-2-2-19-0-0</t>
  </si>
  <si>
    <t>D3502-0200-7-3502024-02-A-2-2-2-0-0</t>
  </si>
  <si>
    <t>D3502-0200-7-3502024-03-0-0-0-0</t>
  </si>
  <si>
    <t>D3502-0200-7-3502024-03-A-2-0-0-0-0</t>
  </si>
  <si>
    <t>D3502-0200-7-3502024-03-A-2-2-0-0-0</t>
  </si>
  <si>
    <t>D3502-0200-7-3502024-03-A-2-2-10-0-0</t>
  </si>
  <si>
    <t>D3502-0200-7-3502024-03-A-2-2-11-0-0</t>
  </si>
  <si>
    <t>D3502-0200-7-3502024-03-A-2-2-12-0-0</t>
  </si>
  <si>
    <t>D3502-0200-7-3502024-03-A-2-2-13-0-0</t>
  </si>
  <si>
    <t>D3502-0200-7-3502024-03-A-2-2-14-0-0</t>
  </si>
  <si>
    <t>D3502-0200-7-3502024-03-A-2-2-15-0-0</t>
  </si>
  <si>
    <t>D3502-0200-7-3502024-03-A-2-2-16-0-0</t>
  </si>
  <si>
    <t>D3502-0200-7-3502024-03-A-2-2-17-0-0</t>
  </si>
  <si>
    <t>D3502-0200-7-3502024-03-A-2-2-18-0-0</t>
  </si>
  <si>
    <t>D3502-0200-7-3502024-03-A-2-2-19-0-0</t>
  </si>
  <si>
    <t>D3502-0200-7-3502024-03-A-2-2-2-0-0</t>
  </si>
  <si>
    <t>D3502-0200-7-3502024-04-0-0-0-0</t>
  </si>
  <si>
    <t>D3502-0200-7-3502024-04-A-2-0-0-0-0</t>
  </si>
  <si>
    <t>D3502-0200-7-3502024-04-A-2-2-0-0-0</t>
  </si>
  <si>
    <t>D3502-0200-7-3502024-04-A-2-2-10-0-0</t>
  </si>
  <si>
    <t>D3502-0200-7-3502024-04-A-2-2-11-0-0</t>
  </si>
  <si>
    <t>D3502-0200-7-3502024-04-A-2-2-12-0-0</t>
  </si>
  <si>
    <t>D3502-0200-7-3502024-04-A-2-2-13-0-0</t>
  </si>
  <si>
    <t>D3502-0200-7-3502024-04-A-2-2-14-0-0</t>
  </si>
  <si>
    <t>D3502-0200-7-3502024-04-A-2-2-15-0-0</t>
  </si>
  <si>
    <t>D3502-0200-7-3502024-04-A-2-2-16-0-0</t>
  </si>
  <si>
    <t>D3502-0200-7-3502024-04-A-2-2-17-0-0</t>
  </si>
  <si>
    <t>D3502-0200-7-3502024-04-A-2-2-18-0-0</t>
  </si>
  <si>
    <t>D3502-0200-7-3502024-04-A-2-2-19-0-0</t>
  </si>
  <si>
    <t>D3502-0200-7-3502024-04-A-2-2-2-0-0</t>
  </si>
  <si>
    <t>D3502-0200-7-3502024-05-0-0-0-0</t>
  </si>
  <si>
    <t>D3502-0200-7-3502024-05-A-2-0-0-0-0</t>
  </si>
  <si>
    <t>D3502-0200-7-3502024-05-A-2-2-0-0-0</t>
  </si>
  <si>
    <t>D3502-0200-7-3502024-05-A-2-2-10-0-0</t>
  </si>
  <si>
    <t>D3502-0200-7-3502024-05-A-2-2-11-0-0</t>
  </si>
  <si>
    <t>D3502-0200-7-3502024-05-A-2-2-12-0-0</t>
  </si>
  <si>
    <t>D3502-0200-7-3502024-05-A-2-2-13-0-0</t>
  </si>
  <si>
    <t>D3502-0200-7-3502024-05-A-2-2-14-0-0</t>
  </si>
  <si>
    <t>D3502-0200-7-3502024-05-A-2-2-15-0-0</t>
  </si>
  <si>
    <t>D3502-0200-7-3502024-05-A-2-2-16-0-0</t>
  </si>
  <si>
    <t>D3502-0200-7-3502024-05-A-2-2-17-0-0</t>
  </si>
  <si>
    <t>D3502-0200-7-3502024-05-A-2-2-18-0-0</t>
  </si>
  <si>
    <t>D3502-0200-7-3502024-05-A-2-2-19-0-0</t>
  </si>
  <si>
    <t>D3502-0200-7-3502024-05-A-2-2-2-0-0</t>
  </si>
  <si>
    <t>D3502-0200-7-3502024-06-0-0-0-0</t>
  </si>
  <si>
    <t>D3502-0200-7-3502024-06-A-2-0-0-0-0</t>
  </si>
  <si>
    <t>D3502-0200-7-3502024-06-A-2-2-0-0-0</t>
  </si>
  <si>
    <t>D3502-0200-7-3502024-06-A-2-2-10-0-0</t>
  </si>
  <si>
    <t>D3502-0200-7-3502024-06-A-2-2-11-0-0</t>
  </si>
  <si>
    <t>D3502-0200-7-3502024-06-A-2-2-12-0-0</t>
  </si>
  <si>
    <t>D3502-0200-7-3502024-06-A-2-2-13-0-0</t>
  </si>
  <si>
    <t>D3502-0200-7-3502024-06-A-2-2-14-0-0</t>
  </si>
  <si>
    <t>D3502-0200-7-3502024-06-A-2-2-15-0-0</t>
  </si>
  <si>
    <t>D3502-0200-7-3502024-06-A-2-2-16-0-0</t>
  </si>
  <si>
    <t>D3502-0200-7-3502024-06-A-2-2-17-0-0</t>
  </si>
  <si>
    <t>D3502-0200-7-3502024-06-A-2-2-18-0-0</t>
  </si>
  <si>
    <t>D3502-0200-7-3502024-06-A-2-2-19-0-0</t>
  </si>
  <si>
    <t>D3502-0200-7-3502024-06-A-2-2-2-0-0</t>
  </si>
  <si>
    <t>D3502-0200-7-3502024-07-0-0-0-0</t>
  </si>
  <si>
    <t>D3502-0200-7-3502024-07-A-2-0-0-0-0</t>
  </si>
  <si>
    <t>D3502-0200-7-3502024-07-A-2-2-0-0-0</t>
  </si>
  <si>
    <t>D3502-0200-7-3502024-07-A-2-2-10-0-0</t>
  </si>
  <si>
    <t>D3502-0200-7-3502024-07-A-2-2-11-0-0</t>
  </si>
  <si>
    <t>D3502-0200-7-3502024-07-A-2-2-12-0-0</t>
  </si>
  <si>
    <t>D3502-0200-7-3502024-07-A-2-2-13-0-0</t>
  </si>
  <si>
    <t>D3502-0200-7-3502024-07-A-2-2-14-0-0</t>
  </si>
  <si>
    <t>D3502-0200-7-3502024-07-A-2-2-15-0-0</t>
  </si>
  <si>
    <t>D3502-0200-7-3502024-07-A-2-2-16-0-0</t>
  </si>
  <si>
    <t>D3502-0200-7-3502024-07-A-2-2-17-0-0</t>
  </si>
  <si>
    <t>D3502-0200-7-3502024-07-A-2-2-18-0-0</t>
  </si>
  <si>
    <t>D3502-0200-7-3502024-07-A-2-2-19-0-0</t>
  </si>
  <si>
    <t>D3502-0200-7-3502024-07-A-2-2-2-0-0</t>
  </si>
  <si>
    <t>D3502-0200-7-3502024-08-0-0-0-0</t>
  </si>
  <si>
    <t>D3502-0200-7-3502024-08-A-2-0-0-0-0</t>
  </si>
  <si>
    <t>D3502-0200-7-3502024-08-A-2-2-0-0-0</t>
  </si>
  <si>
    <t>D3502-0200-7-3502024-08-A-2-2-10-0-0</t>
  </si>
  <si>
    <t>D3502-0200-7-3502024-08-A-2-2-11-0-0</t>
  </si>
  <si>
    <t>D3502-0200-7-3502024-08-A-2-2-12-0-0</t>
  </si>
  <si>
    <t>D3502-0200-7-3502024-08-A-2-2-13-0-0</t>
  </si>
  <si>
    <t>D3502-0200-7-3502024-08-A-2-2-14-0-0</t>
  </si>
  <si>
    <t>D3502-0200-7-3502024-08-A-2-2-15-0-0</t>
  </si>
  <si>
    <t>D3502-0200-7-3502024-08-A-2-2-16-0-0</t>
  </si>
  <si>
    <t>D3502-0200-7-3502024-08-A-2-2-17-0-0</t>
  </si>
  <si>
    <t>D3502-0200-7-3502024-08-A-2-2-18-0-0</t>
  </si>
  <si>
    <t>D3502-0200-7-3502024-08-A-2-2-19-0-0</t>
  </si>
  <si>
    <t>D3502-0200-7-3502024-08-A-2-2-2-0-0</t>
  </si>
  <si>
    <t>D3502-0200-7-3502024-09-0-0-0-0</t>
  </si>
  <si>
    <t>D3502-0200-7-3502024-09-A-2-0-0-0-0</t>
  </si>
  <si>
    <t>D3502-0200-7-3502024-09-A-2-2-0-0-0</t>
  </si>
  <si>
    <t>D3502-0200-7-3502024-09-A-2-2-10-0-0</t>
  </si>
  <si>
    <t>D3502-0200-7-3502024-09-A-2-2-11-0-0</t>
  </si>
  <si>
    <t>D3502-0200-7-3502024-09-A-2-2-12-0-0</t>
  </si>
  <si>
    <t>D3502-0200-7-3502024-09-A-2-2-13-0-0</t>
  </si>
  <si>
    <t>D3502-0200-7-3502024-09-A-2-2-14-0-0</t>
  </si>
  <si>
    <t>D3502-0200-7-3502024-09-A-2-2-15-0-0</t>
  </si>
  <si>
    <t>D3502-0200-7-3502024-09-A-2-2-16-0-0</t>
  </si>
  <si>
    <t>D3502-0200-7-3502024-09-A-2-2-17-0-0</t>
  </si>
  <si>
    <t>D3502-0200-7-3502024-09-A-2-2-18-0-0</t>
  </si>
  <si>
    <t>D3502-0200-7-3502024-09-A-2-2-19-0-0</t>
  </si>
  <si>
    <t>D3502-0200-7-3502024-09-A-2-2-2-0-0</t>
  </si>
  <si>
    <t>D3502-0200-7-3502024-10-0-0-0-0</t>
  </si>
  <si>
    <t>D3502-0200-7-3502024-10-A-2-0-0-0-0</t>
  </si>
  <si>
    <t>D3502-0200-7-3502024-10-A-2-2-0-0-0</t>
  </si>
  <si>
    <t>D3502-0200-7-3502024-10-A-2-2-10-0-0</t>
  </si>
  <si>
    <t>D3502-0200-7-3502024-10-A-2-2-11-0-0</t>
  </si>
  <si>
    <t>D3502-0200-7-3502024-10-A-2-2-12-0-0</t>
  </si>
  <si>
    <t>D3502-0200-7-3502024-10-A-2-2-13-0-0</t>
  </si>
  <si>
    <t>D3502-0200-7-3502024-10-A-2-2-14-0-0</t>
  </si>
  <si>
    <t>D3502-0200-7-3502024-10-A-2-2-15-0-0</t>
  </si>
  <si>
    <t>D3502-0200-7-3502024-10-A-2-2-16-0-0</t>
  </si>
  <si>
    <t>D3502-0200-7-3502024-10-A-2-2-17-0-0</t>
  </si>
  <si>
    <t>D3502-0200-7-3502024-10-A-2-2-18-0-0</t>
  </si>
  <si>
    <t>D3502-0200-7-3502024-10-A-2-2-19-0-0</t>
  </si>
  <si>
    <t>D3502-0200-7-3502024-10-A-2-2-2-0-0</t>
  </si>
  <si>
    <t>D3502-0200-7-3502024-11-0-0-0-0</t>
  </si>
  <si>
    <t>D3502-0200-7-3502024-11-11-A-2-0-0-0-0</t>
  </si>
  <si>
    <t>D3502-0200-7-3502024-11-A-2-2-0-0-0</t>
  </si>
  <si>
    <t>D3502-0200-7-3502024-11-A-2-2-10-0-0</t>
  </si>
  <si>
    <t>D3502-0200-7-3502024-11-A-2-2-11-0-0</t>
  </si>
  <si>
    <t>D3502-0200-7-3502024-11-A-2-2-12-0-0</t>
  </si>
  <si>
    <t>D3502-0200-7-3502024-11-A-2-2-13-0-0</t>
  </si>
  <si>
    <t>D3502-0200-7-3502024-11-A-2-2-14-0-0</t>
  </si>
  <si>
    <t>D3502-0200-7-3502024-11-A-2-2-15-0-0</t>
  </si>
  <si>
    <t>D3502-0200-7-3502024-11-A-2-2-16-0-0</t>
  </si>
  <si>
    <t>D3502-0200-7-3502024-11-A-2-2-17-0-0</t>
  </si>
  <si>
    <t>D3502-0200-7-3502024-11-A-2-2-18-0-0</t>
  </si>
  <si>
    <t>D3502-0200-7-3502024-11-A-2-2-19-0-0</t>
  </si>
  <si>
    <t>D3502-0200-7-3502024-11-A-2-2-2-0-0</t>
  </si>
  <si>
    <t>D3502-0200-7-3502027-0-0-0-0</t>
  </si>
  <si>
    <t>D3502-0200-7-3502027-01-0-0-0-0</t>
  </si>
  <si>
    <t>D3502-0200-7-3502027-01-01-A-2-0-0-0-0</t>
  </si>
  <si>
    <t>D3502-0200-7-3502027-01-A-2-2-0-0-0</t>
  </si>
  <si>
    <t>D3502-0200-7-3502027-01-A-2-2-10-0-0</t>
  </si>
  <si>
    <t>D3502-0200-7-3502027-01-A-2-2-11-0-0</t>
  </si>
  <si>
    <t>D3502-0200-7-3502027-01-A-2-2-12-0-0</t>
  </si>
  <si>
    <t>D3502-0200-7-3502027-01-A-2-2-13-0-0</t>
  </si>
  <si>
    <t>D3502-0200-7-3502027-01-A-2-2-14-0-0</t>
  </si>
  <si>
    <t>D3502-0200-7-3502027-01-A-2-2-15-0-0</t>
  </si>
  <si>
    <t>D3502-0200-7-3502027-01-A-2-2-16-0-0</t>
  </si>
  <si>
    <t>D3502-0200-7-3502027-01-A-2-2-17-0-0</t>
  </si>
  <si>
    <t>D3502-0200-7-3502027-01-A-2-2-18-0-0</t>
  </si>
  <si>
    <t>D3502-0200-7-3502027-01-A-2-2-19-0-0</t>
  </si>
  <si>
    <t>D3502-0200-7-3502027-01-A-2-2-2-0-0</t>
  </si>
  <si>
    <t>D3502-0200-7-3502027-02-0-0-0-0</t>
  </si>
  <si>
    <t>D3502-0200-7-3502027-02-02-A-2-0-0-0-0</t>
  </si>
  <si>
    <t>D3502-0200-7-3502027-02-A-2-2-0-0-0</t>
  </si>
  <si>
    <t>D3502-0200-7-3502027-02-A-2-2-10-0-0</t>
  </si>
  <si>
    <t>D3502-0200-7-3502027-02-A-2-2-11-0-0</t>
  </si>
  <si>
    <t>D3502-0200-7-3502027-02-A-2-2-12-0-0</t>
  </si>
  <si>
    <t>D3502-0200-7-3502027-02-A-2-2-13-0-0</t>
  </si>
  <si>
    <t>D3502-0200-7-3502027-02-A-2-2-14-0-0</t>
  </si>
  <si>
    <t>D3502-0200-7-3502027-02-A-2-2-15-0-0</t>
  </si>
  <si>
    <t>D3502-0200-7-3502027-02-A-2-2-16-0-0</t>
  </si>
  <si>
    <t>D3502-0200-7-3502027-02-A-2-2-17-0-0</t>
  </si>
  <si>
    <t>D3502-0200-7-3502027-02-A-2-2-18-0-0</t>
  </si>
  <si>
    <t>D3502-0200-7-3502027-02-A-2-2-19-0-0</t>
  </si>
  <si>
    <t>D3502-0200-7-3502027-02-A-2-2-2-0-0</t>
  </si>
  <si>
    <t>D3502-0200-7-3502027-03-0-0-0-0</t>
  </si>
  <si>
    <t>D3502-0200-7-3502027-03-03-A-2-0-0-0-0</t>
  </si>
  <si>
    <t>D3502-0200-7-3502027-03-A-2-2-0-0-0</t>
  </si>
  <si>
    <t>D3502-0200-7-3502027-03-A-2-2-10-0-0</t>
  </si>
  <si>
    <t>D3502-0200-7-3502027-03-A-2-2-11-0-0</t>
  </si>
  <si>
    <t>D3502-0200-7-3502027-03-A-2-2-12-0-0</t>
  </si>
  <si>
    <t>D3502-0200-7-3502027-03-A-2-2-13-0-0</t>
  </si>
  <si>
    <t>D3502-0200-7-3502027-03-A-2-2-14-0-0</t>
  </si>
  <si>
    <t>D3502-0200-7-3502027-03-A-2-2-15-0-0</t>
  </si>
  <si>
    <t>D3502-0200-7-3502027-03-A-2-2-16-0-0</t>
  </si>
  <si>
    <t>D3502-0200-7-3502027-03-A-2-2-17-0-0</t>
  </si>
  <si>
    <t>D3502-0200-7-3502027-03-A-2-2-18-0-0</t>
  </si>
  <si>
    <t>D3502-0200-7-3502027-03-A-2-2-19-0-0</t>
  </si>
  <si>
    <t>D3502-0200-7-3502027-03-A-2-2-2-0-0</t>
  </si>
  <si>
    <t>D3502-0200-7-3502105-0-0-0-0</t>
  </si>
  <si>
    <t>D3502-0200-7-3502105-01-0-0-0-0</t>
  </si>
  <si>
    <t>D3502-0200-7-3502105-01-01-A-2-0-0-0-0</t>
  </si>
  <si>
    <t>D3502-0200-7-3502105-01-A-2-2-0-0-0</t>
  </si>
  <si>
    <t>D3502-0200-7-3502105-01-A-2-2-10-0-0</t>
  </si>
  <si>
    <t>D3502-0200-7-3502105-01-A-2-2-11-0-0</t>
  </si>
  <si>
    <t>D3502-0200-7-3502105-01-A-2-2-12-0-0</t>
  </si>
  <si>
    <t>D3502-0200-7-3502105-01-A-2-2-13-0-0</t>
  </si>
  <si>
    <t>D3502-0200-7-3502105-01-A-2-2-14-0-0</t>
  </si>
  <si>
    <t>D3502-0200-7-3502105-01-A-2-2-15-0-0</t>
  </si>
  <si>
    <t>D3502-0200-7-3502105-01-A-2-2-16-0-0</t>
  </si>
  <si>
    <t>D3502-0200-7-3502105-01-A-2-2-17-0-0</t>
  </si>
  <si>
    <t>D3502-0200-7-3502105-01-A-2-2-18-0-0</t>
  </si>
  <si>
    <t>D3502-0200-7-3502105-01-A-2-2-19-0-0</t>
  </si>
  <si>
    <t>D3502-0200-7-3502105-01-A-2-2-2-0-0</t>
  </si>
  <si>
    <t>D3502-0200-7-3502105-02-0-0-0-0</t>
  </si>
  <si>
    <t>D3502-0200-7-3502105-02-02-A-2-0-0-0-0</t>
  </si>
  <si>
    <t>D3502-0200-7-3502105-02-A-2-2-0-0-0</t>
  </si>
  <si>
    <t>D3502-0200-7-3502105-02-A-2-2-10-0-0</t>
  </si>
  <si>
    <t>D3502-0200-7-3502105-02-A-2-2-11-0-0</t>
  </si>
  <si>
    <t>D3502-0200-7-3502105-02-A-2-2-12-0-0</t>
  </si>
  <si>
    <t>D3502-0200-7-3502105-02-A-2-2-13-0-0</t>
  </si>
  <si>
    <t>D3502-0200-7-3502105-02-A-2-2-14-0-0</t>
  </si>
  <si>
    <t>D3502-0200-7-3502105-02-A-2-2-15-0-0</t>
  </si>
  <si>
    <t>D3502-0200-7-3502105-02-A-2-2-16-0-0</t>
  </si>
  <si>
    <t>D3502-0200-7-3502105-02-A-2-2-17-0-0</t>
  </si>
  <si>
    <t>D3502-0200-7-3502105-02-A-2-2-18-0-0</t>
  </si>
  <si>
    <t>D3502-0200-7-3502105-02-A-2-2-19-0-0</t>
  </si>
  <si>
    <t>D3502-0200-7-3502105-02-A-2-2-2-0-0</t>
  </si>
  <si>
    <t>D3502-0200-7-3502105-03-0-0-0-0</t>
  </si>
  <si>
    <t>D3502-0200-7-3502105-03-03-A-2-0-0-0-0</t>
  </si>
  <si>
    <t>D3502-0200-7-3502105-03-A-2-2-0-0-0</t>
  </si>
  <si>
    <t>D3502-0200-7-3502105-03-A-2-2-10-0-0</t>
  </si>
  <si>
    <t>D3502-0200-7-3502105-03-A-2-2-11-0-0</t>
  </si>
  <si>
    <t>D3502-0200-7-3502105-03-A-2-2-12-0-0</t>
  </si>
  <si>
    <t>D3502-0200-7-3502105-03-A-2-2-13-0-0</t>
  </si>
  <si>
    <t>D3502-0200-7-3502105-03-A-2-2-14-0-0</t>
  </si>
  <si>
    <t>D3502-0200-7-3502105-03-A-2-2-15-0-0</t>
  </si>
  <si>
    <t>D3502-0200-7-3502105-03-A-2-2-16-0-0</t>
  </si>
  <si>
    <t>D3502-0200-7-3502105-03-A-2-2-17-0-0</t>
  </si>
  <si>
    <t>D3502-0200-7-3502105-03-A-2-2-18-0-0</t>
  </si>
  <si>
    <t>D3502-0200-7-3502105-03-A-2-2-19-0-0</t>
  </si>
  <si>
    <t>D3502-0200-7-3502105-03-A-2-2-2-0-0</t>
  </si>
  <si>
    <t>D3502-0200-8-0-0-0-0</t>
  </si>
  <si>
    <t>D3502-0200-8-3502027-0-0-0-0</t>
  </si>
  <si>
    <t>D3502-0200-8-3502027-01-0-0-0-0</t>
  </si>
  <si>
    <t>D3502-0200-8-3502027-01-A-2-0-0-0-0</t>
  </si>
  <si>
    <t>D3502-0200-8-3502027-01-A-2-2-0-0-0</t>
  </si>
  <si>
    <t>D3502-0200-8-3502027-01-A-2-2-10-0-0</t>
  </si>
  <si>
    <t>D3502-0200-8-3502027-01-A-2-2-11-0-0</t>
  </si>
  <si>
    <t>D3502-0200-8-3502027-01-A-2-2-12-0-0</t>
  </si>
  <si>
    <t>D3502-0200-8-3502027-01-A-2-2-13-0-0</t>
  </si>
  <si>
    <t>D3502-0200-8-3502027-01-A-2-2-14-0-0</t>
  </si>
  <si>
    <t>D3502-0200-8-3502027-01-A-2-2-15-0-0</t>
  </si>
  <si>
    <t>D3502-0200-8-3502027-01-A-2-2-16-0-0</t>
  </si>
  <si>
    <t>D3502-0200-8-3502027-01-A-2-2-17-0-0</t>
  </si>
  <si>
    <t>D3502-0200-8-3502027-01-A-2-2-18-0-0</t>
  </si>
  <si>
    <t>D3502-0200-8-3502027-01-A-2-2-19-0-0</t>
  </si>
  <si>
    <t>D3502-0200-8-3502027-01-A-2-2-2-0-0</t>
  </si>
  <si>
    <t>D3502-0200-8-3502027-02-0-0-0-0</t>
  </si>
  <si>
    <t>D3502-0200-8-3502027-02-A-2-0-0-0-0</t>
  </si>
  <si>
    <t>D3502-0200-8-3502027-02-A-2-2-0-0-0</t>
  </si>
  <si>
    <t>D3502-0200-8-3502027-02-A-2-2-10-0-0</t>
  </si>
  <si>
    <t>D3502-0200-8-3502027-02-A-2-2-11-0-0</t>
  </si>
  <si>
    <t>D3502-0200-8-3502027-02-A-2-2-12-0-0</t>
  </si>
  <si>
    <t>D3502-0200-8-3502027-02-A-2-2-13-0-0</t>
  </si>
  <si>
    <t>D3502-0200-8-3502027-02-A-2-2-14-0-0</t>
  </si>
  <si>
    <t>D3502-0200-8-3502027-02-A-2-2-15-0-0</t>
  </si>
  <si>
    <t>D3502-0200-8-3502027-02-A-2-2-16-0-0</t>
  </si>
  <si>
    <t>D3502-0200-8-3502027-02-A-2-2-17-0-0</t>
  </si>
  <si>
    <t>D3502-0200-8-3502027-02-A-2-2-18-0-0</t>
  </si>
  <si>
    <t>D3502-0200-8-3502027-02-A-2-2-19-0-0</t>
  </si>
  <si>
    <t>D3502-0200-8-3502027-02-A-2-2-2-0-0</t>
  </si>
  <si>
    <t>D3502-0200-8-3502107-0-0-0-0</t>
  </si>
  <si>
    <t>D3502-0200-8-3502107-01-0-0-0-0</t>
  </si>
  <si>
    <t>D3502-0200-8-3502107-01-A-2-0-0-0-0</t>
  </si>
  <si>
    <t>D3502-0200-8-3502107-01-A-2-2-0-0-0</t>
  </si>
  <si>
    <t>D3502-0200-8-3502107-01-A-2-2-10-0-0</t>
  </si>
  <si>
    <t>D3502-0200-8-3502107-01-A-2-2-11-0-0</t>
  </si>
  <si>
    <t>D3502-0200-8-3502107-01-A-2-2-12-0-0</t>
  </si>
  <si>
    <t>D3502-0200-8-3502107-01-A-2-2-13-0-0</t>
  </si>
  <si>
    <t>D3502-0200-8-3502107-01-A-2-2-14-0-0</t>
  </si>
  <si>
    <t>D3502-0200-8-3502107-01-A-2-2-15-0-0</t>
  </si>
  <si>
    <t>D3502-0200-8-3502107-01-A-2-2-16-0-0</t>
  </si>
  <si>
    <t>D3502-0200-8-3502107-01-A-2-2-17-0-0</t>
  </si>
  <si>
    <t>D3502-0200-8-3502107-01-A-2-2-18-0-0</t>
  </si>
  <si>
    <t>D3502-0200-8-3502107-01-A-2-2-19-0-0</t>
  </si>
  <si>
    <t>D3502-0200-8-3502107-01-A-2-2-2-0-0</t>
  </si>
  <si>
    <t>D3502-0200-8-3502109-0-0-0-0</t>
  </si>
  <si>
    <t>D3502-0200-8-3502109-01-0-0-0-0</t>
  </si>
  <si>
    <t>D3502-0200-8-3502109-01-A-2-0-0-0-0</t>
  </si>
  <si>
    <t>D3502-0200-8-3502109-01-A-2-2-0-0-0</t>
  </si>
  <si>
    <t>D3502-0200-8-3502109-01-A-2-2-10-0-0</t>
  </si>
  <si>
    <t>D3502-0200-8-3502109-01-A-2-2-11-0-0</t>
  </si>
  <si>
    <t>D3502-0200-8-3502109-01-A-2-2-12-0-0</t>
  </si>
  <si>
    <t>D3502-0200-8-3502109-01-A-2-2-13-0-0</t>
  </si>
  <si>
    <t>D3502-0200-8-3502109-01-A-2-2-14-0-0</t>
  </si>
  <si>
    <t>D3502-0200-8-3502109-01-A-2-2-15-0-0</t>
  </si>
  <si>
    <t>D3502-0200-8-3502109-01-A-2-2-16-0-0</t>
  </si>
  <si>
    <t>D3502-0200-8-3502109-01-A-2-2-17-0-0</t>
  </si>
  <si>
    <t>D3502-0200-8-3502109-01-A-2-2-18-0-0</t>
  </si>
  <si>
    <t>D3502-0200-8-3502109-01-A-2-2-19-0-0</t>
  </si>
  <si>
    <t>D3502-0200-8-3502109-01-A-2-2-2-0-0</t>
  </si>
  <si>
    <t>D3502-0200-8-3502109-02-0-0-0-0</t>
  </si>
  <si>
    <t>D3502-0200-8-3502109-02-A-2-0-0-0-0</t>
  </si>
  <si>
    <t>D3502-0200-8-3502109-02-A-2-2-0-0-0</t>
  </si>
  <si>
    <t>D3502-0200-8-3502109-02-A-2-2-10-0-0</t>
  </si>
  <si>
    <t>D3502-0200-8-3502109-02-A-2-2-11-0-0</t>
  </si>
  <si>
    <t>D3502-0200-8-3502109-02-A-2-2-12-0-0</t>
  </si>
  <si>
    <t>D3502-0200-8-3502109-02-A-2-2-13-0-0</t>
  </si>
  <si>
    <t>D3502-0200-8-3502109-02-A-2-2-14-0-0</t>
  </si>
  <si>
    <t>D3502-0200-8-3502109-02-A-2-2-15-0-0</t>
  </si>
  <si>
    <t>D3502-0200-8-3502109-02-A-2-2-16-0-0</t>
  </si>
  <si>
    <t>D3502-0200-8-3502109-02-A-2-2-17-0-0</t>
  </si>
  <si>
    <t>D3502-0200-8-3502109-02-A-2-2-18-0-0</t>
  </si>
  <si>
    <t>D3502-0200-8-3502109-02-A-2-2-19-0-0</t>
  </si>
  <si>
    <t>D3502-0200-8-3502109-02-A-2-2-2-0-0</t>
  </si>
  <si>
    <t>D3502-0200-9-0-0-0-0</t>
  </si>
  <si>
    <t>D3502-0200-9-3502007-0-0-0-0</t>
  </si>
  <si>
    <t>D3502-0200-9-3502007-01-0-0-0-0</t>
  </si>
  <si>
    <t>D3502-0200-9-3502007-01-A-2-0-0-0-0</t>
  </si>
  <si>
    <t>D3502-0200-9-3502007-01-A-2-2-0-0-0</t>
  </si>
  <si>
    <t>D3502-0200-9-3502007-01-A-2-2-10-0-0</t>
  </si>
  <si>
    <t>D3502-0200-9-3502007-01-A-2-2-11-0-0</t>
  </si>
  <si>
    <t>D3502-0200-9-3502007-01-A-2-2-12-0-0</t>
  </si>
  <si>
    <t>D3502-0200-9-3502007-01-A-2-2-13-0-0</t>
  </si>
  <si>
    <t>D3502-0200-9-3502007-01-A-2-2-14-0-0</t>
  </si>
  <si>
    <t>D3502-0200-9-3502007-01-A-2-2-15-0-0</t>
  </si>
  <si>
    <t>D3502-0200-9-3502007-01-A-2-2-16-0-0</t>
  </si>
  <si>
    <t>D3502-0200-9-3502007-01-A-2-2-17-0-0</t>
  </si>
  <si>
    <t>D3502-0200-9-3502007-01-A-2-2-18-0-0</t>
  </si>
  <si>
    <t>D3502-0200-9-3502007-01-A-2-2-19-0-0</t>
  </si>
  <si>
    <t>D3502-0200-9-3502007-01-A-2-2-2-0-0</t>
  </si>
  <si>
    <t>D3502-0200-9-3502007-02-01-0-0-0-0</t>
  </si>
  <si>
    <t>D3502-0200-9-3502007-02-A-2-0-0-0-0</t>
  </si>
  <si>
    <t>D3502-0200-9-3502007-02-A-2-2-0-0-0</t>
  </si>
  <si>
    <t>D3502-0200-9-3502007-02-A-2-2-10-0-0</t>
  </si>
  <si>
    <t>D3502-0200-9-3502007-02-A-2-2-11-0-0</t>
  </si>
  <si>
    <t>D3502-0200-9-3502007-02-A-2-2-12-0-0</t>
  </si>
  <si>
    <t>D3502-0200-9-3502007-02-A-2-2-13-0-0</t>
  </si>
  <si>
    <t>D3502-0200-9-3502007-02-A-2-2-14-0-0</t>
  </si>
  <si>
    <t>D3502-0200-9-3502007-02-A-2-2-15-0-0</t>
  </si>
  <si>
    <t>D3502-0200-9-3502007-02-A-2-2-16-0-0</t>
  </si>
  <si>
    <t>D3502-0200-9-3502007-02-A-2-2-17-0-0</t>
  </si>
  <si>
    <t>D3502-0200-9-3502007-02-A-2-2-18-0-0</t>
  </si>
  <si>
    <t>D3502-0200-9-3502007-02-A-2-2-19-0-0</t>
  </si>
  <si>
    <t>D3502-0200-9-3502007-02-A-2-2-2-0-0</t>
  </si>
  <si>
    <t>D3502-0200-9-3502012-0-0-0-0</t>
  </si>
  <si>
    <t>D3502-0200-9-3502012-01-0-0-0-0</t>
  </si>
  <si>
    <t>D3502-0200-9-3502012-01-A-2-0-0-0-0</t>
  </si>
  <si>
    <t>D3502-0200-9-3502012-01-A-2-2-0-0-0</t>
  </si>
  <si>
    <t>D3502-0200-9-3502012-01-A-2-2-10-0-0</t>
  </si>
  <si>
    <t>D3502-0200-9-3502012-01-A-2-2-11-0-0</t>
  </si>
  <si>
    <t>D3502-0200-9-3502012-01-A-2-2-12-0-0</t>
  </si>
  <si>
    <t>D3502-0200-9-3502012-01-A-2-2-13-0-0</t>
  </si>
  <si>
    <t>D3502-0200-9-3502012-01-A-2-2-14-0-0</t>
  </si>
  <si>
    <t>D3502-0200-9-3502012-01-A-2-2-15-0-0</t>
  </si>
  <si>
    <t>D3502-0200-9-3502012-01-A-2-2-16-0-0</t>
  </si>
  <si>
    <t>D3502-0200-9-3502012-01-A-2-2-17-0-0</t>
  </si>
  <si>
    <t>D3502-0200-9-3502012-01-A-2-2-18-0-0</t>
  </si>
  <si>
    <t>D3502-0200-9-3502012-01-A-2-2-19-0-0</t>
  </si>
  <si>
    <t>D3502-0200-9-3502012-01-A-2-2-2-0-0</t>
  </si>
  <si>
    <t>D3502-0200-9-3502012-02-0-0-0-0</t>
  </si>
  <si>
    <t>D3502-0200-9-3502012-02-A-2-0-0-0-0</t>
  </si>
  <si>
    <t>D3502-0200-9-3502012-02-A-2-2-0-0-0</t>
  </si>
  <si>
    <t>D3502-0200-9-3502012-02-A-2-2-10-0-0</t>
  </si>
  <si>
    <t>D3502-0200-9-3502012-02-A-2-2-11-0-0</t>
  </si>
  <si>
    <t>D3502-0200-9-3502012-02-A-2-2-12-0-0</t>
  </si>
  <si>
    <t>D3502-0200-9-3502012-02-A-2-2-13-0-0</t>
  </si>
  <si>
    <t>D3502-0200-9-3502012-02-A-2-2-14-0-0</t>
  </si>
  <si>
    <t>D3502-0200-9-3502012-02-A-2-2-15-0-0</t>
  </si>
  <si>
    <t>D3502-0200-9-3502012-02-A-2-2-16-0-0</t>
  </si>
  <si>
    <t>D3502-0200-9-3502012-02-A-2-2-17-0-0</t>
  </si>
  <si>
    <t>D3502-0200-9-3502012-02-A-2-2-18-0-0</t>
  </si>
  <si>
    <t>D3502-0200-9-3502012-02-A-2-2-19-0-0</t>
  </si>
  <si>
    <t>D3502-0200-9-3502012-02-A-2-2-2-0-0</t>
  </si>
  <si>
    <t>D3502-0200-9-3502016-0-0-0-0</t>
  </si>
  <si>
    <t>D3502-0200-9-3502016-01-0-0-0-0</t>
  </si>
  <si>
    <t>D3502-0200-9-3502016-01-A-2-0-0-0-0</t>
  </si>
  <si>
    <t>D3502-0200-9-3502016-01-A-2-2-0-0-0</t>
  </si>
  <si>
    <t>D3502-0200-9-3502016-01-A-2-2-10-0-0</t>
  </si>
  <si>
    <t>D3502-0200-9-3502016-01-A-2-2-11-0-0</t>
  </si>
  <si>
    <t>D3502-0200-9-3502016-01-A-2-2-12-0-0</t>
  </si>
  <si>
    <t>D3502-0200-9-3502016-01-A-2-2-13-0-0</t>
  </si>
  <si>
    <t>D3502-0200-9-3502016-01-A-2-2-14-0-0</t>
  </si>
  <si>
    <t>D3502-0200-9-3502016-01-A-2-2-15-0-0</t>
  </si>
  <si>
    <t>D3502-0200-9-3502016-01-A-2-2-16-0-0</t>
  </si>
  <si>
    <t>D3502-0200-9-3502016-01-A-2-2-17-0-0</t>
  </si>
  <si>
    <t>D3502-0200-9-3502016-01-A-2-2-18-0-0</t>
  </si>
  <si>
    <t>D3502-0200-9-3502016-01-A-2-2-19-0-0</t>
  </si>
  <si>
    <t>D3502-0200-9-3502016-01-A-2-2-2-0-0</t>
  </si>
  <si>
    <t>D3502-0200-9-3502016-02-0-0-0-0</t>
  </si>
  <si>
    <t>D3502-0200-9-3502016-02-A-2-0-0-0-0</t>
  </si>
  <si>
    <t>D3502-0200-9-3502016-02-A-2-2-0-0-0</t>
  </si>
  <si>
    <t>D3502-0200-9-3502016-02-A-2-2-10-0-0</t>
  </si>
  <si>
    <t>D3502-0200-9-3502016-02-A-2-2-11-0-0</t>
  </si>
  <si>
    <t>D3502-0200-9-3502016-02-A-2-2-12-0-0</t>
  </si>
  <si>
    <t>D3502-0200-9-3502016-02-A-2-2-13-0-0</t>
  </si>
  <si>
    <t>D3502-0200-9-3502016-02-A-2-2-14-0-0</t>
  </si>
  <si>
    <t>D3502-0200-9-3502016-02-A-2-2-15-0-0</t>
  </si>
  <si>
    <t>D3502-0200-9-3502016-02-A-2-2-16-0-0</t>
  </si>
  <si>
    <t>D3502-0200-9-3502016-02-A-2-2-17-0-0</t>
  </si>
  <si>
    <t>D3502-0200-9-3502016-02-A-2-2-18-0-0</t>
  </si>
  <si>
    <t>D3502-0200-9-3502016-02-A-2-2-19-0-0</t>
  </si>
  <si>
    <t>D3502-0200-9-3502016-02-A-2-2-2-0-0</t>
  </si>
  <si>
    <t>D3502-0200-9-3502024-0-0-0-0</t>
  </si>
  <si>
    <t>D3502-0200-9-3502024-01-0-0-0-0</t>
  </si>
  <si>
    <t>D3502-0200-9-3502024-01-A-2-0-0-0-0</t>
  </si>
  <si>
    <t>D3502-0200-9-3502024-01-A-2-2-0-0-0</t>
  </si>
  <si>
    <t>D3502-0200-9-3502024-01-A-2-2-10-0-0</t>
  </si>
  <si>
    <t>D3502-0200-9-3502024-01-A-2-2-11-0-0</t>
  </si>
  <si>
    <t>D3502-0200-9-3502024-01-A-2-2-12-0-0</t>
  </si>
  <si>
    <t>D3502-0200-9-3502024-01-A-2-2-13-0-0</t>
  </si>
  <si>
    <t>D3502-0200-9-3502024-01-A-2-2-14-0-0</t>
  </si>
  <si>
    <t>D3502-0200-9-3502024-01-A-2-2-15-0-0</t>
  </si>
  <si>
    <t>D3502-0200-9-3502024-01-A-2-2-16-0-0</t>
  </si>
  <si>
    <t>D3502-0200-9-3502024-01-A-2-2-17-0-0</t>
  </si>
  <si>
    <t>D3502-0200-9-3502024-01-A-2-2-18-0-0</t>
  </si>
  <si>
    <t>D3502-0200-9-3502024-01-A-2-2-19-0-0</t>
  </si>
  <si>
    <t>D3502-0200-9-3502024-01-A-2-2-2-0-0</t>
  </si>
  <si>
    <t>D3502-0200-9-3502024-02-0-0-0-0</t>
  </si>
  <si>
    <t>D3502-0200-9-3502024-02-A-2-0-0-0-0</t>
  </si>
  <si>
    <t>D3502-0200-9-3502024-02-A-2-2-0-0-0</t>
  </si>
  <si>
    <t>D3502-0200-9-3502024-02-A-2-2-10-0-0</t>
  </si>
  <si>
    <t>D3502-0200-9-3502024-02-A-2-2-11-0-0</t>
  </si>
  <si>
    <t>D3502-0200-9-3502024-02-A-2-2-12-0-0</t>
  </si>
  <si>
    <t>D3502-0200-9-3502024-02-A-2-2-13-0-0</t>
  </si>
  <si>
    <t>D3502-0200-9-3502024-02-A-2-2-14-0-0</t>
  </si>
  <si>
    <t>D3502-0200-9-3502024-02-A-2-2-15-0-0</t>
  </si>
  <si>
    <t>D3502-0200-9-3502024-02-A-2-2-16-0-0</t>
  </si>
  <si>
    <t>D3502-0200-9-3502024-02-A-2-2-17-0-0</t>
  </si>
  <si>
    <t>D3502-0200-9-3502024-02-A-2-2-18-0-0</t>
  </si>
  <si>
    <t>D3502-0200-9-3502024-02-A-2-2-19-0-0</t>
  </si>
  <si>
    <t>D3502-0200-9-3502024-02-A-2-2-2-0-0</t>
  </si>
  <si>
    <t>D3502-0200-9-3502026-0-0-0-0</t>
  </si>
  <si>
    <t>D3502-0200-9-3502026-01-0-0-0-0</t>
  </si>
  <si>
    <t>D3502-0200-9-3502026-01-A-2-0-0-0-0</t>
  </si>
  <si>
    <t>D3502-0200-9-3502026-01-A-2-2-0-0-0</t>
  </si>
  <si>
    <t>D3502-0200-9-3502026-01-A-2-2-10-0-0</t>
  </si>
  <si>
    <t>D3502-0200-9-3502026-01-A-2-2-11-0-0</t>
  </si>
  <si>
    <t>D3502-0200-9-3502026-01-A-2-2-12-0-0</t>
  </si>
  <si>
    <t>D3502-0200-9-3502026-01-A-2-2-13-0-0</t>
  </si>
  <si>
    <t>D3502-0200-9-3502026-01-A-2-2-14-0-0</t>
  </si>
  <si>
    <t>D3502-0200-9-3502026-01-A-2-2-15-0-0</t>
  </si>
  <si>
    <t>D3502-0200-9-3502026-01-A-2-2-16-0-0</t>
  </si>
  <si>
    <t>D3502-0200-9-3502026-01-A-2-2-17-0-0</t>
  </si>
  <si>
    <t>D3502-0200-9-3502026-01-A-2-2-18-0-0</t>
  </si>
  <si>
    <t>D3502-0200-9-3502026-01-A-2-2-19-0-0</t>
  </si>
  <si>
    <t>D3502-0200-9-3502026-01-A-2-2-2-0-0</t>
  </si>
  <si>
    <t>D3502-0200-9-3502026-02-0-0-0-0</t>
  </si>
  <si>
    <t>D3502-0200-9-3502026-02-A-2-0-0-0-0</t>
  </si>
  <si>
    <t>D3502-0200-9-3502026-02-A-2-2-0-0-0</t>
  </si>
  <si>
    <t>D3502-0200-9-3502026-02-A-2-2-10-0-0</t>
  </si>
  <si>
    <t>D3502-0200-9-3502026-02-A-2-2-11-0-0</t>
  </si>
  <si>
    <t>D3502-0200-9-3502026-02-A-2-2-12-0-0</t>
  </si>
  <si>
    <t>D3502-0200-9-3502026-02-A-2-2-13-0-0</t>
  </si>
  <si>
    <t>D3502-0200-9-3502026-02-A-2-2-14-0-0</t>
  </si>
  <si>
    <t>D3502-0200-9-3502026-02-A-2-2-15-0-0</t>
  </si>
  <si>
    <t>D3502-0200-9-3502026-02-A-2-2-16-0-0</t>
  </si>
  <si>
    <t>D3502-0200-9-3502026-02-A-2-2-17-0-0</t>
  </si>
  <si>
    <t>D3502-0200-9-3502026-02-A-2-2-18-0-0</t>
  </si>
  <si>
    <t>D3502-0200-9-3502026-02-A-2-2-19-0-0</t>
  </si>
  <si>
    <t>D3502-0200-9-3502026-02-A-2-2-2-0-0</t>
  </si>
  <si>
    <t>D3502-0200-9-3502107-0-0-0-0</t>
  </si>
  <si>
    <t>D3502-0200-9-3502107-01-0-0-0-0</t>
  </si>
  <si>
    <t>D3502-0200-9-3502107-01-A-2-0-0-0-0</t>
  </si>
  <si>
    <t>D3502-0200-9-3502107-01-A-2-2-0-0-0</t>
  </si>
  <si>
    <t>D3502-0200-9-3502107-01-A-2-2-10-0-0</t>
  </si>
  <si>
    <t>D3502-0200-9-3502107-01-A-2-2-11-0-0</t>
  </si>
  <si>
    <t>D3502-0200-9-3502107-01-A-2-2-12-0-0</t>
  </si>
  <si>
    <t>D3502-0200-9-3502107-01-A-2-2-13-0-0</t>
  </si>
  <si>
    <t>D3502-0200-9-3502107-01-A-2-2-14-0-0</t>
  </si>
  <si>
    <t>D3502-0200-9-3502107-01-A-2-2-15-0-0</t>
  </si>
  <si>
    <t>D3502-0200-9-3502107-01-A-2-2-16-0-0</t>
  </si>
  <si>
    <t>D3502-0200-9-3502107-01-A-2-2-17-0-0</t>
  </si>
  <si>
    <t>D3502-0200-9-3502107-01-A-2-2-18-0-0</t>
  </si>
  <si>
    <t>D3502-0200-9-3502107-01-A-2-2-19-0-0</t>
  </si>
  <si>
    <t>D3502-0200-9-3502107-01-A-2-2-2-0-0</t>
  </si>
  <si>
    <t>D3502-0200-9-3502107-02-0-0-0-0</t>
  </si>
  <si>
    <t>D3502-0200-9-3502107-02-A-2-0-0-0-0</t>
  </si>
  <si>
    <t>D3502-0200-9-3502107-02-A-2-2-0-0-0</t>
  </si>
  <si>
    <t>D3502-0200-9-3502107-02-A-2-2-10-0-0</t>
  </si>
  <si>
    <t>D3502-0200-9-3502107-02-A-2-2-11-0-0</t>
  </si>
  <si>
    <t>D3502-0200-9-3502107-02-A-2-2-12-0-0</t>
  </si>
  <si>
    <t>D3502-0200-9-3502107-02-A-2-2-13-0-0</t>
  </si>
  <si>
    <t>D3502-0200-9-3502107-02-A-2-2-14-0-0</t>
  </si>
  <si>
    <t>D3502-0200-9-3502107-02-A-2-2-15-0-0</t>
  </si>
  <si>
    <t>D3502-0200-9-3502107-02-A-2-2-16-0-0</t>
  </si>
  <si>
    <t>D3502-0200-9-3502107-02-A-2-2-17-0-0</t>
  </si>
  <si>
    <t>D3502-0200-9-3502107-02-A-2-2-18-0-0</t>
  </si>
  <si>
    <t>D3502-0200-9-3502107-02-A-2-2-19-0-0</t>
  </si>
  <si>
    <t>D3502-0200-9-3502107-02-A-2-2-2-0-0</t>
  </si>
  <si>
    <t>D3502-0200-10-0-0-0-0</t>
  </si>
  <si>
    <t>D3502-0200-10-3502019-0-0-0-0</t>
  </si>
  <si>
    <t>D3502-0200-10-3502019-01-0-0-0-0</t>
  </si>
  <si>
    <t>D3502-0200-10-3502019-01-A-2-0-0-0-0</t>
  </si>
  <si>
    <t>D3502-0200-10-3502019-01-A-2-2-0-0-0</t>
  </si>
  <si>
    <t>D3502-0200-10-3502019-01-A-2-2-10-0-0</t>
  </si>
  <si>
    <t>D3502-0200-10-3502019-01-A-2-2-11-0-0</t>
  </si>
  <si>
    <t>D3502-0200-10-3502019-01-A-2-2-12-0-0</t>
  </si>
  <si>
    <t>D3502-0200-10-3502019-01-A-2-2-13-0-0</t>
  </si>
  <si>
    <t>D3502-0200-10-3502019-01-A-2-2-14-0-0</t>
  </si>
  <si>
    <t>D3502-0200-10-3502019-01-A-2-2-15-0-0</t>
  </si>
  <si>
    <t>D3502-0200-10-3502019-01-A-2-2-16-0-0</t>
  </si>
  <si>
    <t>D3502-0200-10-3502019-01-A-2-2-17-0-0</t>
  </si>
  <si>
    <t>D3502-0200-10-3502019-01-A-2-2-18-0-0</t>
  </si>
  <si>
    <t>D3502-0200-10-3502019-01-A-2-2-19-0-0</t>
  </si>
  <si>
    <t>D3502-0200-10-3502019-01-01-A-2-2-2-0-0</t>
  </si>
  <si>
    <t>D3502-0200-10-3502019-02-0-0-0-0</t>
  </si>
  <si>
    <t>D3502-0200-10-3502019-02-A-2-0-0-0-0</t>
  </si>
  <si>
    <t>D3502-0200-10-3502019-02-A-2-2-0-0-0</t>
  </si>
  <si>
    <t>D3502-0200-10-3502019-02-A-2-2-10-0-0</t>
  </si>
  <si>
    <t>D3502-0200-10-3502019-02-A-2-2-11-0-0</t>
  </si>
  <si>
    <t>D3502-0200-10-3502019-02-A-2-2-12-0-0</t>
  </si>
  <si>
    <t>D3502-0200-10-3502019-02-A-2-2-13-0-0</t>
  </si>
  <si>
    <t>D3502-0200-10-3502019-02-A-2-2-14-0-0</t>
  </si>
  <si>
    <t>D3502-0200-10-3502019-02-A-2-2-15-0-0</t>
  </si>
  <si>
    <t>D3502-0200-10-3502019-02-A-2-2-16-0-0</t>
  </si>
  <si>
    <t>D3502-0200-10-3502019-02-A-2-2-17-0-0</t>
  </si>
  <si>
    <t>D3502-0200-10-3502019-02-A-2-2-18-0-0</t>
  </si>
  <si>
    <t>D3502-0200-10-3502019-02-A-2-2-19-0-0</t>
  </si>
  <si>
    <t>D3502-0200-10-3502019-02-02-A-2-2-2-0-0</t>
  </si>
  <si>
    <t>D3502-0200-10-3502026-0-0-0-0</t>
  </si>
  <si>
    <t>D3502-0200-10-3502026-01-0-0-0-0</t>
  </si>
  <si>
    <t>D3502-0200-10-3502026-01-A-2-0-0-0-0</t>
  </si>
  <si>
    <t>D3502-0200-10-3502026-01-A-2-2-0-0-0</t>
  </si>
  <si>
    <t>D3502-0200-10-3502026-01-A-2-2-10-0-0</t>
  </si>
  <si>
    <t>D3502-0200-10-3502026-01-A-2-2-11-0-0</t>
  </si>
  <si>
    <t>D3502-0200-10-3502026-01-A-2-2-12-0-0</t>
  </si>
  <si>
    <t>D3502-0200-10-3502026-01-A-2-2-13-0-0</t>
  </si>
  <si>
    <t>D3502-0200-10-3502026-01-A-2-2-14-0-0</t>
  </si>
  <si>
    <t>D3502-0200-10-3502026-01-A-2-2-15-0-0</t>
  </si>
  <si>
    <t>D3502-0200-10-3502026-01-A-2-2-16-0-0</t>
  </si>
  <si>
    <t>D3502-0200-10-3502026-01-A-2-2-17-0-0</t>
  </si>
  <si>
    <t>D3502-0200-10-3502026-01-A-2-2-18-0-0</t>
  </si>
  <si>
    <t>D3502-0200-10-3502026-01-A-2-2-19-0-0</t>
  </si>
  <si>
    <t>D3502-0200-10-3502026-01-01-A-2-2-2-0-0</t>
  </si>
  <si>
    <t>D3502-0200-10-3502026-02-0-0-0-0</t>
  </si>
  <si>
    <t>D3502-0200-10-3502026-02-A-2-0-0-0-0</t>
  </si>
  <si>
    <t>D3502-0200-10-3502026-02-A-2-2-0-0-0</t>
  </si>
  <si>
    <t>D3502-0200-10-3502026-02-A-2-2-10-0-0</t>
  </si>
  <si>
    <t>D3502-0200-10-3502026-02-A-2-2-11-0-0</t>
  </si>
  <si>
    <t>D3502-0200-10-3502026-02-A-2-2-12-0-0</t>
  </si>
  <si>
    <t>D3502-0200-10-3502026-02-A-2-2-13-0-0</t>
  </si>
  <si>
    <t>D3502-0200-10-3502026-02-A-2-2-14-0-0</t>
  </si>
  <si>
    <t>D3502-0200-10-3502026-02-A-2-2-15-0-0</t>
  </si>
  <si>
    <t>D3502-0200-10-3502026-02-A-2-2-16-0-0</t>
  </si>
  <si>
    <t>D3502-0200-10-3502026-02-A-2-2-17-0-0</t>
  </si>
  <si>
    <t>D3502-0200-10-3502026-02-A-2-2-18-0-0</t>
  </si>
  <si>
    <t>D3502-0200-10-3502026-02-A-2-2-19-0-0</t>
  </si>
  <si>
    <t>D3502-0200-10-3502026-02-02-A-2-2-2-0-0</t>
  </si>
  <si>
    <t>D3502-0200-10-3502026-03-0-0-0-0</t>
  </si>
  <si>
    <t>D3502-0200-10-3502026-03-A-2-0-0-0-0</t>
  </si>
  <si>
    <t>D3502-0200-10-3502026-03-A-2-2-0-0-0</t>
  </si>
  <si>
    <t>D3502-0200-10-3502026-03-A-2-2-10-0-0</t>
  </si>
  <si>
    <t>D3502-0200-10-3502026-03-A-2-2-11-0-0</t>
  </si>
  <si>
    <t>D3502-0200-10-3502026-03-A-2-2-12-0-0</t>
  </si>
  <si>
    <t>D3502-0200-10-3502026-03-A-2-2-13-0-0</t>
  </si>
  <si>
    <t>D3502-0200-10-3502026-03-A-2-2-14-0-0</t>
  </si>
  <si>
    <t>D3502-0200-10-3502026-03-A-2-2-15-0-0</t>
  </si>
  <si>
    <t>D3502-0200-10-3502026-03-A-2-2-16-0-0</t>
  </si>
  <si>
    <t>D3502-0200-10-3502026-03-A-2-2-17-0-0</t>
  </si>
  <si>
    <t>D3502-0200-10-3502026-03-A-2-2-18-0-0</t>
  </si>
  <si>
    <t>D3502-0200-10-3502026-03-A-2-2-19-0-0</t>
  </si>
  <si>
    <t>D3502-0200-10-3502026-03-03-A-2-2-2-0-0</t>
  </si>
  <si>
    <t>D3502-0200-10-3502027-0-0-0-0</t>
  </si>
  <si>
    <t>D3502-0200-10-3502027-01-0-0-0-0</t>
  </si>
  <si>
    <t>D3502-0200-10-3502027-01-A-2-0-0-0-0</t>
  </si>
  <si>
    <t>D3502-0200-10-3502027-01-A-2-2-0-0-0</t>
  </si>
  <si>
    <t>D3502-0200-10-3502027-01-A-2-2-10-0-0</t>
  </si>
  <si>
    <t>D3502-0200-10-3502027-01-A-2-2-11-0-0</t>
  </si>
  <si>
    <t>D3502-0200-10-3502027-01-A-2-2-12-0-0</t>
  </si>
  <si>
    <t>D3502-0200-10-3502027-01-A-2-2-13-0-0</t>
  </si>
  <si>
    <t>D3502-0200-10-3502027-01-A-2-2-14-0-0</t>
  </si>
  <si>
    <t>D3502-0200-10-3502027-01-A-2-2-15-0-0</t>
  </si>
  <si>
    <t>D3502-0200-10-3502027-01-A-2-2-16-0-0</t>
  </si>
  <si>
    <t>D3502-0200-10-3502027-01-A-2-2-17-0-0</t>
  </si>
  <si>
    <t>D3502-0200-10-3502027-01-A-2-2-18-0-0</t>
  </si>
  <si>
    <t>D3502-0200-10-3502027-01-A-2-2-19-0-0</t>
  </si>
  <si>
    <t>D3502-0200-10-3502027-01-A-2-2-2-0-0</t>
  </si>
  <si>
    <t>D3502-0200-10-3502027-02-0-0-0-0</t>
  </si>
  <si>
    <t>D3502-0200-10-3502027-02-A-2-0-0-0-0</t>
  </si>
  <si>
    <t>D3502-0200-10-3502027-02-A-2-2-0-0-0</t>
  </si>
  <si>
    <t>D3502-0200-10-3502027-02-A-2-2-10-0-0</t>
  </si>
  <si>
    <t>D3502-0200-10-3502027-02-A-2-2-11-0-0</t>
  </si>
  <si>
    <t>D3502-0200-10-3502027-02-A-2-2-12-0-0</t>
  </si>
  <si>
    <t>D3502-0200-10-3502027-02-A-2-2-13-0-0</t>
  </si>
  <si>
    <t>D3502-0200-10-3502027-02-A-2-2-14-0-0</t>
  </si>
  <si>
    <t>D3502-0200-10-3502027-02-A-2-2-15-0-0</t>
  </si>
  <si>
    <t>D3502-0200-10-3502027-02-A-2-2-16-0-0</t>
  </si>
  <si>
    <t>D3502-0200-10-3502027-02-A-2-2-17-0-0</t>
  </si>
  <si>
    <t>D3502-0200-10-3502027-02-A-2-2-18-0-0</t>
  </si>
  <si>
    <t>D3502-0200-10-3502027-02-A-2-2-19-0-0</t>
  </si>
  <si>
    <t>D3502-0200-10-3502027-02-A-2-2-2-0-0</t>
  </si>
  <si>
    <t>D3502-0200-11-0-0-0-0</t>
  </si>
  <si>
    <t>D3502-0200-11-3502002-0-0-0-0</t>
  </si>
  <si>
    <t>D3502-0200-11-3502002-01-0-0-0-0</t>
  </si>
  <si>
    <t>D3502-0200-11-3502002-01-A-2-0-0-0-0</t>
  </si>
  <si>
    <t>D3502-0200-11-3502002-01-A-2-2-0-0-0</t>
  </si>
  <si>
    <t>D3502-0200-11-3502002-01-A-2-2-10-0-0</t>
  </si>
  <si>
    <t>D3502-0200-11-3502002-01-A-2-2-11-0-0</t>
  </si>
  <si>
    <t>D3502-0200-11-3502002-01-A-2-2-12-0-0</t>
  </si>
  <si>
    <t>D3502-0200-11-3502002-01-A-2-2-13-0-0</t>
  </si>
  <si>
    <t>D3502-0200-11-3502002-01-A-2-2-14-0-0</t>
  </si>
  <si>
    <t>D3502-0200-11-3502002-01-A-2-2-15-0-0</t>
  </si>
  <si>
    <t>D3502-0200-11-3502002-01-A-2-2-16-0-0</t>
  </si>
  <si>
    <t>D3502-0200-11-3502002-01-A-2-2-17-0-0</t>
  </si>
  <si>
    <t>D3502-0200-11-3502002-01-A-2-2-18-0-0</t>
  </si>
  <si>
    <t>D3502-0200-11-3502002-01-A-2-2-19-0-0</t>
  </si>
  <si>
    <t>D3502-0200-11-3502002-01-01-A-2-2-2-0-0</t>
  </si>
  <si>
    <t>D3502-0200-11-3502002-02-0-0-0-0</t>
  </si>
  <si>
    <t>D3502-0200-11-3502002-02-A-2-0-0-0-0</t>
  </si>
  <si>
    <t>D3502-0200-11-3502002-02-A-2-2-0-0-0</t>
  </si>
  <si>
    <t>D3502-0200-11-3502002-02-A-2-2-10-0-0</t>
  </si>
  <si>
    <t>D3502-0200-11-3502002-02-A-2-2-11-0-0</t>
  </si>
  <si>
    <t>D3502-0200-11-3502002-02-A-2-2-12-0-0</t>
  </si>
  <si>
    <t>D3502-0200-11-3502002-02-A-2-2-13-0-0</t>
  </si>
  <si>
    <t>D3502-0200-11-3502002-02-A-2-2-14-0-0</t>
  </si>
  <si>
    <t>D3502-0200-11-3502002-02-A-2-2-15-0-0</t>
  </si>
  <si>
    <t>D3502-0200-11-3502002-02-A-2-2-16-0-0</t>
  </si>
  <si>
    <t>D3502-0200-11-3502002-02-A-2-2-17-0-0</t>
  </si>
  <si>
    <t>D3502-0200-11-3502002-02-A-2-2-18-0-0</t>
  </si>
  <si>
    <t>D3502-0200-11-3502002-02-A-2-2-19-0-0</t>
  </si>
  <si>
    <t>D3502-0200-11-3502002-02-02-A-2-2-2-0-0</t>
  </si>
  <si>
    <t>D3502-0200-11-3502022-0-0-0-0</t>
  </si>
  <si>
    <t>D3502-0200-11-3502022-01-0-0-0-0</t>
  </si>
  <si>
    <t>D3502-0200-11-3502022-01-A-2-0-0-0-0</t>
  </si>
  <si>
    <t>D3502-0200-11-3502022-01-A-2-2-0-0-0</t>
  </si>
  <si>
    <t>D3502-0200-11-3502022-01-A-2-2-10-0-0</t>
  </si>
  <si>
    <t>D3502-0200-11-3502022-01-A-2-2-11-0-0</t>
  </si>
  <si>
    <t>D3502-0200-11-3502022-01-A-2-2-12-0-0</t>
  </si>
  <si>
    <t>D3502-0200-11-3502022-01-A-2-2-13-0-0</t>
  </si>
  <si>
    <t>D3502-0200-11-3502022-01-A-2-2-14-0-0</t>
  </si>
  <si>
    <t>D3502-0200-11-3502022-01-A-2-2-15-0-0</t>
  </si>
  <si>
    <t>D3502-0200-11-3502022-01-A-2-2-16-0-0</t>
  </si>
  <si>
    <t>D3502-0200-11-3502022-01-A-2-2-17-0-0</t>
  </si>
  <si>
    <t>D3502-0200-11-3502022-01-A-2-2-18-0-0</t>
  </si>
  <si>
    <t>D3502-0200-11-3502022-01-A-2-2-19-0-0</t>
  </si>
  <si>
    <t>D3502-0200-11-3502022-01-A-2-2-2-0-0</t>
  </si>
  <si>
    <t>D3502-0200-11-3502022-02-0-0-0-0</t>
  </si>
  <si>
    <t>D3502-0200-11-3502022-02-A-2-0-0-0-0</t>
  </si>
  <si>
    <t>D3502-0200-11-3502022-02-A-2-2-0-0-0</t>
  </si>
  <si>
    <t>D3502-0200-11-3502022-02-A-2-2-10-0-0</t>
  </si>
  <si>
    <t>D3502-0200-11-3502022-02-A-2-2-11-0-0</t>
  </si>
  <si>
    <t>D3502-0200-11-3502022-02-A-2-2-12-0-0</t>
  </si>
  <si>
    <t>D3502-0200-11-3502022-02-A-2-2-13-0-0</t>
  </si>
  <si>
    <t>D3502-0200-11-3502022-02-A-2-2-14-0-0</t>
  </si>
  <si>
    <t>D3502-0200-11-3502022-02-A-2-2-15-0-0</t>
  </si>
  <si>
    <t>D3502-0200-11-3502022-02-A-2-2-16-0-0</t>
  </si>
  <si>
    <t>D3502-0200-11-3502022-02-A-2-2-17-0-0</t>
  </si>
  <si>
    <t>D3502-0200-11-3502022-02-A-2-2-18-0-0</t>
  </si>
  <si>
    <t>D3502-0200-11-3502022-02-A-2-2-19-0-0</t>
  </si>
  <si>
    <t>D3502-0200-11-3502022-02-A-2-2-2-0-0</t>
  </si>
  <si>
    <t>D3502-0200-11-3502022-03-0-0-0-0</t>
  </si>
  <si>
    <t>D3502-0200-11-3502022-03-A-2-0-0-0-0</t>
  </si>
  <si>
    <t>D3502-0200-11-3502022-03-A-2-2-0-0-0</t>
  </si>
  <si>
    <t>D3502-0200-11-3502022-03-A-2-2-10-0-0</t>
  </si>
  <si>
    <t>D3502-0200-11-3502022-03-A-2-2-11-0-0</t>
  </si>
  <si>
    <t>D3502-0200-11-3502022-03-A-2-2-12-0-0</t>
  </si>
  <si>
    <t>D3502-0200-11-3502022-03-A-2-2-13-0-0</t>
  </si>
  <si>
    <t>D3502-0200-11-3502022-03-A-2-2-14-0-0</t>
  </si>
  <si>
    <t>D3502-0200-11-3502022-03-A-2-2-15-0-0</t>
  </si>
  <si>
    <t>D3502-0200-11-3502022-03-A-2-2-16-0-0</t>
  </si>
  <si>
    <t>D3502-0200-11-3502022-03-A-2-2-17-0-0</t>
  </si>
  <si>
    <t>D3502-0200-11-3502022-03-A-2-2-18-0-0</t>
  </si>
  <si>
    <t>D3502-0200-11-3502022-03-A-2-2-19-0-0</t>
  </si>
  <si>
    <t>D3502-0200-11-3502022-03-A-2-2-2-0-0</t>
  </si>
  <si>
    <t>D3502-0200-11-3502024-0-0-0-0</t>
  </si>
  <si>
    <t>D3502-0200-11-3502024-01-0-0-0-0</t>
  </si>
  <si>
    <t>D3502-0200-11-3502024-01-A-2-0-0-0-0</t>
  </si>
  <si>
    <t>D3502-0200-11-3502024-01-A-2-2-0-0-0</t>
  </si>
  <si>
    <t>D3502-0200-11-3502024-01-A-2-2-10-0-0</t>
  </si>
  <si>
    <t>D3502-0200-11-3502024-01-A-2-2-11-0-0</t>
  </si>
  <si>
    <t>D3502-0200-11-3502024-01-A-2-2-12-0-0</t>
  </si>
  <si>
    <t>D3502-0200-11-3502024-01-A-2-2-13-0-0</t>
  </si>
  <si>
    <t>D3502-0200-11-3502024-01-A-2-2-14-0-0</t>
  </si>
  <si>
    <t>D3502-0200-11-3502024-01-A-2-2-15-0-0</t>
  </si>
  <si>
    <t>D3502-0200-11-3502024-01-A-2-2-16-0-0</t>
  </si>
  <si>
    <t>D3502-0200-11-3502024-01-A-2-2-17-0-0</t>
  </si>
  <si>
    <t>D3502-0200-11-3502024-01-A-2-2-18-0-0</t>
  </si>
  <si>
    <t>D3502-0200-11-3502024-01-A-2-2-19-0-0</t>
  </si>
  <si>
    <t>D3502-0200-11-3502024-01-A-2-2-2-0-0</t>
  </si>
  <si>
    <t>D3502-0200-11-3502024-02-0-0-0-0</t>
  </si>
  <si>
    <t>D3502-0200-11-3502024-02-A-2-0-0-0-0</t>
  </si>
  <si>
    <t>D3502-0200-11-3502024-02-A-2-2-0-0-0</t>
  </si>
  <si>
    <t>D3502-0200-11-3502024-02-A-2-2-10-0-0</t>
  </si>
  <si>
    <t>D3502-0200-11-3502024-02-A-2-2-11-0-0</t>
  </si>
  <si>
    <t>D3502-0200-11-3502024-02-A-2-2-12-0-0</t>
  </si>
  <si>
    <t>D3502-0200-11-3502024-02-A-2-2-13-0-0</t>
  </si>
  <si>
    <t>D3502-0200-11-3502024-02-A-2-2-14-0-0</t>
  </si>
  <si>
    <t>D3502-0200-11-3502024-02-A-2-2-15-0-0</t>
  </si>
  <si>
    <t>D3502-0200-11-3502024-02-A-2-2-16-0-0</t>
  </si>
  <si>
    <t>D3502-0200-11-3502024-02-A-2-2-17-0-0</t>
  </si>
  <si>
    <t>D3502-0200-11-3502024-02-A-2-2-18-0-0</t>
  </si>
  <si>
    <t>D3502-0200-11-3502024-02-A-2-2-19-0-0</t>
  </si>
  <si>
    <t>D3502-0200-11-3502024-02-A-2-2-2-0-0</t>
  </si>
  <si>
    <t>D3502-0200-11-3502027-0-0-0-0</t>
  </si>
  <si>
    <t>D3502-0200-11-3502027-01-0-0-0-0</t>
  </si>
  <si>
    <t>D3502-0200-11-3502027-01-A-2-0-0-0-0</t>
  </si>
  <si>
    <t>D3502-0200-11-3502027-01-A-2-2-0-0-0</t>
  </si>
  <si>
    <t>D3502-0200-11-3502027-01-A-2-2-10-0-0</t>
  </si>
  <si>
    <t>D3502-0200-11-3502027-01-A-2-2-11-0-0</t>
  </si>
  <si>
    <t>D3502-0200-11-3502027-01-A-2-2-12-0-0</t>
  </si>
  <si>
    <t>D3502-0200-11-3502027-01-A-2-2-13-0-0</t>
  </si>
  <si>
    <t>D3502-0200-11-3502027-01-A-2-2-14-0-0</t>
  </si>
  <si>
    <t>D3502-0200-11-3502027-01-A-2-2-15-0-0</t>
  </si>
  <si>
    <t>D3502-0200-11-3502027-01-A-2-2-16-0-0</t>
  </si>
  <si>
    <t>D3502-0200-11-3502027-01-A-2-2-17-0-0</t>
  </si>
  <si>
    <t>D3502-0200-11-3502027-01-A-2-2-18-0-0</t>
  </si>
  <si>
    <t>D3502-0200-11-3502027-01-A-2-2-19-0-0</t>
  </si>
  <si>
    <t>D3502-0200-11-3502027-01-A-2-2-2-0-0</t>
  </si>
  <si>
    <t>D3502-0200-11-3502027-02-0-0-0-0</t>
  </si>
  <si>
    <t>D3502-0200-11-3502027-02-A-2-0-0-0-0</t>
  </si>
  <si>
    <t>D3502-0200-11-3502027-02-A-2-2-0-0-0</t>
  </si>
  <si>
    <t>D3502-0200-11-3502027-02-A-2-2-10-0-0</t>
  </si>
  <si>
    <t>D3502-0200-11-3502027-02-A-2-2-11-0-0</t>
  </si>
  <si>
    <t>D3502-0200-11-3502027-02-A-2-2-12-0-0</t>
  </si>
  <si>
    <t>D3502-0200-11-3502027-02-A-2-2-13-0-0</t>
  </si>
  <si>
    <t>D3502-0200-11-3502027-02-A-2-2-14-0-0</t>
  </si>
  <si>
    <t>D3502-0200-11-3502027-02-A-2-2-15-0-0</t>
  </si>
  <si>
    <t>D3502-0200-11-3502027-02-A-2-2-16-0-0</t>
  </si>
  <si>
    <t>D3502-0200-11-3502027-02-A-2-2-17-0-0</t>
  </si>
  <si>
    <t>D3502-0200-11-3502027-02-A-2-2-18-0-0</t>
  </si>
  <si>
    <t>D3502-0200-11-3502027-02-A-2-2-19-0-0</t>
  </si>
  <si>
    <t>D3502-0200-11-3502027-02-A-2-2-2-0-0</t>
  </si>
  <si>
    <t>D3502-0200-11-3502027-03-0-0-0-0</t>
  </si>
  <si>
    <t>D3502-0200-11-3502027-03-A-2-0-0-0-0</t>
  </si>
  <si>
    <t>D3502-0200-11-3502027-03-A-2-2-0-0-0</t>
  </si>
  <si>
    <t>D3502-0200-11-3502027-03-A-2-2-10-0-0</t>
  </si>
  <si>
    <t>D3502-0200-11-3502027-03-A-2-2-11-0-0</t>
  </si>
  <si>
    <t>D3502-0200-11-3502027-03-A-2-2-12-0-0</t>
  </si>
  <si>
    <t>D3502-0200-11-3502027-03-A-2-2-13-0-0</t>
  </si>
  <si>
    <t>D3502-0200-11-3502027-03-A-2-2-14-0-0</t>
  </si>
  <si>
    <t>D3502-0200-11-3502027-03-A-2-2-15-0-0</t>
  </si>
  <si>
    <t>D3502-0200-11-3502027-03-A-2-2-16-0-0</t>
  </si>
  <si>
    <t>D3502-0200-11-3502027-03-A-2-2-17-0-0</t>
  </si>
  <si>
    <t>D3502-0200-11-3502027-03-A-2-2-18-0-0</t>
  </si>
  <si>
    <t>D3502-0200-11-3502027-03-A-2-2-19-0-0</t>
  </si>
  <si>
    <t>D3502-0200-11-3502027-03-A-2-2-2-0-0</t>
  </si>
  <si>
    <t>D3502-0200-11-3502047-0-0-0-0</t>
  </si>
  <si>
    <t>D3502-0200-11-3502047-01-0-0-0-0</t>
  </si>
  <si>
    <t>D3502-0200-11-3502047-01-A-2-0-0-0-0</t>
  </si>
  <si>
    <t>D3502-0200-11-3502047-01-A-2-2-0-0-0</t>
  </si>
  <si>
    <t>D3502-0200-11-3502047-01-A-2-2-10-0-0</t>
  </si>
  <si>
    <t>D3502-0200-11-3502047-01-A-2-2-11-0-0</t>
  </si>
  <si>
    <t>D3502-0200-11-3502047-01-A-2-2-12-0-0</t>
  </si>
  <si>
    <t>D3502-0200-11-3502047-01-A-2-2-13-0-0</t>
  </si>
  <si>
    <t>D3502-0200-11-3502047-01-A-2-2-14-0-0</t>
  </si>
  <si>
    <t>D3502-0200-11-3502047-01-A-2-2-15-0-0</t>
  </si>
  <si>
    <t>D3502-0200-11-3502047-01-A-2-2-16-0-0</t>
  </si>
  <si>
    <t>D3502-0200-11-3502047-01-A-2-2-17-0-0</t>
  </si>
  <si>
    <t>D3502-0200-11-3502047-01-A-2-2-18-0-0</t>
  </si>
  <si>
    <t>D3502-0200-11-3502047-01-A-2-2-19-0-0</t>
  </si>
  <si>
    <t>D3502-0200-11-3502047-01-A-2-2-2-0-0</t>
  </si>
  <si>
    <t>D3502-0200-11-3502047-02-0-0-0-0</t>
  </si>
  <si>
    <t>D3502-0200-11-3502047-02-A-2-0-0-0-0</t>
  </si>
  <si>
    <t>D3502-0200-11-3502047-02-A-2-2-0-0-0</t>
  </si>
  <si>
    <t>D3502-0200-11-3502047-02-A-2-2-10-0-0</t>
  </si>
  <si>
    <t>D3502-0200-11-3502047-02-A-2-2-11-0-0</t>
  </si>
  <si>
    <t>D3502-0200-11-3502047-02-A-2-2-12-0-0</t>
  </si>
  <si>
    <t>D3502-0200-11-3502047-02-A-2-2-13-0-0</t>
  </si>
  <si>
    <t>D3502-0200-11-3502047-02-A-2-2-14-0-0</t>
  </si>
  <si>
    <t>D3502-0200-11-3502047-02-A-2-2-15-0-0</t>
  </si>
  <si>
    <t>D3502-0200-11-3502047-02-A-2-2-16-0-0</t>
  </si>
  <si>
    <t>D3502-0200-11-3502047-02-A-2-2-17-0-0</t>
  </si>
  <si>
    <t>D3502-0200-11-3502047-02-A-2-2-18-0-0</t>
  </si>
  <si>
    <t>D3502-0200-11-3502047-02-A-2-2-19-0-0</t>
  </si>
  <si>
    <t>D3502-0200-11-3502047-02-A-2-2-2-0-0</t>
  </si>
  <si>
    <t>D3502-0200-11-3502047-03-0-0-0-0</t>
  </si>
  <si>
    <t>D3502-0200-11-3502047-03-A-2-0-0-0-0</t>
  </si>
  <si>
    <t>D3502-0200-11-3502047-03-A-2-2-0-0-0</t>
  </si>
  <si>
    <t>D3502-0200-11-3502047-03-A-2-2-10-0-0</t>
  </si>
  <si>
    <t>D3502-0200-11-3502047-03-A-2-2-11-0-0</t>
  </si>
  <si>
    <t>D3502-0200-11-3502047-03-A-2-2-12-0-0</t>
  </si>
  <si>
    <t>D3502-0200-11-3502047-03-A-2-2-13-0-0</t>
  </si>
  <si>
    <t>D3502-0200-11-3502047-03-A-2-2-14-0-0</t>
  </si>
  <si>
    <t>D3502-0200-11-3502047-03-A-2-2-15-0-0</t>
  </si>
  <si>
    <t>D3502-0200-11-3502047-03-A-2-2-16-0-0</t>
  </si>
  <si>
    <t>D3502-0200-11-3502047-03-A-2-2-17-0-0</t>
  </si>
  <si>
    <t>D3502-0200-11-3502047-03-A-2-2-18-0-0</t>
  </si>
  <si>
    <t>D3502-0200-11-3502047-03-A-2-2-19-0-0</t>
  </si>
  <si>
    <t>D3502-0200-11-3502047-03-A-2-2-2-0-0</t>
  </si>
  <si>
    <t>D3599-0-0-0-0</t>
  </si>
  <si>
    <t>D3599-0200-4-0-0-0-0</t>
  </si>
  <si>
    <t>D3599-0200-4-3599064-0-0-0-0</t>
  </si>
  <si>
    <t>D3599-0200-4-3599064-01-0-0-0-0</t>
  </si>
  <si>
    <t>D3599-0200-4-3599064-01-A-2-0-0-0-0</t>
  </si>
  <si>
    <t>D3599-0200-4-3599064-01-A-2-2-0-0-0</t>
  </si>
  <si>
    <t>D3599-0200-4-3599064-01-A-2-2-10-0-0</t>
  </si>
  <si>
    <t>D3599-0200-4-3599064-01-A-2-2-11-0-0</t>
  </si>
  <si>
    <t>D3599-0200-4-3599064-01-A-2-2-12-0-0</t>
  </si>
  <si>
    <t>D3599-0200-4-3599064-01-A-2-2-13-0-0</t>
  </si>
  <si>
    <t>D3599-0200-4-3599064-01-A-2-2-14-0-0</t>
  </si>
  <si>
    <t>D3599-0200-4-3599064-01-A-2-2-15-0-0</t>
  </si>
  <si>
    <t>D3599-0200-4-3599064-01-A-2-2-16-0-0</t>
  </si>
  <si>
    <t>D3599-0200-4-3599064-01-A-2-2-17-0-0</t>
  </si>
  <si>
    <t>D3599-0200-4-3599064-01-A-2-2-18-0-0</t>
  </si>
  <si>
    <t>D3599-0200-4-3599064-01-A-2-2-19-0-0</t>
  </si>
  <si>
    <t>D3599-0200-4-3599064-01-A-2-2-2-0-0</t>
  </si>
  <si>
    <t>D3599-0200-4-3599064-02-0-0-0-0</t>
  </si>
  <si>
    <t>D3599-0200-4-3599064-02-A-2-0-0-0-0</t>
  </si>
  <si>
    <t>D3599-0200-4-3599064-02-A-2-2-0-0-0</t>
  </si>
  <si>
    <t>D3599-0200-4-3599064-02-A-2-2-10-0-0</t>
  </si>
  <si>
    <t>D3599-0200-4-3599064-02-A-2-2-11-0-0</t>
  </si>
  <si>
    <t>D3599-0200-4-3599064-02-A-2-2-12-0-0</t>
  </si>
  <si>
    <t>D3599-0200-4-3599064-02-A-2-2-13-0-0</t>
  </si>
  <si>
    <t>D3599-0200-4-3599064-02-A-2-2-14-0-0</t>
  </si>
  <si>
    <t>D3599-0200-4-3599064-02-A-2-2-15-0-0</t>
  </si>
  <si>
    <t>D3599-0200-4-3599064-02-A-2-2-16-0-0</t>
  </si>
  <si>
    <t>D3599-0200-4-3599064-02-A-2-2-17-0-0</t>
  </si>
  <si>
    <t>D3599-0200-4-3599064-02-A-2-2-18-0-0</t>
  </si>
  <si>
    <t>D3599-0200-4-3599064-02-A-2-2-19-0-0</t>
  </si>
  <si>
    <t>D3599-0200-4-3599064-02-A-2-2-2-0-0</t>
  </si>
  <si>
    <t>D3599-0200-4-3599067-0-0-0-0</t>
  </si>
  <si>
    <t>D3599-0200-4-3599067-01-0-0-0-0</t>
  </si>
  <si>
    <t>D3599-0200-4-3599067-01-A-2-0-0-0-0</t>
  </si>
  <si>
    <t>D3599-0200-4-3599067-01-A-2-2-0-0-0</t>
  </si>
  <si>
    <t>D3599-0200-4-3599067-01-A-2-2-10-0-0</t>
  </si>
  <si>
    <t>D3599-0200-4-3599067-01-A-2-2-11-0-0</t>
  </si>
  <si>
    <t>D3599-0200-4-3599067-01-A-2-2-12-0-0</t>
  </si>
  <si>
    <t>D3599-0200-4-3599067-01-A-2-2-13-0-0</t>
  </si>
  <si>
    <t>D3599-0200-4-3599067-01-A-2-2-14-0-0</t>
  </si>
  <si>
    <t>D3599-0200-4-3599067-01-A-2-2-15-0-0</t>
  </si>
  <si>
    <t>D3599-0200-4-3599067-01-A-2-2-16-0-0</t>
  </si>
  <si>
    <t>D3599-0200-4-3599067-01-A-2-2-17-0-0</t>
  </si>
  <si>
    <t>D3599-0200-4-3599067-01-A-2-2-18-0-0</t>
  </si>
  <si>
    <t>D3599-0200-4-3599067-01-A-2-2-19-0-0</t>
  </si>
  <si>
    <t>D3599-0200-4-3599067-01-A-2-2-2-0-0</t>
  </si>
  <si>
    <t>D3599-0200-4-3599067-02-0-0-0-0</t>
  </si>
  <si>
    <t>D3599-0200-4-3599067-02-A-2-0-0-0-0</t>
  </si>
  <si>
    <t>D3599-0200-4-3599067-02-A-2-2-0-0-0</t>
  </si>
  <si>
    <t>D3599-0200-4-3599067-02-A-2-2-10-0-0</t>
  </si>
  <si>
    <t>D3599-0200-4-3599067-02-A-2-2-11-0-0</t>
  </si>
  <si>
    <t>D3599-0200-4-3599067-02-A-2-2-12-0-0</t>
  </si>
  <si>
    <t>D3599-0200-4-3599067-02-A-2-2-13-0-0</t>
  </si>
  <si>
    <t>D3599-0200-4-3599067-02-A-2-2-14-0-0</t>
  </si>
  <si>
    <t>D3599-0200-4-3599067-02-A-2-2-15-0-0</t>
  </si>
  <si>
    <t>D3599-0200-4-3599067-02-A-2-2-16-0-0</t>
  </si>
  <si>
    <t>D3599-0200-4-3599067-02-A-2-2-17-0-0</t>
  </si>
  <si>
    <t>D3599-0200-4-3599067-02-A-2-2-18-0-0</t>
  </si>
  <si>
    <t>D3599-0200-4-3599067-02-A-2-2-19-0-0</t>
  </si>
  <si>
    <t>D3599-0200-4-3599067-02-A-2-2-2-0-0</t>
  </si>
  <si>
    <t>D3599-0200-4-3599067-03-0-0-0-0</t>
  </si>
  <si>
    <t>D3599-0200-4-3599067-03-A-2-0-0-0-0</t>
  </si>
  <si>
    <t>D3599-0200-4-3599067-03-A-2-2-0-0-0</t>
  </si>
  <si>
    <t>D3599-0200-4-3599067-03-A-2-2-10-0-0</t>
  </si>
  <si>
    <t>D3599-0200-4-3599067-03-A-2-2-11-0-0</t>
  </si>
  <si>
    <t>D3599-0200-4-3599067-03-A-2-2-12-0-0</t>
  </si>
  <si>
    <t>D3599-0200-4-3599067-03-A-2-2-13-0-0</t>
  </si>
  <si>
    <t>D3599-0200-4-3599067-03-A-2-2-14-0-0</t>
  </si>
  <si>
    <t>D3599-0200-4-3599067-03-A-2-2-15-0-0</t>
  </si>
  <si>
    <t>D3599-0200-4-3599067-03-A-2-2-16-0-0</t>
  </si>
  <si>
    <t>D3599-0200-4-3599067-03-A-2-2-17-0-0</t>
  </si>
  <si>
    <t>D3599-0200-4-3599067-03-A-2-2-18-0-0</t>
  </si>
  <si>
    <t>D3599-0200-4-3599067-03-A-2-2-19-0-0</t>
  </si>
  <si>
    <t>D3599-0200-4-3599067-03-A-2-2-2-0-0</t>
  </si>
  <si>
    <t>D3599-0200-4-3599068-0-0-0-0</t>
  </si>
  <si>
    <t>D3599-0200-4-3599068-01-0-0-0-0</t>
  </si>
  <si>
    <t>D3599-0200-4-3599068-01-A-2-0-0-0-0</t>
  </si>
  <si>
    <t>D3599-0200-4-3599068-01-A-2-2-0-0-0</t>
  </si>
  <si>
    <t>D3599-0200-4-3599068-01-A-2-2-10-0-0</t>
  </si>
  <si>
    <t>D3599-0200-4-3599068-01-A-2-2-11-0-0</t>
  </si>
  <si>
    <t>D3599-0200-4-3599068-01-A-2-2-12-0-0</t>
  </si>
  <si>
    <t>D3599-0200-4-3599068-01-A-2-2-13-0-0</t>
  </si>
  <si>
    <t>D3599-0200-4-3599068-01-A-2-2-14-0-0</t>
  </si>
  <si>
    <t>D3599-0200-4-3599068-01-A-2-2-15-0-0</t>
  </si>
  <si>
    <t>D3599-0200-4-3599068-01-A-2-2-16-0-0</t>
  </si>
  <si>
    <t>D3599-0200-4-3599068-01-A-2-2-17-0-0</t>
  </si>
  <si>
    <t>D3599-0200-4-3599068-01-A-2-2-18-0-0</t>
  </si>
  <si>
    <t>D3599-0200-4-3599068-01-A-2-2-19-0-0</t>
  </si>
  <si>
    <t>D3599-0200-4-3599068-01-A-2-2-2-0-0</t>
  </si>
  <si>
    <t>D3599-0200-4-3599068-02-0-0-0-0</t>
  </si>
  <si>
    <t>D3599-0200-4-3599068-02-A-2-0-0-0-0</t>
  </si>
  <si>
    <t>D3599-0200-4-3599068-02-A-2-2-0-0-0</t>
  </si>
  <si>
    <t>D3599-0200-4-3599068-02-A-2-2-10-0-0</t>
  </si>
  <si>
    <t>D3599-0200-4-3599068-02-A-2-2-11-0-0</t>
  </si>
  <si>
    <t>D3599-0200-4-3599068-02-A-2-2-12-0-0</t>
  </si>
  <si>
    <t>D3599-0200-4-3599068-02-A-2-2-13-0-0</t>
  </si>
  <si>
    <t>D3599-0200-4-3599068-02-A-2-2-14-0-0</t>
  </si>
  <si>
    <t>D3599-0200-4-3599068-02-A-2-2-15-0-0</t>
  </si>
  <si>
    <t>D3599-0200-4-3599068-02-A-2-2-16-0-0</t>
  </si>
  <si>
    <t>D3599-0200-4-3599068-02-A-2-2-17-0-0</t>
  </si>
  <si>
    <t>D3599-0200-4-3599068-02-A-2-2-18-0-0</t>
  </si>
  <si>
    <t>D3599-0200-4-3599068-02-A-2-2-19-0-0</t>
  </si>
  <si>
    <t>D3599-0200-4-3599068-02-A-2-2-2-0-0</t>
  </si>
  <si>
    <t>D3599-0200-4-3599072-0-0-0-0</t>
  </si>
  <si>
    <t>D3599-0200-4-3599072-01-0-0-0-0</t>
  </si>
  <si>
    <t>D3599-0200-4-3599072-01-A-2-0-0-0-0</t>
  </si>
  <si>
    <t>D3599-0200-4-3599072-01-A-2-2-0-0-0</t>
  </si>
  <si>
    <t>D3599-0200-4-3599072-01-A-2-2-10-0-0</t>
  </si>
  <si>
    <t>D3599-0200-4-3599072-01-A-2-2-11-0-0</t>
  </si>
  <si>
    <t>D3599-0200-4-3599072-01-A-2-2-12-0-0</t>
  </si>
  <si>
    <t>D3599-0200-4-3599072-01-A-2-2-13-0-0</t>
  </si>
  <si>
    <t>D3599-0200-4-3599072-01-A-2-2-14-0-0</t>
  </si>
  <si>
    <t>D3599-0200-4-3599072-01-A-2-2-15-0-0</t>
  </si>
  <si>
    <t>D3599-0200-4-3599072-01-A-2-2-16-0-0</t>
  </si>
  <si>
    <t>D3599-0200-4-3599072-01-A-2-2-17-0-0</t>
  </si>
  <si>
    <t>D3599-0200-4-3599072-01-A-2-2-18-0-0</t>
  </si>
  <si>
    <t>D3599-0200-4-3599072-01-A-2-2-19-0-0</t>
  </si>
  <si>
    <t>D3599-0200-4-3599072-01-A-2-2-2-0-0</t>
  </si>
  <si>
    <t>D3599-0200-4-3599072-02-0-0-0-0</t>
  </si>
  <si>
    <t>D3599-0200-4-3599072-02-A-2-0-0-0-0</t>
  </si>
  <si>
    <t>D3599-0200-4-3599072-02-A-2-2-0-0-0</t>
  </si>
  <si>
    <t>D3599-0200-4-3599072-02-A-2-2-10-0-0</t>
  </si>
  <si>
    <t>D3599-0200-4-3599072-02-A-2-2-11-0-0</t>
  </si>
  <si>
    <t>D3599-0200-4-3599072-02-A-2-2-12-0-0</t>
  </si>
  <si>
    <t>D3599-0200-4-3599072-02-A-2-2-13-0-0</t>
  </si>
  <si>
    <t>D3599-0200-4-3599072-02-A-2-2-14-0-0</t>
  </si>
  <si>
    <t>D3599-0200-4-3599072-02-A-2-2-15-0-0</t>
  </si>
  <si>
    <t>D3599-0200-4-3599072-02-A-2-2-16-0-0</t>
  </si>
  <si>
    <t>D3599-0200-4-3599072-02-A-2-2-17-0-0</t>
  </si>
  <si>
    <t>D3599-0200-4-3599072-02-A-2-2-18-0-0</t>
  </si>
  <si>
    <t>D3599-0200-4-3599072-02-A-2-2-19-0-0</t>
  </si>
  <si>
    <t>D3599-0200-4-3599072-02-A-2-2-2-0-0</t>
  </si>
  <si>
    <t>D3599-0200-4-3599921-0-0-0-0</t>
  </si>
  <si>
    <t>D3599-0200-4-3599921-01-0-0-0-0</t>
  </si>
  <si>
    <t>D3599-0200-4-3599921-01-A-2-0-0-0-0</t>
  </si>
  <si>
    <t>D3599-0200-4-3599921-01-A-2-2-0-0-0</t>
  </si>
  <si>
    <t>D3599-0200-4-3599921-01-A-2-2-10-0-0</t>
  </si>
  <si>
    <t>D3599-0200-4-3599921-01-A-2-2-11-0-0</t>
  </si>
  <si>
    <t>D3599-0200-4-3599921-01-A-2-2-12-0-0</t>
  </si>
  <si>
    <t>D3599-0200-4-3599921-01-A-2-2-13-0-0</t>
  </si>
  <si>
    <t>D3599-0200-4-3599921-01-A-2-2-14-0-0</t>
  </si>
  <si>
    <t>D3599-0200-4-3599921-01-A-2-2-15-0-0</t>
  </si>
  <si>
    <t>D3599-0200-4-3599921-01-A-2-2-16-0-0</t>
  </si>
  <si>
    <t>D3599-0200-4-3599921-01-A-2-2-17-0-0</t>
  </si>
  <si>
    <t>D3599-0200-4-3599921-01-A-2-2-18-0-0</t>
  </si>
  <si>
    <t>D3599-0200-4-3599921-01-A-2-2-19-0-0</t>
  </si>
  <si>
    <t>D3599-0200-4-3599921-01-A-2-2-2-0-0</t>
  </si>
  <si>
    <t>D3599-0200-4-3599921-02-0-0-0-0</t>
  </si>
  <si>
    <t>D3599-0200-4-3599921-02-A-2-0-0-0-0</t>
  </si>
  <si>
    <t>D3599-0200-4-3599921-02-A-2-2-0-0-0</t>
  </si>
  <si>
    <t>D3599-0200-4-3599921-02-A-2-2-10-0-0</t>
  </si>
  <si>
    <t>D3599-0200-4-3599921-02-A-2-2-11-0-0</t>
  </si>
  <si>
    <t>D3599-0200-4-3599921-02-A-2-2-12-0-0</t>
  </si>
  <si>
    <t>D3599-0200-4-3599921-02-A-2-2-13-0-0</t>
  </si>
  <si>
    <t>D3599-0200-4-3599921-02-A-2-2-14-0-0</t>
  </si>
  <si>
    <t>D3599-0200-4-3599921-02-A-2-2-15-0-0</t>
  </si>
  <si>
    <t>D3599-0200-4-3599921-02-A-2-2-16-0-0</t>
  </si>
  <si>
    <t>D3599-0200-4-3599921-02-A-2-2-17-0-0</t>
  </si>
  <si>
    <t>D3599-0200-4-3599921-02-A-2-2-18-0-0</t>
  </si>
  <si>
    <t>D3599-0200-4-3599921-02-A-2-2-19-0-0</t>
  </si>
  <si>
    <t>D3599-0200-4-3599921-02-A-2-2-2-0-0</t>
  </si>
  <si>
    <t>D3599-0200-4-3599921-03-0-0-0-0</t>
  </si>
  <si>
    <t>D3599-0200-4-3599921-03-A-2-0-0-0-0</t>
  </si>
  <si>
    <t>D3599-0200-4-3599921-03-A-2-2-0-0-0</t>
  </si>
  <si>
    <t>D3599-0200-4-3599921-03-A-2-2-10-0-0</t>
  </si>
  <si>
    <t>D3599-0200-4-3599921-03-A-2-2-11-0-0</t>
  </si>
  <si>
    <t>D3599-0200-4-3599921-03-A-2-2-12-0-0</t>
  </si>
  <si>
    <t>D3599-0200-4-3599921-03-A-2-2-13-0-0</t>
  </si>
  <si>
    <t>D3599-0200-4-3599921-03-A-2-2-14-0-0</t>
  </si>
  <si>
    <t>D3599-0200-4-3599921-03-A-2-2-15-0-0</t>
  </si>
  <si>
    <t>D3599-0200-4-3599921-03-A-2-2-16-0-0</t>
  </si>
  <si>
    <t>D3599-0200-4-3599921-03-A-2-2-17-0-0</t>
  </si>
  <si>
    <t>D3599-0200-4-3599921-03-A-2-2-18-0-0</t>
  </si>
  <si>
    <t>D3599-0200-4-3599921-03-A-2-2-19-0-0</t>
  </si>
  <si>
    <t>D3599-0200-4-3599921-03-A-2-2-2-0-0</t>
  </si>
  <si>
    <t>D3599-0200-4-3599923-0-0-0-0</t>
  </si>
  <si>
    <t>D3599-0200-4-3599923-01-0-0-0-0</t>
  </si>
  <si>
    <t>D3599-0200-4-3599923-01-A-2-0-0-0-0</t>
  </si>
  <si>
    <t>D3599-0200-4-3599923-01-A-2-2-0-0-0</t>
  </si>
  <si>
    <t>D3599-0200-4-3599923-01-A-2-2-10-0-0</t>
  </si>
  <si>
    <t>D3599-0200-4-3599923-01-A-2-2-11-0-0</t>
  </si>
  <si>
    <t>D3599-0200-4-3599923-01-A-2-2-12-0-0</t>
  </si>
  <si>
    <t>D3599-0200-4-3599923-01-A-2-2-13-0-0</t>
  </si>
  <si>
    <t>D3599-0200-4-3599923-01-A-2-2-14-0-0</t>
  </si>
  <si>
    <t>D3599-0200-4-3599923-01-A-2-2-15-0-0</t>
  </si>
  <si>
    <t>D3599-0200-4-3599923-01-A-2-2-16-0-0</t>
  </si>
  <si>
    <t>D3599-0200-4-3599923-01-A-2-2-17-0-0</t>
  </si>
  <si>
    <t>D3599-0200-4-3599923-01-A-2-2-18-0-0</t>
  </si>
  <si>
    <t>D3599-0200-4-3599923-01-A-2-2-19-0-0</t>
  </si>
  <si>
    <t>D3599-0200-4-3599923-01-A-2-2-2-0-0</t>
  </si>
  <si>
    <t>D3599-0200-4-3599923-02-0-0-0-0</t>
  </si>
  <si>
    <t>D3599-0200-4-3599923-02-A-2-0-0-0-0</t>
  </si>
  <si>
    <t>D3599-0200-4-3599923-02-A-2-2-0-0-0</t>
  </si>
  <si>
    <t>D3599-0200-4-3599923-02-A-2-2-10-0-0</t>
  </si>
  <si>
    <t>D3599-0200-4-3599923-02-A-2-2-11-0-0</t>
  </si>
  <si>
    <t>D3599-0200-4-3599923-02-A-2-2-12-0-0</t>
  </si>
  <si>
    <t>D3599-0200-4-3599923-02-A-2-2-13-0-0</t>
  </si>
  <si>
    <t>D3599-0200-4-3599923-02-A-2-2-14-0-0</t>
  </si>
  <si>
    <t>D3599-0200-4-3599923-02-A-2-2-15-0-0</t>
  </si>
  <si>
    <t>D3599-0200-4-3599923-02-A-2-2-16-0-0</t>
  </si>
  <si>
    <t>D3599-0200-4-3599923-02-A-2-2-17-0-0</t>
  </si>
  <si>
    <t>D3599-0200-4-3599923-02-A-2-2-18-0-0</t>
  </si>
  <si>
    <t>D3599-0200-4-3599923-02-A-2-2-19-0-0</t>
  </si>
  <si>
    <t>D3599-0200-4-3599923-02-A-2-2-2-0-0</t>
  </si>
  <si>
    <t>D3599-0200-4-3599923-03-0-0-0-0</t>
  </si>
  <si>
    <t>D3599-0200-4-3599923-03-A-2-0-0-0-0</t>
  </si>
  <si>
    <t>D3599-0200-4-3599923-03-A-2-2-0-0-0</t>
  </si>
  <si>
    <t>D3599-0200-4-3599923-03-A-2-2-10-0-0</t>
  </si>
  <si>
    <t>D3599-0200-4-3599923-03-A-2-2-11-0-0</t>
  </si>
  <si>
    <t>D3599-0200-4-3599923-03-A-2-2-12-0-0</t>
  </si>
  <si>
    <t>D3599-0200-4-3599923-03-A-2-2-13-0-0</t>
  </si>
  <si>
    <t>D3599-0200-4-3599923-03-A-2-2-14-0-0</t>
  </si>
  <si>
    <t>D3599-0200-4-3599923-03-A-2-2-15-0-0</t>
  </si>
  <si>
    <t>D3599-0200-4-3599923-03-A-2-2-16-0-0</t>
  </si>
  <si>
    <t>D3599-0200-4-3599923-03-A-2-2-17-0-0</t>
  </si>
  <si>
    <t>D3599-0200-4-3599923-03-A-2-2-18-0-0</t>
  </si>
  <si>
    <t>D3599-0200-4-3599923-03-A-2-2-19-0-0</t>
  </si>
  <si>
    <t>D3599-0200-4-3599923-03-A-2-2-2-0-0</t>
  </si>
  <si>
    <t>D3599-0200-5-0-0-0-0</t>
  </si>
  <si>
    <t>D3599-0200-5-3599014-0-0-0-0</t>
  </si>
  <si>
    <t>D3599-0200-5-3599014-01-0-0-0-0</t>
  </si>
  <si>
    <t>D3599-0200-5-3599014-01-A-2-0-0-0-0</t>
  </si>
  <si>
    <t>D3599-0200-5-3599014-01-A-2-2-0-0-0</t>
  </si>
  <si>
    <t>D3599-0200-5-3599014-01-A-2-2-10-0-0</t>
  </si>
  <si>
    <t>D3599-0200-5-3599014-01-A-2-2-11-0-0</t>
  </si>
  <si>
    <t>D3599-0200-5-3599014-01-A-2-2-12-0-0</t>
  </si>
  <si>
    <t>D3599-0200-5-3599014-01-A-2-2-13-0-0</t>
  </si>
  <si>
    <t>D3599-0200-5-3599014-01-A-2-2-14-0-0</t>
  </si>
  <si>
    <t>D3599-0200-5-3599014-01-A-2-2-15-0-0</t>
  </si>
  <si>
    <t>D3599-0200-5-3599014-01-A-2-2-16-0-0</t>
  </si>
  <si>
    <t>D3599-0200-5-3599014-01-A-2-2-17-0-0</t>
  </si>
  <si>
    <t>D3599-0200-5-3599014-01-A-2-2-18-0-0</t>
  </si>
  <si>
    <t>D3599-0200-5-3599014-01-A-2-2-19-0-0</t>
  </si>
  <si>
    <t>D3599-0200-5-3599014-01-A-2-2-2-0-0</t>
  </si>
  <si>
    <t>D3599-0200-5-3599014-02-0-0-0-0</t>
  </si>
  <si>
    <t>D3599-0200-5-3599014-02-A-2-0-0-0-0</t>
  </si>
  <si>
    <t>D3599-0200-5-3599014-02-A-2-2-0-0-0</t>
  </si>
  <si>
    <t>D3599-0200-5-3599014-02-A-2-2-10-0-0</t>
  </si>
  <si>
    <t>D3599-0200-5-3599014-02-A-2-2-11-0-0</t>
  </si>
  <si>
    <t>D3599-0200-5-3599014-02-A-2-2-12-0-0</t>
  </si>
  <si>
    <t>D3599-0200-5-3599014-02-A-2-2-13-0-0</t>
  </si>
  <si>
    <t>D3599-0200-5-3599014-02-A-2-2-14-0-0</t>
  </si>
  <si>
    <t>D3599-0200-5-3599014-02-A-2-2-15-0-0</t>
  </si>
  <si>
    <t>D3599-0200-5-3599014-02-A-2-2-16-0-0</t>
  </si>
  <si>
    <t>D3599-0200-5-3599014-02-A-2-2-17-0-0</t>
  </si>
  <si>
    <t>D3599-0200-5-3599014-02-A-2-2-18-0-0</t>
  </si>
  <si>
    <t>D3599-0200-5-3599014-02-A-2-2-19-0-0</t>
  </si>
  <si>
    <t>D3599-0200-5-3599014-02-A-2-2-2-0-0</t>
  </si>
  <si>
    <t>D3599-0200-5-3599014-03-0-0-0-0</t>
  </si>
  <si>
    <t>D3599-0200-5-3599014-03-A-2-0-0-0-0</t>
  </si>
  <si>
    <t>D3599-0200-5-3599014-03-A-2-2-0-0-0</t>
  </si>
  <si>
    <t>D3599-0200-5-3599014-03-A-2-2-10-0-0</t>
  </si>
  <si>
    <t>D3599-0200-5-3599014-03-A-2-2-11-0-0</t>
  </si>
  <si>
    <t>D3599-0200-5-3599014-03-A-2-2-12-0-0</t>
  </si>
  <si>
    <t>D3599-0200-5-3599014-03-A-2-2-13-0-0</t>
  </si>
  <si>
    <t>D3599-0200-5-3599014-03-A-2-2-14-0-0</t>
  </si>
  <si>
    <t>D3599-0200-5-3599014-03-A-2-2-15-0-0</t>
  </si>
  <si>
    <t>D3599-0200-5-3599014-03-A-2-2-16-0-0</t>
  </si>
  <si>
    <t>D3599-0200-5-3599014-03-A-2-2-17-0-0</t>
  </si>
  <si>
    <t>D3599-0200-5-3599014-03-A-2-2-18-0-0</t>
  </si>
  <si>
    <t>D3599-0200-5-3599014-03-A-2-2-19-0-0</t>
  </si>
  <si>
    <t>D3599-0200-5-3599014-03-A-2-2-2-0-0</t>
  </si>
  <si>
    <t>D 800-0</t>
  </si>
  <si>
    <t>D800-0-21-</t>
  </si>
  <si>
    <t>D800-0-21-A-2-0-0-0-0</t>
  </si>
  <si>
    <t>D800-0-21-A-2-2-0-0-0</t>
  </si>
  <si>
    <t>D800-0-21-A-2-2-10-0-0</t>
  </si>
  <si>
    <t>D800-0-21-A-2-2-11-0-0</t>
  </si>
  <si>
    <t>D800-0-21-A-2-2-12-0-0</t>
  </si>
  <si>
    <t>D800-0-21-A-2-2-13-0-0</t>
  </si>
  <si>
    <t>D800-0-21-A-2-2-14-0-0</t>
  </si>
  <si>
    <t>D800-0-21-A-2-2-15-0-0</t>
  </si>
  <si>
    <t>D800-0-21-A-2-2-16-0-0</t>
  </si>
  <si>
    <t>D800-0-21-A-2-2-17-0-0</t>
  </si>
  <si>
    <t>D800-0-21-A-2-2-18-0-0</t>
  </si>
  <si>
    <t>D800-0-21-A-2-2-19-0-0</t>
  </si>
  <si>
    <t>D800-0-21-A-2-2-2-0-0</t>
  </si>
  <si>
    <t>D800-0-22-</t>
  </si>
  <si>
    <t>D800-0-22-A-2-0-0-0-0</t>
  </si>
  <si>
    <t>D800-0-22-A-2-2-0-0-0</t>
  </si>
  <si>
    <t>D800-0-22-A-2-2-10-0-0</t>
  </si>
  <si>
    <t>D800-0-22-A-2-2-11-0-0</t>
  </si>
  <si>
    <t>D800-0-22-A-2-2-12-0-0</t>
  </si>
  <si>
    <t>D800-0-22-A-2-2-13-0-0</t>
  </si>
  <si>
    <t>D800-0-22-A-2-2-14-0-0</t>
  </si>
  <si>
    <t>D800-0-22-A-2-2-15-0-0</t>
  </si>
  <si>
    <t>D800-0-22-A-2-2-16-0-0</t>
  </si>
  <si>
    <t>D800-0-22-A-2-2-17-0-0</t>
  </si>
  <si>
    <t>D800-0-22-A-2-2-18-0-0</t>
  </si>
  <si>
    <t>D800-0-22-A-2-2-19-0-0</t>
  </si>
  <si>
    <t>D800-0-22-A-2-2-2-0-0</t>
  </si>
  <si>
    <t>D800-0-23-</t>
  </si>
  <si>
    <t>D800-0-23-A-2-0-0-0-0</t>
  </si>
  <si>
    <t>D800-0-23-A-2-2-0-0-0</t>
  </si>
  <si>
    <t>D800-0-23-A-2-2-10-0-0</t>
  </si>
  <si>
    <t>D800-0-23-A-2-2-11-0-0</t>
  </si>
  <si>
    <t>D800-0-23-A-2-2-12-0-0</t>
  </si>
  <si>
    <t>D800-0-23-A-2-2-13-0-0</t>
  </si>
  <si>
    <t>D800-0-23-A-2-2-14-0-0</t>
  </si>
  <si>
    <t>D800-0-23-A-2-2-15-0-0</t>
  </si>
  <si>
    <t>D800-0-23-A-2-2-16-0-0</t>
  </si>
  <si>
    <t>D800-0-23-A-2-2-17-0-0</t>
  </si>
  <si>
    <t>D800-0-23-A-2-2-18-0-0</t>
  </si>
  <si>
    <t>D800-0-23-A-2-2-19-0-0</t>
  </si>
  <si>
    <t>D800-0-23-A-2-2-2-0-0</t>
  </si>
  <si>
    <t>D800-0-25-</t>
  </si>
  <si>
    <t>D800-0-25-A-2-0-0-0-0</t>
  </si>
  <si>
    <t>D800-0-25-A-2-2-0-0-0</t>
  </si>
  <si>
    <t>D800-0-25-A-2-2-10-0-0</t>
  </si>
  <si>
    <t>D800-0-25-A-2-2-11-0-0</t>
  </si>
  <si>
    <t>D800-0-25-A-2-2-12-0-0</t>
  </si>
  <si>
    <t>D800-0-25-A-2-2-13-0-0</t>
  </si>
  <si>
    <t>D800-0-25-A-2-2-14-0-0</t>
  </si>
  <si>
    <t>D800-0-25-A-2-2-15-0-0</t>
  </si>
  <si>
    <t>D800-0-25-A-2-2-16-0-0</t>
  </si>
  <si>
    <t>D800-0-25-A-2-2-17-0-0</t>
  </si>
  <si>
    <t>D800-0-25-A-2-2-18-0-0</t>
  </si>
  <si>
    <t>D800-0-25-A-2-2-19-0-0</t>
  </si>
  <si>
    <t>D800-0-25-A-2-2-2-0-0</t>
  </si>
  <si>
    <t>D800-0-26-</t>
  </si>
  <si>
    <t>D800-0-26-A-2-0-0-0-0</t>
  </si>
  <si>
    <t>D800-0-26-A-2-2-0-0-0</t>
  </si>
  <si>
    <t>D800-0-26-A-2-2-10-0-0</t>
  </si>
  <si>
    <t>D800-0-26-A-2-2-11-0-0</t>
  </si>
  <si>
    <t>D800-0-26-A-2-2-12-0-0</t>
  </si>
  <si>
    <t>D800-0-26-A-2-2-13-0-0</t>
  </si>
  <si>
    <t>D800-0-26-A-2-2-14-0-0</t>
  </si>
  <si>
    <t>D800-0-26-A-2-2-15-0-0</t>
  </si>
  <si>
    <t>D800-0-26-A-2-2-16-0-0</t>
  </si>
  <si>
    <t>D800-0-26-A-2-2-17-0-0</t>
  </si>
  <si>
    <t>D800-0-26-A-2-2-18-0-0</t>
  </si>
  <si>
    <t>D800-0-26-A-2-2-19-0-0</t>
  </si>
  <si>
    <t>D800-0-26-A-2-2-2-0-0</t>
  </si>
  <si>
    <t>D800-0-27-</t>
  </si>
  <si>
    <t>D800-0-27-A-2-0-0-0-0</t>
  </si>
  <si>
    <t>D800-0-27-A-2-2-0-0-0</t>
  </si>
  <si>
    <t>D800-0-27-A-2-2-10-0-0</t>
  </si>
  <si>
    <t>D800-0-27-A-2-2-11-0-0</t>
  </si>
  <si>
    <t>D800-0-27-A-2-2-12-0-0</t>
  </si>
  <si>
    <t>D800-0-27-A-2-2-13-0-0</t>
  </si>
  <si>
    <t>D800-0-27-A-2-2-14-0-0</t>
  </si>
  <si>
    <t>D800-0-27-A-2-2-15-0-0</t>
  </si>
  <si>
    <t>D800-0-27-A-2-2-16-0-0</t>
  </si>
  <si>
    <t>D800-0-27-A-2-2-17-0-0</t>
  </si>
  <si>
    <t>D800-0-27-A-2-2-18-0-0</t>
  </si>
  <si>
    <t>D800-0-27-A-2-2-19-0-0</t>
  </si>
  <si>
    <t>D800-0-27-A-2-2-2-0-0</t>
  </si>
  <si>
    <t>D800-0-29-</t>
  </si>
  <si>
    <t>D800-0-29-A-2-0-0-0-0</t>
  </si>
  <si>
    <t>D800-0-29-A-2-2-0-0-0</t>
  </si>
  <si>
    <t>D800-0-29-A-2-2-10-0-0</t>
  </si>
  <si>
    <t>D800-0-29-A-2-2-11-0-0</t>
  </si>
  <si>
    <t>D800-0-29-A-2-2-12-0-0</t>
  </si>
  <si>
    <t>D800-0-29-A-2-2-13-0-0</t>
  </si>
  <si>
    <t>D800-0-29-A-2-2-14-0-0</t>
  </si>
  <si>
    <t>D800-0-29-A-2-2-15-0-0</t>
  </si>
  <si>
    <t>D800-0-29-A-2-2-16-0-0</t>
  </si>
  <si>
    <t>D800-0-29-A-2-2-17-0-0</t>
  </si>
  <si>
    <t>D800-0-29-A-2-2-18-0-0</t>
  </si>
  <si>
    <t>D800-0-29-A-2-2-19-0-0</t>
  </si>
  <si>
    <t>D800-0-29-A-2-2-2-0-0</t>
  </si>
  <si>
    <t>D800-0-30-</t>
  </si>
  <si>
    <t>D800-0-30-A-2-0-0-0-0</t>
  </si>
  <si>
    <t>D800-0-30-A-2-2-0-0-0</t>
  </si>
  <si>
    <t>D800-0-30-A-2-2-10-0-0</t>
  </si>
  <si>
    <t>D800-0-30-A-2-2-11-0-0</t>
  </si>
  <si>
    <t>D800-0-30-A-2-2-12-0-0</t>
  </si>
  <si>
    <t>D800-0-30-A-2-2-13-0-0</t>
  </si>
  <si>
    <t>D800-0-30-A-2-2-14-0-0</t>
  </si>
  <si>
    <t>D800-0-30-A-2-2-15-0-0</t>
  </si>
  <si>
    <t>D800-0-30-A-2-2-16-0-0</t>
  </si>
  <si>
    <t>D800-0-30-A-2-2-17-0-0</t>
  </si>
  <si>
    <t>D800-0-30-A-2-2-18-0-0</t>
  </si>
  <si>
    <t>D800-0-30-A-2-2-19-0-0</t>
  </si>
  <si>
    <t>D800-0-30-A-2-2-2-0-0</t>
  </si>
  <si>
    <t>D800-0-32-</t>
  </si>
  <si>
    <t>D800-0-32-A-2-0-0-0-0</t>
  </si>
  <si>
    <t>D800-0-32-A-2-2-0-0-0</t>
  </si>
  <si>
    <t>D800-0-32-A-2-2-10-0-0</t>
  </si>
  <si>
    <t>D800-0-32-A-2-2-11-0-0</t>
  </si>
  <si>
    <t>D800-0-32-A-2-2-12-0-0</t>
  </si>
  <si>
    <t>D800-0-32-A-2-2-13-0-0</t>
  </si>
  <si>
    <t>D800-0-32-A-2-2-14-0-0</t>
  </si>
  <si>
    <t>D800-0-32-A-2-2-15-0-0</t>
  </si>
  <si>
    <t>D800-0-32-A-2-2-16-0-0</t>
  </si>
  <si>
    <t>D800-0-32-A-2-2-17-0-0</t>
  </si>
  <si>
    <t>D800-0-32-A-2-2-18-0-0</t>
  </si>
  <si>
    <t>D800-0-32-A-2-2-19-0-0</t>
  </si>
  <si>
    <t>D800-0-32-A-2-2-2-0-0</t>
  </si>
  <si>
    <t>D800-0-33-</t>
  </si>
  <si>
    <t>D800-0-33-A-2-0-0-0-0</t>
  </si>
  <si>
    <t>D800-0-33-A-2-2-0-0-0</t>
  </si>
  <si>
    <t>D800-0-33-A-2-2-10-0-0</t>
  </si>
  <si>
    <t>D800-0-33-A-2-2-11-0-0</t>
  </si>
  <si>
    <t>D800-0-33-A-2-2-12-0-0</t>
  </si>
  <si>
    <t>D800-0-33-A-2-2-13-0-0</t>
  </si>
  <si>
    <t>D800-0-33-A-2-2-14-0-0</t>
  </si>
  <si>
    <t>D800-0-33-A-2-2-15-0-0</t>
  </si>
  <si>
    <t>D800-0-33-A-2-2-16-0-0</t>
  </si>
  <si>
    <t>D800-0-33-A-2-2-17-0-0</t>
  </si>
  <si>
    <t>D800-0-33-A-2-2-18-0-0</t>
  </si>
  <si>
    <t>D800-0-33-A-2-2-19-0-0</t>
  </si>
  <si>
    <t>D800-0-33-A-2-2-2-0-0</t>
  </si>
  <si>
    <t>D800-0-34-</t>
  </si>
  <si>
    <t>D800-0-34-A-2-0-0-0-0</t>
  </si>
  <si>
    <t>D800-0-34-A-2-2-0-0-0</t>
  </si>
  <si>
    <t>D800-0-34-A-2-2-10-0-0</t>
  </si>
  <si>
    <t>D800-0-34-A-2-2-11-0-0</t>
  </si>
  <si>
    <t>D800-0-34-A-2-2-12-0-0</t>
  </si>
  <si>
    <t>D800-0-34-A-2-2-13-0-0</t>
  </si>
  <si>
    <t>D800-0-34-A-2-2-14-0-0</t>
  </si>
  <si>
    <t>D800-0-34-A-2-2-15-0-0</t>
  </si>
  <si>
    <t>D800-0-34-A-2-2-16-0-0</t>
  </si>
  <si>
    <t>D800-0-34-A-2-2-17-0-0</t>
  </si>
  <si>
    <t>D800-0-34-A-2-2-18-0-0</t>
  </si>
  <si>
    <t>D800-0-34-A-2-2-19-0-0</t>
  </si>
  <si>
    <t>D800-0-34-A-2-2-2-0-0</t>
  </si>
  <si>
    <t>D800-0-35-</t>
  </si>
  <si>
    <t>D800-0-35-A-2-0-0-0-0</t>
  </si>
  <si>
    <t>D800-0-35-A-2-2-0-0-0</t>
  </si>
  <si>
    <t>D800-0-35-A-2-2-10-0-0</t>
  </si>
  <si>
    <t>D800-0-35-A-2-2-11-0-0</t>
  </si>
  <si>
    <t>D800-0-35-A-2-2-12-0-0</t>
  </si>
  <si>
    <t>D800-0-35-A-2-2-13-0-0</t>
  </si>
  <si>
    <t>D800-0-35-A-2-2-14-0-0</t>
  </si>
  <si>
    <t>D800-0-35-A-2-2-15-0-0</t>
  </si>
  <si>
    <t>D800-0-35-A-2-2-16-0-0</t>
  </si>
  <si>
    <t>D800-0-35-A-2-2-17-0-0</t>
  </si>
  <si>
    <t>D800-0-35-A-2-2-18-0-0</t>
  </si>
  <si>
    <t>D800-0-35-A-2-2-19-0-0</t>
  </si>
  <si>
    <t>D800-0-35-A-2-2-2-0-0</t>
  </si>
  <si>
    <t>D800-0-36-</t>
  </si>
  <si>
    <t>D800-0-36-A-2-0-0-0-0</t>
  </si>
  <si>
    <t>D800-0-36-A-2-2-0-0-0</t>
  </si>
  <si>
    <t>D800-0-36-A-2-2-10-0-0</t>
  </si>
  <si>
    <t>D800-0-36-A-2-2-11-0-0</t>
  </si>
  <si>
    <t>D800-0-36-A-2-2-12-0-0</t>
  </si>
  <si>
    <t>D800-0-36-A-2-2-13-0-0</t>
  </si>
  <si>
    <t>D800-0-36-A-2-2-14-0-0</t>
  </si>
  <si>
    <t>D800-0-36-A-2-2-15-0-0</t>
  </si>
  <si>
    <t>D800-0-36-A-2-2-16-0-0</t>
  </si>
  <si>
    <t>D800-0-36-A-2-2-17-0-0</t>
  </si>
  <si>
    <t>D800-0-36-A-2-2-18-0-0</t>
  </si>
  <si>
    <t>D800-0-36-A-2-2-19-0-0</t>
  </si>
  <si>
    <t>D800-0-36-A-2-2-2-0-0</t>
  </si>
  <si>
    <t>D0 0 0 0 0</t>
  </si>
  <si>
    <t>D3502 0 0 0 0</t>
  </si>
  <si>
    <t>D3502 0200 7 0 0 0 0</t>
  </si>
  <si>
    <t>D3502 0200 7 3502024 0 0 0 0</t>
  </si>
  <si>
    <t>D3502 0200 7 3502024 01 0 0 0 0</t>
  </si>
  <si>
    <t>D3502 0200 7 3502024 01 A 2 0 0 0 0</t>
  </si>
  <si>
    <t>D3502 0200 7 3502024 01 A 2 2 0 0 0</t>
  </si>
  <si>
    <t>D3502 0200 7 3502024 01 A 2 2 10 0 0</t>
  </si>
  <si>
    <t>D3502 0200 7 3502024 01 A 2 2 11 0 0</t>
  </si>
  <si>
    <t>D3502 0200 7 3502024 01 A 2 2 12 0 0</t>
  </si>
  <si>
    <t>D3502 0200 7 3502024 01 A 2 2 13 0 0</t>
  </si>
  <si>
    <t>D3502 0200 7 3502024 01 A 2 2 14 0 0</t>
  </si>
  <si>
    <t>D3502 0200 7 3502024 01 A 2 2 15 0 0</t>
  </si>
  <si>
    <t>D3502 0200 7 3502024 01 A 2 2 16 0 0</t>
  </si>
  <si>
    <t>D3502 0200 7 3502024 01 A 2 2 17 0 0</t>
  </si>
  <si>
    <t>D3502 0200 7 3502024 01 A 2 2 18 0 0</t>
  </si>
  <si>
    <t>D3502 0200 7 3502024 01 A 2 2 19 0 0</t>
  </si>
  <si>
    <t>D3502 0200 7 3502024 01 A 2 2 2 0 0</t>
  </si>
  <si>
    <t>D3502 0200 7 3502024 02 0 0 0 0</t>
  </si>
  <si>
    <t>D3502 0200 7 3502024 02 A 2 0 0 0 0</t>
  </si>
  <si>
    <t>D3502 0200 7 3502024 02 A 2 2 0 0 0</t>
  </si>
  <si>
    <t>D3502 0200 7 3502024 02 A 2 2 10 0 0</t>
  </si>
  <si>
    <t>D3502 0200 7 3502024 02 A 2 2 11 0 0</t>
  </si>
  <si>
    <t>D3502 0200 7 3502024 02 A 2 2 12 0 0</t>
  </si>
  <si>
    <t>D3502 0200 7 3502024 02 A 2 2 13 0 0</t>
  </si>
  <si>
    <t>D3502 0200 7 3502024 02 A 2 2 14 0 0</t>
  </si>
  <si>
    <t>D3502 0200 7 3502024 02 A 2 2 15 0 0</t>
  </si>
  <si>
    <t>D3502 0200 7 3502024 02 A 2 2 16 0 0</t>
  </si>
  <si>
    <t>D3502 0200 7 3502024 02 A 2 2 17 0 0</t>
  </si>
  <si>
    <t>D3502 0200 7 3502024 02 A 2 2 18 0 0</t>
  </si>
  <si>
    <t>D3502 0200 7 3502024 02 A 2 2 19 0 0</t>
  </si>
  <si>
    <t>D3502 0200 7 3502024 02 A 2 2 2 0 0</t>
  </si>
  <si>
    <t>D3502 0200 7 3502024 03 0 0 0 0</t>
  </si>
  <si>
    <t>D3502 0200 7 3502024 03 A 2 0 0 0 0</t>
  </si>
  <si>
    <t>D3502 0200 7 3502024 03 A 2 2 0 0 0</t>
  </si>
  <si>
    <t>D3502 0200 7 3502024 03 A 2 2 10 0 0</t>
  </si>
  <si>
    <t>D3502 0200 7 3502024 03 A 2 2 11 0 0</t>
  </si>
  <si>
    <t>D3502 0200 7 3502024 03 A 2 2 12 0 0</t>
  </si>
  <si>
    <t>D3502 0200 7 3502024 03 A 2 2 13 0 0</t>
  </si>
  <si>
    <t>D3502 0200 7 3502024 03 A 2 2 14 0 0</t>
  </si>
  <si>
    <t>D3502 0200 7 3502024 03 A 2 2 15 0 0</t>
  </si>
  <si>
    <t>D3502 0200 7 3502024 03 A 2 2 16 0 0</t>
  </si>
  <si>
    <t>D3502 0200 7 3502024 03 A 2 2 17 0 0</t>
  </si>
  <si>
    <t>D3502 0200 7 3502024 03 A 2 2 18 0 0</t>
  </si>
  <si>
    <t>D3502 0200 7 3502024 03 A 2 2 19 0 0</t>
  </si>
  <si>
    <t>D3502 0200 7 3502024 03 A 2 2 2 0 0</t>
  </si>
  <si>
    <t>D3502 0200 7 3502024 04 0 0 0 0</t>
  </si>
  <si>
    <t>D3502 0200 7 3502024 04 A 2 0 0 0 0</t>
  </si>
  <si>
    <t>D3502 0200 7 3502024 04 A 2 2 0 0 0</t>
  </si>
  <si>
    <t>D3502 0200 7 3502024 04 A 2 2 10 0 0</t>
  </si>
  <si>
    <t>D3502 0200 7 3502024 04 A 2 2 11 0 0</t>
  </si>
  <si>
    <t>D3502 0200 7 3502024 04 A 2 2 12 0 0</t>
  </si>
  <si>
    <t>D3502 0200 7 3502024 04 A 2 2 13 0 0</t>
  </si>
  <si>
    <t>D3502 0200 7 3502024 04 A 2 2 14 0 0</t>
  </si>
  <si>
    <t>D3502 0200 7 3502024 04 A 2 2 15 0 0</t>
  </si>
  <si>
    <t>D3502 0200 7 3502024 04 A 2 2 16 0 0</t>
  </si>
  <si>
    <t>D3502 0200 7 3502024 04 A 2 2 17 0 0</t>
  </si>
  <si>
    <t>D3502 0200 7 3502024 04 A 2 2 18 0 0</t>
  </si>
  <si>
    <t>D3502 0200 7 3502024 04 A 2 2 19 0 0</t>
  </si>
  <si>
    <t>D3502 0200 7 3502024 04 A 2 2 2 0 0</t>
  </si>
  <si>
    <t>D3502 0200 7 3502024 05 0 0 0 0</t>
  </si>
  <si>
    <t>D3502 0200 7 3502024 05 A 2 0 0 0 0</t>
  </si>
  <si>
    <t>D3502 0200 7 3502024 05 A 2 2 0 0 0</t>
  </si>
  <si>
    <t>D3502 0200 7 3502024 05 A 2 2 10 0 0</t>
  </si>
  <si>
    <t>D3502 0200 7 3502024 05 A 2 2 11 0 0</t>
  </si>
  <si>
    <t>D3502 0200 7 3502024 05 A 2 2 12 0 0</t>
  </si>
  <si>
    <t>D3502 0200 7 3502024 05 A 2 2 13 0 0</t>
  </si>
  <si>
    <t>D3502 0200 7 3502024 05 A 2 2 14 0 0</t>
  </si>
  <si>
    <t>D3502 0200 7 3502024 05 A 2 2 15 0 0</t>
  </si>
  <si>
    <t>D3502 0200 7 3502024 05 A 2 2 16 0 0</t>
  </si>
  <si>
    <t>D3502 0200 7 3502024 05 A 2 2 17 0 0</t>
  </si>
  <si>
    <t>D3502 0200 7 3502024 05 A 2 2 18 0 0</t>
  </si>
  <si>
    <t>D3502 0200 7 3502024 05 A 2 2 19 0 0</t>
  </si>
  <si>
    <t>D3502 0200 7 3502024 05 A 2 2 2 0 0</t>
  </si>
  <si>
    <t>D3502 0200 7 3502024 06 0 0 0 0</t>
  </si>
  <si>
    <t>D3502 0200 7 3502024 06 A 2 0 0 0 0</t>
  </si>
  <si>
    <t>D3502 0200 7 3502024 06 A 2 2 0 0 0</t>
  </si>
  <si>
    <t>D3502 0200 7 3502024 06 A 2 2 10 0 0</t>
  </si>
  <si>
    <t>D3502 0200 7 3502024 06 A 2 2 11 0 0</t>
  </si>
  <si>
    <t>D3502 0200 7 3502024 06 A 2 2 12 0 0</t>
  </si>
  <si>
    <t>D3502 0200 7 3502024 06 A 2 2 13 0 0</t>
  </si>
  <si>
    <t>D3502 0200 7 3502024 06 A 2 2 14 0 0</t>
  </si>
  <si>
    <t>D3502 0200 7 3502024 06 A 2 2 15 0 0</t>
  </si>
  <si>
    <t>D3502 0200 7 3502024 06 A 2 2 16 0 0</t>
  </si>
  <si>
    <t>D3502 0200 7 3502024 06 A 2 2 17 0 0</t>
  </si>
  <si>
    <t>D3502 0200 7 3502024 06 A 2 2 18 0 0</t>
  </si>
  <si>
    <t>D3502 0200 7 3502024 06 A 2 2 19 0 0</t>
  </si>
  <si>
    <t>D3502 0200 7 3502024 06 A 2 2 2 0 0</t>
  </si>
  <si>
    <t>D3502 0200 7 3502024 07 0 0 0 0</t>
  </si>
  <si>
    <t>D3502 0200 7 3502024 07 A 2 0 0 0 0</t>
  </si>
  <si>
    <t>D3502 0200 7 3502024 07 A 2 2 0 0 0</t>
  </si>
  <si>
    <t>D3502 0200 7 3502024 07 A 2 2 10 0 0</t>
  </si>
  <si>
    <t>D3502 0200 7 3502024 07 A 2 2 11 0 0</t>
  </si>
  <si>
    <t>D3502 0200 7 3502024 07 A 2 2 12 0 0</t>
  </si>
  <si>
    <t>D3502 0200 7 3502024 07 A 2 2 13 0 0</t>
  </si>
  <si>
    <t>D3502 0200 7 3502024 07 A 2 2 14 0 0</t>
  </si>
  <si>
    <t>D3502 0200 7 3502024 07 A 2 2 15 0 0</t>
  </si>
  <si>
    <t>D3502 0200 7 3502024 07 A 2 2 16 0 0</t>
  </si>
  <si>
    <t>D3502 0200 7 3502024 07 A 2 2 17 0 0</t>
  </si>
  <si>
    <t>D3502 0200 7 3502024 07 A 2 2 18 0 0</t>
  </si>
  <si>
    <t>D3502 0200 7 3502024 07 A 2 2 19 0 0</t>
  </si>
  <si>
    <t>D3502 0200 7 3502024 07 A 2 2 2 0 0</t>
  </si>
  <si>
    <t>D3502 0200 7 3502024 08 0 0 0 0</t>
  </si>
  <si>
    <t>D3502 0200 7 3502024 08 A 2 0 0 0 0</t>
  </si>
  <si>
    <t>D3502 0200 7 3502024 08 A 2 2 0 0 0</t>
  </si>
  <si>
    <t>D3502 0200 7 3502024 08 A 2 2 10 0 0</t>
  </si>
  <si>
    <t>D3502 0200 7 3502024 08 A 2 2 11 0 0</t>
  </si>
  <si>
    <t>D3502 0200 7 3502024 08 A 2 2 12 0 0</t>
  </si>
  <si>
    <t>D3502 0200 7 3502024 08 A 2 2 13 0 0</t>
  </si>
  <si>
    <t>D3502 0200 7 3502024 08 A 2 2 14 0 0</t>
  </si>
  <si>
    <t>D3502 0200 7 3502024 08 A 2 2 15 0 0</t>
  </si>
  <si>
    <t>D3502 0200 7 3502024 08 A 2 2 16 0 0</t>
  </si>
  <si>
    <t>D3502 0200 7 3502024 08 A 2 2 17 0 0</t>
  </si>
  <si>
    <t>D3502 0200 7 3502024 08 A 2 2 18 0 0</t>
  </si>
  <si>
    <t>D3502 0200 7 3502024 08 A 2 2 19 0 0</t>
  </si>
  <si>
    <t>D3502 0200 7 3502024 08 A 2 2 2 0 0</t>
  </si>
  <si>
    <t>D3502 0200 7 3502024 09 0 0 0 0</t>
  </si>
  <si>
    <t>D3502 0200 7 3502024 09 A 2 0 0 0 0</t>
  </si>
  <si>
    <t>D3502 0200 7 3502024 09 A 2 2 0 0 0</t>
  </si>
  <si>
    <t>D3502 0200 7 3502024 09 A 2 2 10 0 0</t>
  </si>
  <si>
    <t>D3502 0200 7 3502024 09 A 2 2 11 0 0</t>
  </si>
  <si>
    <t>D3502 0200 7 3502024 09 A 2 2 12 0 0</t>
  </si>
  <si>
    <t>D3502 0200 7 3502024 09 A 2 2 13 0 0</t>
  </si>
  <si>
    <t>D3502 0200 7 3502024 09 A 2 2 14 0 0</t>
  </si>
  <si>
    <t>D3502 0200 7 3502024 09 A 2 2 15 0 0</t>
  </si>
  <si>
    <t>D3502 0200 7 3502024 09 A 2 2 16 0 0</t>
  </si>
  <si>
    <t>D3502 0200 7 3502024 09 A 2 2 17 0 0</t>
  </si>
  <si>
    <t>D3502 0200 7 3502024 09 A 2 2 18 0 0</t>
  </si>
  <si>
    <t>D3502 0200 7 3502024 09 A 2 2 19 0 0</t>
  </si>
  <si>
    <t>D3502 0200 7 3502024 09 A 2 2 2 0 0</t>
  </si>
  <si>
    <t>D3502 0200 7 3502024 10 0 0 0 0</t>
  </si>
  <si>
    <t>D3502 0200 7 3502024 10 A 2 0 0 0 0</t>
  </si>
  <si>
    <t>D3502 0200 7 3502024 10 A 2 2 0 0 0</t>
  </si>
  <si>
    <t>D3502 0200 7 3502024 10 A 2 2 10 0 0</t>
  </si>
  <si>
    <t>D3502 0200 7 3502024 10 A 2 2 11 0 0</t>
  </si>
  <si>
    <t>D3502 0200 7 3502024 10 A 2 2 12 0 0</t>
  </si>
  <si>
    <t>D3502 0200 7 3502024 10 A 2 2 13 0 0</t>
  </si>
  <si>
    <t>D3502 0200 7 3502024 10 A 2 2 14 0 0</t>
  </si>
  <si>
    <t>D3502 0200 7 3502024 10 A 2 2 15 0 0</t>
  </si>
  <si>
    <t>D3502 0200 7 3502024 10 A 2 2 16 0 0</t>
  </si>
  <si>
    <t>D3502 0200 7 3502024 10 A 2 2 17 0 0</t>
  </si>
  <si>
    <t>D3502 0200 7 3502024 10 A 2 2 18 0 0</t>
  </si>
  <si>
    <t>D3502 0200 7 3502024 10 A 2 2 19 0 0</t>
  </si>
  <si>
    <t>D3502 0200 7 3502024 10 A 2 2 2 0 0</t>
  </si>
  <si>
    <t>D3502 0200 7 3502024 11 0 0 0 0</t>
  </si>
  <si>
    <t>D3502 0200 7 3502024 11 11 A 2 0 0 0 0</t>
  </si>
  <si>
    <t>D3502 0200 7 3502024 11 A 2 2 0 0 0</t>
  </si>
  <si>
    <t>D3502 0200 7 3502024 11 A 2 2 10 0 0</t>
  </si>
  <si>
    <t>D3502 0200 7 3502024 11 A 2 2 11 0 0</t>
  </si>
  <si>
    <t>D3502 0200 7 3502024 11 A 2 2 12 0 0</t>
  </si>
  <si>
    <t>D3502 0200 7 3502024 11 A 2 2 13 0 0</t>
  </si>
  <si>
    <t>D3502 0200 7 3502024 11 A 2 2 14 0 0</t>
  </si>
  <si>
    <t>D3502 0200 7 3502024 11 A 2 2 15 0 0</t>
  </si>
  <si>
    <t>D3502 0200 7 3502024 11 A 2 2 16 0 0</t>
  </si>
  <si>
    <t>D3502 0200 7 3502024 11 A 2 2 17 0 0</t>
  </si>
  <si>
    <t>D3502 0200 7 3502024 11 A 2 2 18 0 0</t>
  </si>
  <si>
    <t>D3502 0200 7 3502024 11 A 2 2 19 0 0</t>
  </si>
  <si>
    <t>D3502 0200 7 3502024 11 A 2 2 2 0 0</t>
  </si>
  <si>
    <t>D3502 0200 7 3502027 0 0 0 0</t>
  </si>
  <si>
    <t>D3502 0200 7 3502027 01 0 0 0 0</t>
  </si>
  <si>
    <t>D3502 0200 7 3502027 01 A 2 2 0 0 0</t>
  </si>
  <si>
    <t>D3502 0200 7 3502027 01 A 2 2 10 0 0</t>
  </si>
  <si>
    <t>D3502 0200 7 3502027 01 A 2 2 11 0 0</t>
  </si>
  <si>
    <t>D3502 0200 7 3502027 01 A 2 2 12 0 0</t>
  </si>
  <si>
    <t>D3502 0200 7 3502027 01 A 2 2 13 0 0</t>
  </si>
  <si>
    <t>D3502 0200 7 3502027 01 A 2 2 14 0 0</t>
  </si>
  <si>
    <t>D3502 0200 7 3502027 01 A 2 2 15 0 0</t>
  </si>
  <si>
    <t>D3502 0200 7 3502027 01 A 2 2 16 0 0</t>
  </si>
  <si>
    <t>D3502 0200 7 3502027 01 A 2 2 17 0 0</t>
  </si>
  <si>
    <t>D3502 0200 7 3502027 01 A 2 2 18 0 0</t>
  </si>
  <si>
    <t>D3502 0200 7 3502027 01 A 2 2 19 0 0</t>
  </si>
  <si>
    <t>D3502 0200 7 3502027 01 A 2 2 2 0 0</t>
  </si>
  <si>
    <t>D3502 0200 7 3502027 02 0 0 0 0</t>
  </si>
  <si>
    <t>D3502 0200 7 3502027 02 02 A 2 0 0 0 0</t>
  </si>
  <si>
    <t>D3502 0200 7 3502027 02 A 2 2 0 0 0</t>
  </si>
  <si>
    <t>D3502 0200 7 3502027 02 A 2 2 10 0 0</t>
  </si>
  <si>
    <t>D3502 0200 7 3502027 02 A 2 2 11 0 0</t>
  </si>
  <si>
    <t>D3502 0200 7 3502027 02 A 2 2 12 0 0</t>
  </si>
  <si>
    <t>D3502 0200 7 3502027 02 A 2 2 13 0 0</t>
  </si>
  <si>
    <t>D3502 0200 7 3502027 02 A 2 2 14 0 0</t>
  </si>
  <si>
    <t>D3502 0200 7 3502027 02 A 2 2 15 0 0</t>
  </si>
  <si>
    <t>D3502 0200 7 3502027 02 A 2 2 16 0 0</t>
  </si>
  <si>
    <t>D3502 0200 7 3502027 02 A 2 2 17 0 0</t>
  </si>
  <si>
    <t>D3502 0200 7 3502027 02 A 2 2 18 0 0</t>
  </si>
  <si>
    <t>D3502 0200 7 3502027 02 A 2 2 19 0 0</t>
  </si>
  <si>
    <t>D3502 0200 7 3502027 02 A 2 2 2 0 0</t>
  </si>
  <si>
    <t>D3502 0200 7 3502027 03 0 0 0 0</t>
  </si>
  <si>
    <t>D3502 0200 7 3502027 03 A 2 2 0 0 0</t>
  </si>
  <si>
    <t>D3502 0200 7 3502027 03 A 2 2 10 0 0</t>
  </si>
  <si>
    <t>D3502 0200 7 3502027 03 A 2 2 11 0 0</t>
  </si>
  <si>
    <t>D3502 0200 7 3502027 03 A 2 2 12 0 0</t>
  </si>
  <si>
    <t>D3502 0200 7 3502027 03 A 2 2 13 0 0</t>
  </si>
  <si>
    <t>D3502 0200 7 3502027 03 A 2 2 14 0 0</t>
  </si>
  <si>
    <t>D3502 0200 7 3502027 03 A 2 2 15 0 0</t>
  </si>
  <si>
    <t>D3502 0200 7 3502027 03 A 2 2 16 0 0</t>
  </si>
  <si>
    <t>D3502 0200 7 3502027 03 A 2 2 17 0 0</t>
  </si>
  <si>
    <t>D3502 0200 7 3502027 03 A 2 2 18 0 0</t>
  </si>
  <si>
    <t>D3502 0200 7 3502027 03 A 2 2 19 0 0</t>
  </si>
  <si>
    <t>D3502 0200 7 3502027 03 A 2 2 2 0 0</t>
  </si>
  <si>
    <t>D3502 0200 7 3502105 0 0 0 0</t>
  </si>
  <si>
    <t>D3502 0200 7 3502105 01 0 0 0 0</t>
  </si>
  <si>
    <t>D3502 0200 7 3502105 01 01 A 2 0 0 0 0</t>
  </si>
  <si>
    <t>D3502 0200 7 3502105 01 A 2 2 0 0 0</t>
  </si>
  <si>
    <t>D3502 0200 7 3502105 01 A 2 2 10 0 0</t>
  </si>
  <si>
    <t>D3502 0200 7 3502105 01 A 2 2 11 0 0</t>
  </si>
  <si>
    <t>D3502 0200 7 3502105 01 A 2 2 12 0 0</t>
  </si>
  <si>
    <t>D3502 0200 7 3502105 01 A 2 2 13 0 0</t>
  </si>
  <si>
    <t>D3502 0200 7 3502105 01 A 2 2 14 0 0</t>
  </si>
  <si>
    <t>D3502 0200 7 3502105 01 A 2 2 15 0 0</t>
  </si>
  <si>
    <t>D3502 0200 7 3502105 01 A 2 2 16 0 0</t>
  </si>
  <si>
    <t>D3502 0200 7 3502105 01 A 2 2 17 0 0</t>
  </si>
  <si>
    <t>D3502 0200 7 3502105 01 A 2 2 18 0 0</t>
  </si>
  <si>
    <t>D3502 0200 7 3502105 01 A 2 2 19 0 0</t>
  </si>
  <si>
    <t>D3502 0200 7 3502105 01 A 2 2 2 0 0</t>
  </si>
  <si>
    <t>D3502 0200 7 3502105 02 0 0 0 0</t>
  </si>
  <si>
    <t>D3502 0200 7 3502105 02 A 2 2 0 0 0</t>
  </si>
  <si>
    <t>D3502 0200 7 3502105 02 A 2 2 10 0 0</t>
  </si>
  <si>
    <t>D3502 0200 7 3502105 02 A 2 2 11 0 0</t>
  </si>
  <si>
    <t>D3502 0200 7 3502105 02 A 2 2 12 0 0</t>
  </si>
  <si>
    <t>D3502 0200 7 3502105 02 A 2 2 13 0 0</t>
  </si>
  <si>
    <t>D3502 0200 7 3502105 02 A 2 2 14 0 0</t>
  </si>
  <si>
    <t>D3502 0200 7 3502105 02 A 2 2 15 0 0</t>
  </si>
  <si>
    <t>D3502 0200 7 3502105 02 A 2 2 16 0 0</t>
  </si>
  <si>
    <t>D3502 0200 7 3502105 02 A 2 2 17 0 0</t>
  </si>
  <si>
    <t>D3502 0200 7 3502105 02 A 2 2 18 0 0</t>
  </si>
  <si>
    <t>D3502 0200 7 3502105 02 A 2 2 19 0 0</t>
  </si>
  <si>
    <t>D3502 0200 7 3502105 02 A 2 2 2 0 0</t>
  </si>
  <si>
    <t>D3502 0200 7 3502105 03 0 0 0 0</t>
  </si>
  <si>
    <t>D3502 0200 7 3502105 03 03 A 2 0 0 0 0</t>
  </si>
  <si>
    <t>D3502 0200 7 3502105 03 A 2 2 0 0 0</t>
  </si>
  <si>
    <t>D3502 0200 7 3502105 03 A 2 2 10 0 0</t>
  </si>
  <si>
    <t>D3502 0200 7 3502105 03 A 2 2 11 0 0</t>
  </si>
  <si>
    <t>D3502 0200 7 3502105 03 A 2 2 12 0 0</t>
  </si>
  <si>
    <t>D3502 0200 7 3502105 03 A 2 2 13 0 0</t>
  </si>
  <si>
    <t>D3502 0200 7 3502105 03 A 2 2 14 0 0</t>
  </si>
  <si>
    <t>D3502 0200 7 3502105 03 A 2 2 15 0 0</t>
  </si>
  <si>
    <t>D3502 0200 7 3502105 03 A 2 2 16 0 0</t>
  </si>
  <si>
    <t>D3502 0200 7 3502105 03 A 2 2 17 0 0</t>
  </si>
  <si>
    <t>D3502 0200 7 3502105 03 A 2 2 18 0 0</t>
  </si>
  <si>
    <t>D3502 0200 7 3502105 03 A 2 2 19 0 0</t>
  </si>
  <si>
    <t>D3502 0200 7 3502105 03 A 2 2 2 0 0</t>
  </si>
  <si>
    <t>D3502 0200 8 0 0 0 0</t>
  </si>
  <si>
    <t>D3502 0200 8 3502027 0 0 0 0</t>
  </si>
  <si>
    <t>D3502 0200 8 3502027 01 0 0 0 0</t>
  </si>
  <si>
    <t>D3502 0200 8 3502027 01 A 2 0 0 0 0</t>
  </si>
  <si>
    <t>D3502 0200 8 3502027 01 A 2 2 0 0 0</t>
  </si>
  <si>
    <t>D3502 0200 8 3502027 01 A 2 2 10 0 0</t>
  </si>
  <si>
    <t>D3502 0200 8 3502027 01 A 2 2 11 0 0</t>
  </si>
  <si>
    <t>D3502 0200 8 3502027 01 A 2 2 12 0 0</t>
  </si>
  <si>
    <t>D3502 0200 8 3502027 01 A 2 2 13 0 0</t>
  </si>
  <si>
    <t>D3502 0200 8 3502027 01 A 2 2 14 0 0</t>
  </si>
  <si>
    <t>D3502 0200 8 3502027 01 A 2 2 15 0 0</t>
  </si>
  <si>
    <t>D3502 0200 8 3502027 01 A 2 2 16 0 0</t>
  </si>
  <si>
    <t>D3502 0200 8 3502027 01 A 2 2 17 0 0</t>
  </si>
  <si>
    <t>D3502 0200 8 3502027 01 A 2 2 18 0 0</t>
  </si>
  <si>
    <t>D3502 0200 8 3502027 01 A 2 2 19 0 0</t>
  </si>
  <si>
    <t>D3502 0200 8 3502027 01 A 2 2 2 0 0</t>
  </si>
  <si>
    <t>D3502 0200 8 3502027 02 0 0 0 0</t>
  </si>
  <si>
    <t>D3502 0200 8 3502027 02 A 2 0 0 0 0</t>
  </si>
  <si>
    <t>D3502 0200 8 3502027 02 A 2 2 0 0 0</t>
  </si>
  <si>
    <t>D3502 0200 8 3502027 02 A 2 2 10 0 0</t>
  </si>
  <si>
    <t>D3502 0200 8 3502027 02 A 2 2 11 0 0</t>
  </si>
  <si>
    <t>D3502 0200 8 3502027 02 A 2 2 12 0 0</t>
  </si>
  <si>
    <t>D3502 0200 8 3502027 02 A 2 2 13 0 0</t>
  </si>
  <si>
    <t>D3502 0200 8 3502027 02 A 2 2 14 0 0</t>
  </si>
  <si>
    <t>D3502 0200 8 3502027 02 A 2 2 15 0 0</t>
  </si>
  <si>
    <t>D3502 0200 8 3502027 02 A 2 2 16 0 0</t>
  </si>
  <si>
    <t>D3502 0200 8 3502027 02 A 2 2 17 0 0</t>
  </si>
  <si>
    <t>D3502 0200 8 3502027 02 A 2 2 18 0 0</t>
  </si>
  <si>
    <t>D3502 0200 8 3502027 02 A 2 2 19 0 0</t>
  </si>
  <si>
    <t>D3502 0200 8 3502027 02 A 2 2 2 0 0</t>
  </si>
  <si>
    <t>D3502 0200 8 3502107 0 0 0 0</t>
  </si>
  <si>
    <t>D3502 0200 8 3502107 01 0 0 0 0</t>
  </si>
  <si>
    <t>D3502 0200 8 3502107 01 A 2 0 0 0 0</t>
  </si>
  <si>
    <t>D3502 0200 8 3502107 01 A 2 2 0 0 0</t>
  </si>
  <si>
    <t>D3502 0200 8 3502107 01 A 2 2 10 0 0</t>
  </si>
  <si>
    <t>D3502 0200 8 3502107 01 A 2 2 11 0 0</t>
  </si>
  <si>
    <t>D3502 0200 8 3502107 01 A 2 2 12 0 0</t>
  </si>
  <si>
    <t>D3502 0200 8 3502107 01 A 2 2 13 0 0</t>
  </si>
  <si>
    <t>D3502 0200 8 3502107 01 A 2 2 14 0 0</t>
  </si>
  <si>
    <t>D3502 0200 8 3502107 01 A 2 2 15 0 0</t>
  </si>
  <si>
    <t>D3502 0200 8 3502107 01 A 2 2 16 0 0</t>
  </si>
  <si>
    <t>D3502 0200 8 3502107 01 A 2 2 17 0 0</t>
  </si>
  <si>
    <t>D3502 0200 8 3502107 01 A 2 2 18 0 0</t>
  </si>
  <si>
    <t>D3502 0200 8 3502107 01 A 2 2 19 0 0</t>
  </si>
  <si>
    <t>D3502 0200 8 3502107 01 A 2 2 2 0 0</t>
  </si>
  <si>
    <t>D3502 0200 8 3502109 0 0 0 0</t>
  </si>
  <si>
    <t>D3502 0200 8 3502109 01 0 0 0 0</t>
  </si>
  <si>
    <t>D3502 0200 8 3502109 01 A 2 0 0 0 0</t>
  </si>
  <si>
    <t>D3502 0200 8 3502109 01 A 2 2 0 0 0</t>
  </si>
  <si>
    <t>D3502 0200 8 3502109 01 A 2 2 10 0 0</t>
  </si>
  <si>
    <t>D3502 0200 8 3502109 01 A 2 2 11 0 0</t>
  </si>
  <si>
    <t>D3502 0200 8 3502109 01 A 2 2 12 0 0</t>
  </si>
  <si>
    <t>D3502 0200 8 3502109 01 A 2 2 13 0 0</t>
  </si>
  <si>
    <t>D3502 0200 8 3502109 01 A 2 2 14 0 0</t>
  </si>
  <si>
    <t>D3502 0200 8 3502109 01 A 2 2 15 0 0</t>
  </si>
  <si>
    <t>D3502 0200 8 3502109 01 A 2 2 16 0 0</t>
  </si>
  <si>
    <t>D3502 0200 8 3502109 01 A 2 2 17 0 0</t>
  </si>
  <si>
    <t>D3502 0200 8 3502109 01 A 2 2 18 0 0</t>
  </si>
  <si>
    <t>D3502 0200 8 3502109 01 A 2 2 19 0 0</t>
  </si>
  <si>
    <t>D3502 0200 8 3502109 01 A 2 2 2 0 0</t>
  </si>
  <si>
    <t>D3502 0200 8 3502109 02 0 0 0 0</t>
  </si>
  <si>
    <t>D3502 0200 8 3502109 02 A 2 0 0 0 0</t>
  </si>
  <si>
    <t>D3502 0200 8 3502109 02 A 2 2 0 0 0</t>
  </si>
  <si>
    <t>D3502 0200 8 3502109 02 A 2 2 10 0 0</t>
  </si>
  <si>
    <t>D3502 0200 8 3502109 02 A 2 2 11 0 0</t>
  </si>
  <si>
    <t>D3502 0200 8 3502109 02 A 2 2 12 0 0</t>
  </si>
  <si>
    <t>D3502 0200 8 3502109 02 A 2 2 13 0 0</t>
  </si>
  <si>
    <t>D3502 0200 8 3502109 02 A 2 2 14 0 0</t>
  </si>
  <si>
    <t>D3502 0200 8 3502109 02 A 2 2 15 0 0</t>
  </si>
  <si>
    <t>D3502 0200 8 3502109 02 A 2 2 16 0 0</t>
  </si>
  <si>
    <t>D3502 0200 8 3502109 02 A 2 2 17 0 0</t>
  </si>
  <si>
    <t>D3502 0200 8 3502109 02 A 2 2 18 0 0</t>
  </si>
  <si>
    <t>D3502 0200 8 3502109 02 A 2 2 19 0 0</t>
  </si>
  <si>
    <t>D3502 0200 8 3502109 02 A 2 2 2 0 0</t>
  </si>
  <si>
    <t>D3502 0200 9 0 0 0 0</t>
  </si>
  <si>
    <t>D3502 0200 9 3502007 0 0 0 0</t>
  </si>
  <si>
    <t>D3502 0200 9 3502007 01 0 0 0 0</t>
  </si>
  <si>
    <t>D3502 0200 9 3502007 01 A 2 0 0 0 0</t>
  </si>
  <si>
    <t>D3502 0200 9 3502007 01 A 2 2 0 0 0</t>
  </si>
  <si>
    <t>D3502 0200 9 3502007 01 A 2 2 10 0 0</t>
  </si>
  <si>
    <t>D3502 0200 9 3502007 01 A 2 2 11 0 0</t>
  </si>
  <si>
    <t>D3502 0200 9 3502007 01 A 2 2 12 0 0</t>
  </si>
  <si>
    <t>D3502 0200 9 3502007 01 A 2 2 13 0 0</t>
  </si>
  <si>
    <t>D3502 0200 9 3502007 01 A 2 2 14 0 0</t>
  </si>
  <si>
    <t>D3502 0200 9 3502007 01 A 2 2 15 0 0</t>
  </si>
  <si>
    <t>D3502 0200 9 3502007 01 A 2 2 16 0 0</t>
  </si>
  <si>
    <t>D3502 0200 9 3502007 01 A 2 2 17 0 0</t>
  </si>
  <si>
    <t>D3502 0200 9 3502007 01 A 2 2 18 0 0</t>
  </si>
  <si>
    <t>D3502 0200 9 3502007 01 A 2 2 19 0 0</t>
  </si>
  <si>
    <t>D3502 0200 9 3502007 01 A 2 2 2 0 0</t>
  </si>
  <si>
    <t>D3502 0200 9 3502007 02 A 2 0 0 0 0</t>
  </si>
  <si>
    <t>D3502 0200 9 3502007 02 A 2 2 0 0 0</t>
  </si>
  <si>
    <t>D3502 0200 9 3502007 02 A 2 2 10 0 0</t>
  </si>
  <si>
    <t>D3502 0200 9 3502007 02 A 2 2 11 0 0</t>
  </si>
  <si>
    <t>D3502 0200 9 3502007 02 A 2 2 12 0 0</t>
  </si>
  <si>
    <t>D3502 0200 9 3502007 02 A 2 2 13 0 0</t>
  </si>
  <si>
    <t>D3502 0200 9 3502007 02 A 2 2 14 0 0</t>
  </si>
  <si>
    <t>D3502 0200 9 3502007 02 A 2 2 15 0 0</t>
  </si>
  <si>
    <t>D3502 0200 9 3502007 02 A 2 2 16 0 0</t>
  </si>
  <si>
    <t>D3502 0200 9 3502007 02 A 2 2 17 0 0</t>
  </si>
  <si>
    <t>D3502 0200 9 3502007 02 A 2 2 18 0 0</t>
  </si>
  <si>
    <t>D3502 0200 9 3502007 02 A 2 2 19 0 0</t>
  </si>
  <si>
    <t>D3502 0200 9 3502007 02 A 2 2 2 0 0</t>
  </si>
  <si>
    <t>D3502 0200 9 3502012 0 0 0 0</t>
  </si>
  <si>
    <t>D3502 0200 9 3502012 01 0 0 0 0</t>
  </si>
  <si>
    <t>D3502 0200 9 3502012 01 A 2 0 0 0 0</t>
  </si>
  <si>
    <t>D3502 0200 9 3502012 01 A 2 2 0 0 0</t>
  </si>
  <si>
    <t>D3502 0200 9 3502012 01 A 2 2 10 0 0</t>
  </si>
  <si>
    <t>D3502 0200 9 3502012 01 A 2 2 11 0 0</t>
  </si>
  <si>
    <t>D3502 0200 9 3502012 01 A 2 2 12 0 0</t>
  </si>
  <si>
    <t>D3502 0200 9 3502012 01 A 2 2 13 0 0</t>
  </si>
  <si>
    <t>D3502 0200 9 3502012 01 A 2 2 14 0 0</t>
  </si>
  <si>
    <t>D3502 0200 9 3502012 01 A 2 2 15 0 0</t>
  </si>
  <si>
    <t>D3502 0200 9 3502012 01 A 2 2 16 0 0</t>
  </si>
  <si>
    <t>D3502 0200 9 3502012 01 A 2 2 17 0 0</t>
  </si>
  <si>
    <t>D3502 0200 9 3502012 01 A 2 2 18 0 0</t>
  </si>
  <si>
    <t>D3502 0200 9 3502012 01 A 2 2 19 0 0</t>
  </si>
  <si>
    <t>D3502 0200 9 3502012 01 A 2 2 2 0 0</t>
  </si>
  <si>
    <t>D3502 0200 9 3502012 02 0 0 0 0</t>
  </si>
  <si>
    <t>D3502 0200 9 3502012 02 A 2 0 0 0 0</t>
  </si>
  <si>
    <t>D3502 0200 9 3502012 02 A 2 2 0 0 0</t>
  </si>
  <si>
    <t>D3502 0200 9 3502012 02 A 2 2 10 0 0</t>
  </si>
  <si>
    <t>D3502 0200 9 3502012 02 A 2 2 11 0 0</t>
  </si>
  <si>
    <t>D3502 0200 9 3502012 02 A 2 2 12 0 0</t>
  </si>
  <si>
    <t>D3502 0200 9 3502012 02 A 2 2 13 0 0</t>
  </si>
  <si>
    <t>D3502 0200 9 3502012 02 A 2 2 14 0 0</t>
  </si>
  <si>
    <t>D3502 0200 9 3502012 02 A 2 2 15 0 0</t>
  </si>
  <si>
    <t>D3502 0200 9 3502012 02 A 2 2 16 0 0</t>
  </si>
  <si>
    <t>D3502 0200 9 3502012 02 A 2 2 17 0 0</t>
  </si>
  <si>
    <t>D3502 0200 9 3502012 02 A 2 2 18 0 0</t>
  </si>
  <si>
    <t>D3502 0200 9 3502012 02 A 2 2 19 0 0</t>
  </si>
  <si>
    <t>D3502 0200 9 3502012 02 A 2 2 2 0 0</t>
  </si>
  <si>
    <t>D3502 0200 9 3502016 0 0 0 0</t>
  </si>
  <si>
    <t>D3502 0200 9 3502016 01 0 0 0 0</t>
  </si>
  <si>
    <t>D3502 0200 9 3502016 01 A 2 0 0 0 0</t>
  </si>
  <si>
    <t>D3502 0200 9 3502016 01 A 2 2 0 0 0</t>
  </si>
  <si>
    <t>D3502 0200 9 3502016 01 A 2 2 10 0 0</t>
  </si>
  <si>
    <t>D3502 0200 9 3502016 01 A 2 2 11 0 0</t>
  </si>
  <si>
    <t>D3502 0200 9 3502016 01 A 2 2 12 0 0</t>
  </si>
  <si>
    <t>D3502 0200 9 3502016 01 A 2 2 13 0 0</t>
  </si>
  <si>
    <t>D3502 0200 9 3502016 01 A 2 2 14 0 0</t>
  </si>
  <si>
    <t>D3502 0200 9 3502016 01 A 2 2 15 0 0</t>
  </si>
  <si>
    <t>D3502 0200 9 3502016 01 A 2 2 16 0 0</t>
  </si>
  <si>
    <t>D3502 0200 9 3502016 01 A 2 2 17 0 0</t>
  </si>
  <si>
    <t>D3502 0200 9 3502016 01 A 2 2 18 0 0</t>
  </si>
  <si>
    <t>D3502 0200 9 3502016 01 A 2 2 19 0 0</t>
  </si>
  <si>
    <t>D3502 0200 9 3502016 01 A 2 2 2 0 0</t>
  </si>
  <si>
    <t>D3502 0200 9 3502016 02 0 0 0 0</t>
  </si>
  <si>
    <t>D3502 0200 9 3502016 02 A 2 0 0 0 0</t>
  </si>
  <si>
    <t>D3502 0200 9 3502016 02 A 2 2 0 0 0</t>
  </si>
  <si>
    <t>D3502 0200 9 3502016 02 A 2 2 10 0 0</t>
  </si>
  <si>
    <t>D3502 0200 9 3502016 02 A 2 2 11 0 0</t>
  </si>
  <si>
    <t>D3502 0200 9 3502016 02 A 2 2 12 0 0</t>
  </si>
  <si>
    <t>D3502 0200 9 3502016 02 A 2 2 13 0 0</t>
  </si>
  <si>
    <t>D3502 0200 9 3502016 02 A 2 2 14 0 0</t>
  </si>
  <si>
    <t>D3502 0200 9 3502016 02 A 2 2 15 0 0</t>
  </si>
  <si>
    <t>D3502 0200 9 3502016 02 A 2 2 16 0 0</t>
  </si>
  <si>
    <t>D3502 0200 9 3502016 02 A 2 2 17 0 0</t>
  </si>
  <si>
    <t>D3502 0200 9 3502016 02 A 2 2 18 0 0</t>
  </si>
  <si>
    <t>D3502 0200 9 3502016 02 A 2 2 19 0 0</t>
  </si>
  <si>
    <t>D3502 0200 9 3502016 02 A 2 2 2 0 0</t>
  </si>
  <si>
    <t>D3502 0200 9 3502024 0 0 0 0</t>
  </si>
  <si>
    <t>D3502 0200 9 3502024 01 0 0 0 0</t>
  </si>
  <si>
    <t>D3502 0200 9 3502024 01 A 2 0 0 0 0</t>
  </si>
  <si>
    <t>D3502 0200 9 3502024 01 A 2 2 0 0 0</t>
  </si>
  <si>
    <t>D3502 0200 9 3502024 01 A 2 2 10 0 0</t>
  </si>
  <si>
    <t>D3502 0200 9 3502024 01 A 2 2 11 0 0</t>
  </si>
  <si>
    <t>D3502 0200 9 3502024 01 A 2 2 12 0 0</t>
  </si>
  <si>
    <t>D3502 0200 9 3502024 01 A 2 2 13 0 0</t>
  </si>
  <si>
    <t>D3502 0200 9 3502024 01 A 2 2 14 0 0</t>
  </si>
  <si>
    <t>D3502 0200 9 3502024 01 A 2 2 15 0 0</t>
  </si>
  <si>
    <t>D3502 0200 9 3502024 01 A 2 2 16 0 0</t>
  </si>
  <si>
    <t>D3502 0200 9 3502024 01 A 2 2 17 0 0</t>
  </si>
  <si>
    <t>D3502 0200 9 3502024 01 A 2 2 18 0 0</t>
  </si>
  <si>
    <t>D3502 0200 9 3502024 01 A 2 2 19 0 0</t>
  </si>
  <si>
    <t>D3502 0200 9 3502024 01 A 2 2 2 0 0</t>
  </si>
  <si>
    <t>D3502 0200 9 3502024 02 0 0 0 0</t>
  </si>
  <si>
    <t>D3502 0200 9 3502024 02 A 2 0 0 0 0</t>
  </si>
  <si>
    <t>D3502 0200 9 3502024 02 A 2 2 0 0 0</t>
  </si>
  <si>
    <t>D3502 0200 9 3502024 02 A 2 2 10 0 0</t>
  </si>
  <si>
    <t>D3502 0200 9 3502024 02 A 2 2 11 0 0</t>
  </si>
  <si>
    <t>D3502 0200 9 3502024 02 A 2 2 12 0 0</t>
  </si>
  <si>
    <t>D3502 0200 9 3502024 02 A 2 2 13 0 0</t>
  </si>
  <si>
    <t>D3502 0200 9 3502024 02 A 2 2 14 0 0</t>
  </si>
  <si>
    <t>D3502 0200 9 3502024 02 A 2 2 15 0 0</t>
  </si>
  <si>
    <t>D3502 0200 9 3502024 02 A 2 2 16 0 0</t>
  </si>
  <si>
    <t>D3502 0200 9 3502024 02 A 2 2 17 0 0</t>
  </si>
  <si>
    <t>D3502 0200 9 3502024 02 A 2 2 18 0 0</t>
  </si>
  <si>
    <t>D3502 0200 9 3502024 02 A 2 2 19 0 0</t>
  </si>
  <si>
    <t>D3502 0200 9 3502024 02 A 2 2 2 0 0</t>
  </si>
  <si>
    <t>D3502 0200 9 3502026 0 0 0 0</t>
  </si>
  <si>
    <t>D3502 0200 9 3502026 01 0 0 0 0</t>
  </si>
  <si>
    <t>D3502 0200 9 3502026 01 A 2 0 0 0 0</t>
  </si>
  <si>
    <t>D3502 0200 9 3502026 01 A 2 2 0 0 0</t>
  </si>
  <si>
    <t>D3502 0200 9 3502026 01 A 2 2 10 0 0</t>
  </si>
  <si>
    <t>D3502 0200 9 3502026 01 A 2 2 11 0 0</t>
  </si>
  <si>
    <t>D3502 0200 9 3502026 01 A 2 2 12 0 0</t>
  </si>
  <si>
    <t>D3502 0200 9 3502026 01 A 2 2 13 0 0</t>
  </si>
  <si>
    <t>D3502 0200 9 3502026 01 A 2 2 14 0 0</t>
  </si>
  <si>
    <t>D3502 0200 9 3502026 01 A 2 2 15 0 0</t>
  </si>
  <si>
    <t>D3502 0200 9 3502026 01 A 2 2 16 0 0</t>
  </si>
  <si>
    <t>D3502 0200 9 3502026 01 A 2 2 17 0 0</t>
  </si>
  <si>
    <t>D3502 0200 9 3502026 01 A 2 2 18 0 0</t>
  </si>
  <si>
    <t>D3502 0200 9 3502026 01 A 2 2 19 0 0</t>
  </si>
  <si>
    <t>D3502 0200 9 3502026 01 A 2 2 2 0 0</t>
  </si>
  <si>
    <t>D3502 0200 9 3502026 02 0 0 0 0</t>
  </si>
  <si>
    <t>D3502 0200 9 3502026 02 A 2 0 0 0 0</t>
  </si>
  <si>
    <t>D3502 0200 9 3502026 02 A 2 2 0 0 0</t>
  </si>
  <si>
    <t>D3502 0200 9 3502026 02 A 2 2 10 0 0</t>
  </si>
  <si>
    <t>D3502 0200 9 3502026 02 A 2 2 11 0 0</t>
  </si>
  <si>
    <t>D3502 0200 9 3502026 02 A 2 2 12 0 0</t>
  </si>
  <si>
    <t>D3502 0200 9 3502026 02 A 2 2 13 0 0</t>
  </si>
  <si>
    <t>D3502 0200 9 3502026 02 A 2 2 14 0 0</t>
  </si>
  <si>
    <t>D3502 0200 9 3502026 02 A 2 2 15 0 0</t>
  </si>
  <si>
    <t>D3502 0200 9 3502026 02 A 2 2 16 0 0</t>
  </si>
  <si>
    <t>D3502 0200 9 3502026 02 A 2 2 17 0 0</t>
  </si>
  <si>
    <t>D3502 0200 9 3502026 02 A 2 2 18 0 0</t>
  </si>
  <si>
    <t>D3502 0200 9 3502026 02 A 2 2 19 0 0</t>
  </si>
  <si>
    <t>D3502 0200 9 3502026 02 A 2 2 2 0 0</t>
  </si>
  <si>
    <t>D3502 0200 9 3502107 0 0 0 0</t>
  </si>
  <si>
    <t>D3502 0200 9 3502107 01 0 0 0 0</t>
  </si>
  <si>
    <t>D3502 0200 9 3502107 01 A 2 0 0 0 0</t>
  </si>
  <si>
    <t>D3502 0200 9 3502107 01 A 2 2 0 0 0</t>
  </si>
  <si>
    <t>D3502 0200 9 3502107 01 A 2 2 10 0 0</t>
  </si>
  <si>
    <t>D3502 0200 9 3502107 01 A 2 2 11 0 0</t>
  </si>
  <si>
    <t>D3502 0200 9 3502107 01 A 2 2 12 0 0</t>
  </si>
  <si>
    <t>D3502 0200 9 3502107 01 A 2 2 13 0 0</t>
  </si>
  <si>
    <t>D3502 0200 9 3502107 01 A 2 2 14 0 0</t>
  </si>
  <si>
    <t>D3502 0200 9 3502107 01 A 2 2 15 0 0</t>
  </si>
  <si>
    <t>D3502 0200 9 3502107 01 A 2 2 16 0 0</t>
  </si>
  <si>
    <t>D3502 0200 9 3502107 01 A 2 2 17 0 0</t>
  </si>
  <si>
    <t>D3502 0200 9 3502107 01 A 2 2 18 0 0</t>
  </si>
  <si>
    <t>D3502 0200 9 3502107 01 A 2 2 19 0 0</t>
  </si>
  <si>
    <t>D3502 0200 9 3502107 01 A 2 2 2 0 0</t>
  </si>
  <si>
    <t>D3502 0200 9 3502107 02 0 0 0 0</t>
  </si>
  <si>
    <t>D3502 0200 9 3502107 02 A 2 0 0 0 0</t>
  </si>
  <si>
    <t>D3502 0200 9 3502107 02 A 2 2 0 0 0</t>
  </si>
  <si>
    <t>D3502 0200 9 3502107 02 A 2 2 10 0 0</t>
  </si>
  <si>
    <t>D3502 0200 9 3502107 02 A 2 2 11 0 0</t>
  </si>
  <si>
    <t>D3502 0200 9 3502107 02 A 2 2 12 0 0</t>
  </si>
  <si>
    <t>D3502 0200 9 3502107 02 A 2 2 13 0 0</t>
  </si>
  <si>
    <t>D3502 0200 9 3502107 02 A 2 2 14 0 0</t>
  </si>
  <si>
    <t>D3502 0200 9 3502107 02 A 2 2 15 0 0</t>
  </si>
  <si>
    <t>D3502 0200 9 3502107 02 A 2 2 16 0 0</t>
  </si>
  <si>
    <t>D3502 0200 9 3502107 02 A 2 2 17 0 0</t>
  </si>
  <si>
    <t>D3502 0200 9 3502107 02 A 2 2 18 0 0</t>
  </si>
  <si>
    <t>D3502 0200 9 3502107 02 A 2 2 19 0 0</t>
  </si>
  <si>
    <t>D3502 0200 9 3502107 02 A 2 2 2 0 0</t>
  </si>
  <si>
    <t>D3502 0200 10 0 0 0 0</t>
  </si>
  <si>
    <t>D3502 0200 10 3502019 0 0 0 0</t>
  </si>
  <si>
    <t>D3502 0200 10 3502019 01 0 0 0 0</t>
  </si>
  <si>
    <t>D3502 0200 10 3502019 01 A 2 0 0 0 0</t>
  </si>
  <si>
    <t>D3502 0200 10 3502019 01 A 2 2 0 0 0</t>
  </si>
  <si>
    <t>D3502 0200 10 3502019 01 A 2 2 10 0 0</t>
  </si>
  <si>
    <t>D3502 0200 10 3502019 01 A 2 2 11 0 0</t>
  </si>
  <si>
    <t>D3502 0200 10 3502019 01 A 2 2 12 0 0</t>
  </si>
  <si>
    <t>D3502 0200 10 3502019 01 A 2 2 13 0 0</t>
  </si>
  <si>
    <t>D3502 0200 10 3502019 01 A 2 2 14 0 0</t>
  </si>
  <si>
    <t>D3502 0200 10 3502019 01 A 2 2 15 0 0</t>
  </si>
  <si>
    <t>D3502 0200 10 3502019 01 A 2 2 16 0 0</t>
  </si>
  <si>
    <t>D3502 0200 10 3502019 01 A 2 2 17 0 0</t>
  </si>
  <si>
    <t>D3502 0200 10 3502019 01 A 2 2 18 0 0</t>
  </si>
  <si>
    <t>D3502 0200 10 3502019 01 A 2 2 19 0 0</t>
  </si>
  <si>
    <t>D3502 0200 10 3502019 01 01 A 2 2 2 0 0</t>
  </si>
  <si>
    <t>D3502 0200 10 3502019 02 0 0 0 0</t>
  </si>
  <si>
    <t>D3502 0200 10 3502019 02 A 2 0 0 0 0</t>
  </si>
  <si>
    <t>D3502 0200 10 3502019 02 A 2 2 0 0 0</t>
  </si>
  <si>
    <t>D3502 0200 10 3502019 02 A 2 2 10 0 0</t>
  </si>
  <si>
    <t>D3502 0200 10 3502019 02 A 2 2 11 0 0</t>
  </si>
  <si>
    <t>D3502 0200 10 3502019 02 A 2 2 12 0 0</t>
  </si>
  <si>
    <t>D3502 0200 10 3502019 02 A 2 2 13 0 0</t>
  </si>
  <si>
    <t>D3502 0200 10 3502019 02 A 2 2 14 0 0</t>
  </si>
  <si>
    <t>D3502 0200 10 3502019 02 A 2 2 15 0 0</t>
  </si>
  <si>
    <t>D3502 0200 10 3502019 02 A 2 2 16 0 0</t>
  </si>
  <si>
    <t>D3502 0200 10 3502019 02 A 2 2 17 0 0</t>
  </si>
  <si>
    <t>D3502 0200 10 3502019 02 A 2 2 18 0 0</t>
  </si>
  <si>
    <t>D3502 0200 10 3502019 02 A 2 2 19 0 0</t>
  </si>
  <si>
    <t>D3502 0200 10 3502019 02 02 A 2 2 2 0 0</t>
  </si>
  <si>
    <t>D3502 0200 10 3502026 0 0 0 0</t>
  </si>
  <si>
    <t>D3502 0200 10 3502026 01 0 0 0 0</t>
  </si>
  <si>
    <t>D3502 0200 10 3502026 01 A 2 0 0 0 0</t>
  </si>
  <si>
    <t>D3502 0200 10 3502026 01 A 2 2 0 0 0</t>
  </si>
  <si>
    <t>D3502 0200 10 3502026 01 A 2 2 10 0 0</t>
  </si>
  <si>
    <t>D3502 0200 10 3502026 01 A 2 2 11 0 0</t>
  </si>
  <si>
    <t>D3502 0200 10 3502026 01 A 2 2 12 0 0</t>
  </si>
  <si>
    <t>D3502 0200 10 3502026 01 A 2 2 13 0 0</t>
  </si>
  <si>
    <t>D3502 0200 10 3502026 01 A 2 2 14 0 0</t>
  </si>
  <si>
    <t>D3502 0200 10 3502026 01 A 2 2 15 0 0</t>
  </si>
  <si>
    <t>D3502 0200 10 3502026 01 A 2 2 16 0 0</t>
  </si>
  <si>
    <t>D3502 0200 10 3502026 01 A 2 2 17 0 0</t>
  </si>
  <si>
    <t>D3502 0200 10 3502026 01 A 2 2 18 0 0</t>
  </si>
  <si>
    <t>D3502 0200 10 3502026 01 A 2 2 19 0 0</t>
  </si>
  <si>
    <t>D3502 0200 10 3502026 01 01 A 2 2 2 0 0</t>
  </si>
  <si>
    <t>D3502 0200 10 3502026 02 0 0 0 0</t>
  </si>
  <si>
    <t>D3502 0200 10 3502026 02 A 2 0 0 0 0</t>
  </si>
  <si>
    <t>D3502 0200 10 3502026 02 A 2 2 0 0 0</t>
  </si>
  <si>
    <t>D3502 0200 10 3502026 02 A 2 2 10 0 0</t>
  </si>
  <si>
    <t>D3502 0200 10 3502026 02 A 2 2 11 0 0</t>
  </si>
  <si>
    <t>D3502 0200 10 3502026 02 A 2 2 12 0 0</t>
  </si>
  <si>
    <t>D3502 0200 10 3502026 02 A 2 2 13 0 0</t>
  </si>
  <si>
    <t>D3502 0200 10 3502026 02 A 2 2 14 0 0</t>
  </si>
  <si>
    <t>D3502 0200 10 3502026 02 A 2 2 15 0 0</t>
  </si>
  <si>
    <t>D3502 0200 10 3502026 02 A 2 2 16 0 0</t>
  </si>
  <si>
    <t>D3502 0200 10 3502026 02 A 2 2 17 0 0</t>
  </si>
  <si>
    <t>D3502 0200 10 3502026 02 A 2 2 18 0 0</t>
  </si>
  <si>
    <t>D3502 0200 10 3502026 02 A 2 2 19 0 0</t>
  </si>
  <si>
    <t>D3502 0200 10 3502026 02 02 A 2 2 2 0 0</t>
  </si>
  <si>
    <t>D3502 0200 10 3502026 03 0 0 0 0</t>
  </si>
  <si>
    <t>D3502 0200 10 3502026 03 A 2 0 0 0 0</t>
  </si>
  <si>
    <t>D3502 0200 10 3502026 03 A 2 2 0 0 0</t>
  </si>
  <si>
    <t>D3502 0200 10 3502026 03 A 2 2 10 0 0</t>
  </si>
  <si>
    <t>D3502 0200 10 3502026 03 A 2 2 11 0 0</t>
  </si>
  <si>
    <t>D3502 0200 10 3502026 03 A 2 2 12 0 0</t>
  </si>
  <si>
    <t>D3502 0200 10 3502026 03 A 2 2 13 0 0</t>
  </si>
  <si>
    <t>D3502 0200 10 3502026 03 A 2 2 14 0 0</t>
  </si>
  <si>
    <t>D3502 0200 10 3502026 03 A 2 2 15 0 0</t>
  </si>
  <si>
    <t>D3502 0200 10 3502026 03 A 2 2 16 0 0</t>
  </si>
  <si>
    <t>D3502 0200 10 3502026 03 A 2 2 17 0 0</t>
  </si>
  <si>
    <t>D3502 0200 10 3502026 03 A 2 2 18 0 0</t>
  </si>
  <si>
    <t>D3502 0200 10 3502026 03 A 2 2 19 0 0</t>
  </si>
  <si>
    <t>D3502 0200 10 3502026 03 03 A 2 2 2 0 0</t>
  </si>
  <si>
    <t>D3502 0200 10 3502027 0 0 0 0</t>
  </si>
  <si>
    <t>D3502 0200 10 3502027 01 0 0 0 0</t>
  </si>
  <si>
    <t>D3502 0200 10 3502027 01 A 2 0 0 0 0</t>
  </si>
  <si>
    <t>D3502 0200 10 3502027 01 A 2 2 0 0 0</t>
  </si>
  <si>
    <t>D3502 0200 10 3502027 01 A 2 2 10 0 0</t>
  </si>
  <si>
    <t>D3502 0200 10 3502027 01 A 2 2 11 0 0</t>
  </si>
  <si>
    <t>D3502 0200 10 3502027 01 A 2 2 12 0 0</t>
  </si>
  <si>
    <t>D3502 0200 10 3502027 01 A 2 2 13 0 0</t>
  </si>
  <si>
    <t>D3502 0200 10 3502027 01 A 2 2 14 0 0</t>
  </si>
  <si>
    <t>D3502 0200 10 3502027 01 A 2 2 15 0 0</t>
  </si>
  <si>
    <t>D3502 0200 10 3502027 01 A 2 2 16 0 0</t>
  </si>
  <si>
    <t>D3502 0200 10 3502027 01 A 2 2 17 0 0</t>
  </si>
  <si>
    <t>D3502 0200 10 3502027 01 A 2 2 18 0 0</t>
  </si>
  <si>
    <t>D3502 0200 10 3502027 01 A 2 2 19 0 0</t>
  </si>
  <si>
    <t>D3502 0200 10 3502027 01 A 2 2 2 0 0</t>
  </si>
  <si>
    <t>D3502 0200 10 3502027 02 0 0 0 0</t>
  </si>
  <si>
    <t>D3502 0200 10 3502027 02 A 2 0 0 0 0</t>
  </si>
  <si>
    <t>D3502 0200 10 3502027 02 A 2 2 0 0 0</t>
  </si>
  <si>
    <t>D3502 0200 10 3502027 02 A 2 2 10 0 0</t>
  </si>
  <si>
    <t>D3502 0200 10 3502027 02 A 2 2 11 0 0</t>
  </si>
  <si>
    <t>D3502 0200 10 3502027 02 A 2 2 12 0 0</t>
  </si>
  <si>
    <t>D3502 0200 10 3502027 02 A 2 2 13 0 0</t>
  </si>
  <si>
    <t>D3502 0200 10 3502027 02 A 2 2 14 0 0</t>
  </si>
  <si>
    <t>D3502 0200 10 3502027 02 A 2 2 15 0 0</t>
  </si>
  <si>
    <t>D3502 0200 10 3502027 02 A 2 2 16 0 0</t>
  </si>
  <si>
    <t>D3502 0200 10 3502027 02 A 2 2 17 0 0</t>
  </si>
  <si>
    <t>D3502 0200 10 3502027 02 A 2 2 18 0 0</t>
  </si>
  <si>
    <t>D3502 0200 10 3502027 02 A 2 2 19 0 0</t>
  </si>
  <si>
    <t>D3502 0200 10 3502027 02 A 2 2 2 0 0</t>
  </si>
  <si>
    <t>D3502 0200 11 0 0 0 0</t>
  </si>
  <si>
    <t>D3502 0200 11 3502002 0 0 0 0</t>
  </si>
  <si>
    <t>D3502 0200 11 3502002 01 0 0 0 0</t>
  </si>
  <si>
    <t>D3502 0200 11 3502002 01 A 2 0 0 0 0</t>
  </si>
  <si>
    <t>D3502 0200 11 3502002 01 A 2 2 0 0 0</t>
  </si>
  <si>
    <t>D3502 0200 11 3502002 01 A 2 2 10 0 0</t>
  </si>
  <si>
    <t>D3502 0200 11 3502002 01 A 2 2 11 0 0</t>
  </si>
  <si>
    <t>D3502 0200 11 3502002 01 A 2 2 12 0 0</t>
  </si>
  <si>
    <t>D3502 0200 11 3502002 01 A 2 2 13 0 0</t>
  </si>
  <si>
    <t>D3502 0200 11 3502002 01 A 2 2 14 0 0</t>
  </si>
  <si>
    <t>D3502 0200 11 3502002 01 A 2 2 15 0 0</t>
  </si>
  <si>
    <t>D3502 0200 11 3502002 01 A 2 2 16 0 0</t>
  </si>
  <si>
    <t>D3502 0200 11 3502002 01 A 2 2 17 0 0</t>
  </si>
  <si>
    <t>D3502 0200 11 3502002 01 A 2 2 18 0 0</t>
  </si>
  <si>
    <t>D3502 0200 11 3502002 01 A 2 2 19 0 0</t>
  </si>
  <si>
    <t>D3502 0200 11 3502002 01 01 A 2 2 2 0 0</t>
  </si>
  <si>
    <t>D3502 0200 11 3502002 02 0 0 0 0</t>
  </si>
  <si>
    <t>D3502 0200 11 3502002 02 A 2 0 0 0 0</t>
  </si>
  <si>
    <t>D3502 0200 11 3502002 02 A 2 2 0 0 0</t>
  </si>
  <si>
    <t>D3502 0200 11 3502002 02 A 2 2 10 0 0</t>
  </si>
  <si>
    <t>D3502 0200 11 3502002 02 A 2 2 11 0 0</t>
  </si>
  <si>
    <t>D3502 0200 11 3502002 02 A 2 2 12 0 0</t>
  </si>
  <si>
    <t>D3502 0200 11 3502002 02 A 2 2 13 0 0</t>
  </si>
  <si>
    <t>D3502 0200 11 3502002 02 A 2 2 14 0 0</t>
  </si>
  <si>
    <t>D3502 0200 11 3502002 02 A 2 2 15 0 0</t>
  </si>
  <si>
    <t>D3502 0200 11 3502002 02 A 2 2 16 0 0</t>
  </si>
  <si>
    <t>D3502 0200 11 3502002 02 A 2 2 17 0 0</t>
  </si>
  <si>
    <t>D3502 0200 11 3502002 02 A 2 2 18 0 0</t>
  </si>
  <si>
    <t>D3502 0200 11 3502002 02 A 2 2 19 0 0</t>
  </si>
  <si>
    <t>D3502 0200 11 3502002 02 02 A 2 2 2 0 0</t>
  </si>
  <si>
    <t>D3502 0200 11 3502022 0 0 0 0</t>
  </si>
  <si>
    <t>D3502 0200 11 3502022 01 0 0 0 0</t>
  </si>
  <si>
    <t>D3502 0200 11 3502022 01 A 2 0 0 0 0</t>
  </si>
  <si>
    <t>D3502 0200 11 3502022 01 A 2 2 0 0 0</t>
  </si>
  <si>
    <t>D3502 0200 11 3502022 01 A 2 2 10 0 0</t>
  </si>
  <si>
    <t>D3502 0200 11 3502022 01 A 2 2 11 0 0</t>
  </si>
  <si>
    <t>D3502 0200 11 3502022 01 A 2 2 12 0 0</t>
  </si>
  <si>
    <t>D3502 0200 11 3502022 01 A 2 2 13 0 0</t>
  </si>
  <si>
    <t>D3502 0200 11 3502022 01 A 2 2 14 0 0</t>
  </si>
  <si>
    <t>D3502 0200 11 3502022 01 A 2 2 15 0 0</t>
  </si>
  <si>
    <t>D3502 0200 11 3502022 01 A 2 2 16 0 0</t>
  </si>
  <si>
    <t>D3502 0200 11 3502022 01 A 2 2 17 0 0</t>
  </si>
  <si>
    <t>D3502 0200 11 3502022 01 A 2 2 18 0 0</t>
  </si>
  <si>
    <t>D3502 0200 11 3502022 01 A 2 2 19 0 0</t>
  </si>
  <si>
    <t>D3502 0200 11 3502022 01 A 2 2 2 0 0</t>
  </si>
  <si>
    <t>D3502 0200 11 3502022 02 0 0 0 0</t>
  </si>
  <si>
    <t>D3502 0200 11 3502022 02 A 2 0 0 0 0</t>
  </si>
  <si>
    <t>D3502 0200 11 3502022 02 A 2 2 0 0 0</t>
  </si>
  <si>
    <t>D3502 0200 11 3502022 02 A 2 2 10 0 0</t>
  </si>
  <si>
    <t>D3502 0200 11 3502022 02 A 2 2 11 0 0</t>
  </si>
  <si>
    <t>D3502 0200 11 3502022 02 A 2 2 12 0 0</t>
  </si>
  <si>
    <t>D3502 0200 11 3502022 02 A 2 2 13 0 0</t>
  </si>
  <si>
    <t>D3502 0200 11 3502022 02 A 2 2 14 0 0</t>
  </si>
  <si>
    <t>D3502 0200 11 3502022 02 A 2 2 15 0 0</t>
  </si>
  <si>
    <t>D3502 0200 11 3502022 02 A 2 2 16 0 0</t>
  </si>
  <si>
    <t>D3502 0200 11 3502022 02 A 2 2 17 0 0</t>
  </si>
  <si>
    <t>D3502 0200 11 3502022 02 A 2 2 18 0 0</t>
  </si>
  <si>
    <t>D3502 0200 11 3502022 02 A 2 2 19 0 0</t>
  </si>
  <si>
    <t>D3502 0200 11 3502022 02 A 2 2 2 0 0</t>
  </si>
  <si>
    <t>D3502 0200 11 3502022 03 0 0 0 0</t>
  </si>
  <si>
    <t>D3502 0200 11 3502022 03 A 2 0 0 0 0</t>
  </si>
  <si>
    <t>D3502 0200 11 3502022 03 A 2 2 0 0 0</t>
  </si>
  <si>
    <t>D3502 0200 11 3502022 03 A 2 2 10 0 0</t>
  </si>
  <si>
    <t>D3502 0200 11 3502022 03 A 2 2 11 0 0</t>
  </si>
  <si>
    <t>D3502 0200 11 3502022 03 A 2 2 12 0 0</t>
  </si>
  <si>
    <t>D3502 0200 11 3502022 03 A 2 2 13 0 0</t>
  </si>
  <si>
    <t>D3502 0200 11 3502022 03 A 2 2 14 0 0</t>
  </si>
  <si>
    <t>D3502 0200 11 3502022 03 A 2 2 15 0 0</t>
  </si>
  <si>
    <t>D3502 0200 11 3502022 03 A 2 2 16 0 0</t>
  </si>
  <si>
    <t>D3502 0200 11 3502022 03 A 2 2 17 0 0</t>
  </si>
  <si>
    <t>D3502 0200 11 3502022 03 A 2 2 18 0 0</t>
  </si>
  <si>
    <t>D3502 0200 11 3502022 03 A 2 2 19 0 0</t>
  </si>
  <si>
    <t>D3502 0200 11 3502022 03 A 2 2 2 0 0</t>
  </si>
  <si>
    <t>D3502 0200 11 3502024 0 0 0 0</t>
  </si>
  <si>
    <t>D3502 0200 11 3502024 01 0 0 0 0</t>
  </si>
  <si>
    <t>D3502 0200 11 3502024 01 A 2 0 0 0 0</t>
  </si>
  <si>
    <t>D3502 0200 11 3502024 01 A 2 2 0 0 0</t>
  </si>
  <si>
    <t>D3502 0200 11 3502024 01 A 2 2 10 0 0</t>
  </si>
  <si>
    <t>D3502 0200 11 3502024 01 A 2 2 11 0 0</t>
  </si>
  <si>
    <t>D3502 0200 11 3502024 01 A 2 2 12 0 0</t>
  </si>
  <si>
    <t>D3502 0200 11 3502024 01 A 2 2 13 0 0</t>
  </si>
  <si>
    <t>D3502 0200 11 3502024 01 A 2 2 14 0 0</t>
  </si>
  <si>
    <t>D3502 0200 11 3502024 01 A 2 2 15 0 0</t>
  </si>
  <si>
    <t>D3502 0200 11 3502024 01 A 2 2 16 0 0</t>
  </si>
  <si>
    <t>D3502 0200 11 3502024 01 A 2 2 17 0 0</t>
  </si>
  <si>
    <t>D3502 0200 11 3502024 01 A 2 2 18 0 0</t>
  </si>
  <si>
    <t>D3502 0200 11 3502024 01 A 2 2 19 0 0</t>
  </si>
  <si>
    <t>D3502 0200 11 3502024 01 A 2 2 2 0 0</t>
  </si>
  <si>
    <t>D3502 0200 11 3502024 02 0 0 0 0</t>
  </si>
  <si>
    <t>D3502 0200 11 3502024 02 A 2 0 0 0 0</t>
  </si>
  <si>
    <t>D3502 0200 11 3502024 02 A 2 2 0 0 0</t>
  </si>
  <si>
    <t>D3502 0200 11 3502024 02 A 2 2 10 0 0</t>
  </si>
  <si>
    <t>D3502 0200 11 3502024 02 A 2 2 11 0 0</t>
  </si>
  <si>
    <t>D3502 0200 11 3502024 02 A 2 2 12 0 0</t>
  </si>
  <si>
    <t>D3502 0200 11 3502024 02 A 2 2 13 0 0</t>
  </si>
  <si>
    <t>D3502 0200 11 3502024 02 A 2 2 14 0 0</t>
  </si>
  <si>
    <t>D3502 0200 11 3502024 02 A 2 2 15 0 0</t>
  </si>
  <si>
    <t>D3502 0200 11 3502024 02 A 2 2 16 0 0</t>
  </si>
  <si>
    <t>D3502 0200 11 3502024 02 A 2 2 17 0 0</t>
  </si>
  <si>
    <t>D3502 0200 11 3502024 02 A 2 2 18 0 0</t>
  </si>
  <si>
    <t>D3502 0200 11 3502024 02 A 2 2 19 0 0</t>
  </si>
  <si>
    <t>D3502 0200 11 3502024 02 A 2 2 2 0 0</t>
  </si>
  <si>
    <t>D3502 0200 11 3502027 0 0 0 0</t>
  </si>
  <si>
    <t>D3502 0200 11 3502027 01 0 0 0 0</t>
  </si>
  <si>
    <t>D3502 0200 11 3502027 01 A 2 0 0 0 0</t>
  </si>
  <si>
    <t>D3502 0200 11 3502027 01 A 2 2 0 0 0</t>
  </si>
  <si>
    <t>D3502 0200 11 3502027 01 A 2 2 10 0 0</t>
  </si>
  <si>
    <t>D3502 0200 11 3502027 01 A 2 2 11 0 0</t>
  </si>
  <si>
    <t>D3502 0200 11 3502027 01 A 2 2 12 0 0</t>
  </si>
  <si>
    <t>D3502 0200 11 3502027 01 A 2 2 13 0 0</t>
  </si>
  <si>
    <t>D3502 0200 11 3502027 01 A 2 2 14 0 0</t>
  </si>
  <si>
    <t>D3502 0200 11 3502027 01 A 2 2 15 0 0</t>
  </si>
  <si>
    <t>D3502 0200 11 3502027 01 A 2 2 16 0 0</t>
  </si>
  <si>
    <t>D3502 0200 11 3502027 01 A 2 2 17 0 0</t>
  </si>
  <si>
    <t>D3502 0200 11 3502027 01 A 2 2 18 0 0</t>
  </si>
  <si>
    <t>D3502 0200 11 3502027 01 A 2 2 19 0 0</t>
  </si>
  <si>
    <t>D3502 0200 11 3502027 01 A 2 2 2 0 0</t>
  </si>
  <si>
    <t>D3502 0200 11 3502027 02 0 0 0 0</t>
  </si>
  <si>
    <t>D3502 0200 11 3502027 02 A 2 0 0 0 0</t>
  </si>
  <si>
    <t>D3502 0200 11 3502027 02 A 2 2 0 0 0</t>
  </si>
  <si>
    <t>D3502 0200 11 3502027 02 A 2 2 10 0 0</t>
  </si>
  <si>
    <t>D3502 0200 11 3502027 02 A 2 2 11 0 0</t>
  </si>
  <si>
    <t>D3502 0200 11 3502027 02 A 2 2 12 0 0</t>
  </si>
  <si>
    <t>D3502 0200 11 3502027 02 A 2 2 13 0 0</t>
  </si>
  <si>
    <t>D3502 0200 11 3502027 02 A 2 2 14 0 0</t>
  </si>
  <si>
    <t>D3502 0200 11 3502027 02 A 2 2 15 0 0</t>
  </si>
  <si>
    <t>D3502 0200 11 3502027 02 A 2 2 16 0 0</t>
  </si>
  <si>
    <t>D3502 0200 11 3502027 02 A 2 2 17 0 0</t>
  </si>
  <si>
    <t>D3502 0200 11 3502027 02 A 2 2 18 0 0</t>
  </si>
  <si>
    <t>D3502 0200 11 3502027 02 A 2 2 19 0 0</t>
  </si>
  <si>
    <t>D3502 0200 11 3502027 02 A 2 2 2 0 0</t>
  </si>
  <si>
    <t>D3502 0200 11 3502027 03 0 0 0 0</t>
  </si>
  <si>
    <t>D3502 0200 11 3502027 03 A 2 0 0 0 0</t>
  </si>
  <si>
    <t>D3502 0200 11 3502027 03 A 2 2 0 0 0</t>
  </si>
  <si>
    <t>D3502 0200 11 3502027 03 A 2 2 10 0 0</t>
  </si>
  <si>
    <t>D3502 0200 11 3502027 03 A 2 2 11 0 0</t>
  </si>
  <si>
    <t>D3502 0200 11 3502027 03 A 2 2 12 0 0</t>
  </si>
  <si>
    <t>D3502 0200 11 3502027 03 A 2 2 13 0 0</t>
  </si>
  <si>
    <t>D3502 0200 11 3502027 03 A 2 2 14 0 0</t>
  </si>
  <si>
    <t>D3502 0200 11 3502027 03 A 2 2 15 0 0</t>
  </si>
  <si>
    <t>D3502 0200 11 3502027 03 A 2 2 16 0 0</t>
  </si>
  <si>
    <t>D3502 0200 11 3502027 03 A 2 2 17 0 0</t>
  </si>
  <si>
    <t>D3502 0200 11 3502027 03 A 2 2 18 0 0</t>
  </si>
  <si>
    <t>D3502 0200 11 3502027 03 A 2 2 19 0 0</t>
  </si>
  <si>
    <t>D3502 0200 11 3502027 03 A 2 2 2 0 0</t>
  </si>
  <si>
    <t>D3502 0200 11 3502047 0 0 0 0</t>
  </si>
  <si>
    <t>D3502 0200 11 3502047 01 0 0 0 0</t>
  </si>
  <si>
    <t>D3502 0200 11 3502047 01 A 2 0 0 0 0</t>
  </si>
  <si>
    <t>D3502 0200 11 3502047 01 A 2 2 0 0 0</t>
  </si>
  <si>
    <t>D3502 0200 11 3502047 01 A 2 2 10 0 0</t>
  </si>
  <si>
    <t>D3502 0200 11 3502047 01 A 2 2 11 0 0</t>
  </si>
  <si>
    <t>D3502 0200 11 3502047 01 A 2 2 12 0 0</t>
  </si>
  <si>
    <t>D3502 0200 11 3502047 01 A 2 2 13 0 0</t>
  </si>
  <si>
    <t>D3502 0200 11 3502047 01 A 2 2 14 0 0</t>
  </si>
  <si>
    <t>D3502 0200 11 3502047 01 A 2 2 15 0 0</t>
  </si>
  <si>
    <t>D3502 0200 11 3502047 01 A 2 2 16 0 0</t>
  </si>
  <si>
    <t>D3502 0200 11 3502047 01 A 2 2 17 0 0</t>
  </si>
  <si>
    <t>D3502 0200 11 3502047 01 A 2 2 18 0 0</t>
  </si>
  <si>
    <t>D3502 0200 11 3502047 01 A 2 2 19 0 0</t>
  </si>
  <si>
    <t>D3502 0200 11 3502047 01 A 2 2 2 0 0</t>
  </si>
  <si>
    <t>D3502 0200 11 3502047 02 0 0 0 0</t>
  </si>
  <si>
    <t>D3502 0200 11 3502047 02 A 2 0 0 0 0</t>
  </si>
  <si>
    <t>D3502 0200 11 3502047 02 A 2 2 0 0 0</t>
  </si>
  <si>
    <t>D3502 0200 11 3502047 02 A 2 2 10 0 0</t>
  </si>
  <si>
    <t>D3502 0200 11 3502047 02 A 2 2 11 0 0</t>
  </si>
  <si>
    <t>D3502 0200 11 3502047 02 A 2 2 12 0 0</t>
  </si>
  <si>
    <t>D3502 0200 11 3502047 02 A 2 2 13 0 0</t>
  </si>
  <si>
    <t>D3502 0200 11 3502047 02 A 2 2 14 0 0</t>
  </si>
  <si>
    <t>D3502 0200 11 3502047 02 A 2 2 15 0 0</t>
  </si>
  <si>
    <t>D3502 0200 11 3502047 02 A 2 2 16 0 0</t>
  </si>
  <si>
    <t>D3502 0200 11 3502047 02 A 2 2 17 0 0</t>
  </si>
  <si>
    <t>D3502 0200 11 3502047 02 A 2 2 18 0 0</t>
  </si>
  <si>
    <t>D3502 0200 11 3502047 02 A 2 2 19 0 0</t>
  </si>
  <si>
    <t>D3502 0200 11 3502047 02 A 2 2 2 0 0</t>
  </si>
  <si>
    <t>D3502 0200 11 3502047 03 0 0 0 0</t>
  </si>
  <si>
    <t>D3502 0200 11 3502047 03 A 2 0 0 0 0</t>
  </si>
  <si>
    <t>D3502 0200 11 3502047 03 A 2 2 0 0 0</t>
  </si>
  <si>
    <t>D3502 0200 11 3502047 03 A 2 2 10 0 0</t>
  </si>
  <si>
    <t>D3502 0200 11 3502047 03 A 2 2 11 0 0</t>
  </si>
  <si>
    <t>D3502 0200 11 3502047 03 A 2 2 12 0 0</t>
  </si>
  <si>
    <t>D3502 0200 11 3502047 03 A 2 2 13 0 0</t>
  </si>
  <si>
    <t>D3502 0200 11 3502047 03 A 2 2 14 0 0</t>
  </si>
  <si>
    <t>D3502 0200 11 3502047 03 A 2 2 15 0 0</t>
  </si>
  <si>
    <t>D3502 0200 11 3502047 03 A 2 2 16 0 0</t>
  </si>
  <si>
    <t>D3502 0200 11 3502047 03 A 2 2 17 0 0</t>
  </si>
  <si>
    <t>D3502 0200 11 3502047 03 A 2 2 18 0 0</t>
  </si>
  <si>
    <t>D3502 0200 11 3502047 03 A 2 2 19 0 0</t>
  </si>
  <si>
    <t>D3502 0200 11 3502047 03 A 2 2 2 0 0</t>
  </si>
  <si>
    <t>D3599 0 0 0 0</t>
  </si>
  <si>
    <t>D3599 0200 4 0 0 0 0</t>
  </si>
  <si>
    <t>D3599 0200 4 3599064 0 0 0 0</t>
  </si>
  <si>
    <t>D3599 0200 4 3599064 01 0 0 0 0</t>
  </si>
  <si>
    <t>D3599 0200 4 3599064 01 A 2 0 0 0 0</t>
  </si>
  <si>
    <t>D3599 0200 4 3599064 01 A 2 2 0 0 0</t>
  </si>
  <si>
    <t>D3599 0200 4 3599064 01 A 2 2 10 0 0</t>
  </si>
  <si>
    <t>D3599 0200 4 3599064 01 A 2 2 11 0 0</t>
  </si>
  <si>
    <t>D3599 0200 4 3599064 01 A 2 2 12 0 0</t>
  </si>
  <si>
    <t>D3599 0200 4 3599064 01 A 2 2 13 0 0</t>
  </si>
  <si>
    <t>D3599 0200 4 3599064 01 A 2 2 14 0 0</t>
  </si>
  <si>
    <t>D3599 0200 4 3599064 01 A 2 2 15 0 0</t>
  </si>
  <si>
    <t>D3599 0200 4 3599064 01 A 2 2 16 0 0</t>
  </si>
  <si>
    <t>D3599 0200 4 3599064 01 A 2 2 17 0 0</t>
  </si>
  <si>
    <t>D3599 0200 4 3599064 01 A 2 2 18 0 0</t>
  </si>
  <si>
    <t>D3599 0200 4 3599064 01 A 2 2 19 0 0</t>
  </si>
  <si>
    <t>D3599 0200 4 3599064 01 A 2 2 2 0 0</t>
  </si>
  <si>
    <t>D3599 0200 4 3599064 02 0 0 0 0</t>
  </si>
  <si>
    <t>D3599 0200 4 3599064 02 A 2 0 0 0 0</t>
  </si>
  <si>
    <t>D3599 0200 4 3599064 02 A 2 2 0 0 0</t>
  </si>
  <si>
    <t>D3599 0200 4 3599064 02 A 2 2 10 0 0</t>
  </si>
  <si>
    <t>D3599 0200 4 3599064 02 A 2 2 11 0 0</t>
  </si>
  <si>
    <t>D3599 0200 4 3599064 02 A 2 2 12 0 0</t>
  </si>
  <si>
    <t>D3599 0200 4 3599064 02 A 2 2 13 0 0</t>
  </si>
  <si>
    <t>D3599 0200 4 3599064 02 A 2 2 14 0 0</t>
  </si>
  <si>
    <t>D3599 0200 4 3599064 02 A 2 2 15 0 0</t>
  </si>
  <si>
    <t>D3599 0200 4 3599064 02 A 2 2 16 0 0</t>
  </si>
  <si>
    <t>D3599 0200 4 3599064 02 A 2 2 17 0 0</t>
  </si>
  <si>
    <t>D3599 0200 4 3599064 02 A 2 2 18 0 0</t>
  </si>
  <si>
    <t>D3599 0200 4 3599064 02 A 2 2 19 0 0</t>
  </si>
  <si>
    <t>D3599 0200 4 3599064 02 A 2 2 2 0 0</t>
  </si>
  <si>
    <t>D3599 0200 4 3599067 0 0 0 0</t>
  </si>
  <si>
    <t>D3599 0200 4 3599067 01 0 0 0 0</t>
  </si>
  <si>
    <t>D3599 0200 4 3599067 01 A 2 0 0 0 0</t>
  </si>
  <si>
    <t>D3599 0200 4 3599067 01 A 2 2 0 0 0</t>
  </si>
  <si>
    <t>D3599 0200 4 3599067 01 A 2 2 10 0 0</t>
  </si>
  <si>
    <t>D3599 0200 4 3599067 01 A 2 2 11 0 0</t>
  </si>
  <si>
    <t>D3599 0200 4 3599067 01 A 2 2 12 0 0</t>
  </si>
  <si>
    <t>D3599 0200 4 3599067 01 A 2 2 13 0 0</t>
  </si>
  <si>
    <t>D3599 0200 4 3599067 01 A 2 2 14 0 0</t>
  </si>
  <si>
    <t>D3599 0200 4 3599067 01 A 2 2 15 0 0</t>
  </si>
  <si>
    <t>D3599 0200 4 3599067 01 A 2 2 16 0 0</t>
  </si>
  <si>
    <t>D3599 0200 4 3599067 01 A 2 2 17 0 0</t>
  </si>
  <si>
    <t>D3599 0200 4 3599067 01 A 2 2 18 0 0</t>
  </si>
  <si>
    <t>D3599 0200 4 3599067 01 A 2 2 19 0 0</t>
  </si>
  <si>
    <t>D3599 0200 4 3599067 01 A 2 2 2 0 0</t>
  </si>
  <si>
    <t>D3599 0200 4 3599067 02 0 0 0 0</t>
  </si>
  <si>
    <t>D3599 0200 4 3599067 02 A 2 0 0 0 0</t>
  </si>
  <si>
    <t>D3599 0200 4 3599067 02 A 2 2 0 0 0</t>
  </si>
  <si>
    <t>D3599 0200 4 3599067 02 A 2 2 10 0 0</t>
  </si>
  <si>
    <t>D3599 0200 4 3599067 02 A 2 2 11 0 0</t>
  </si>
  <si>
    <t>D3599 0200 4 3599067 02 A 2 2 12 0 0</t>
  </si>
  <si>
    <t>D3599 0200 4 3599067 02 A 2 2 13 0 0</t>
  </si>
  <si>
    <t>D3599 0200 4 3599067 02 A 2 2 14 0 0</t>
  </si>
  <si>
    <t>D3599 0200 4 3599067 02 A 2 2 15 0 0</t>
  </si>
  <si>
    <t>D3599 0200 4 3599067 02 A 2 2 16 0 0</t>
  </si>
  <si>
    <t>D3599 0200 4 3599067 02 A 2 2 17 0 0</t>
  </si>
  <si>
    <t>D3599 0200 4 3599067 02 A 2 2 18 0 0</t>
  </si>
  <si>
    <t>D3599 0200 4 3599067 02 A 2 2 19 0 0</t>
  </si>
  <si>
    <t>D3599 0200 4 3599067 02 A 2 2 2 0 0</t>
  </si>
  <si>
    <t>D3599 0200 4 3599067 03 0 0 0 0</t>
  </si>
  <si>
    <t>D3599 0200 4 3599067 03 A 2 0 0 0 0</t>
  </si>
  <si>
    <t>D3599 0200 4 3599067 03 A 2 2 0 0 0</t>
  </si>
  <si>
    <t>D3599 0200 4 3599067 03 A 2 2 10 0 0</t>
  </si>
  <si>
    <t>D3599 0200 4 3599067 03 A 2 2 11 0 0</t>
  </si>
  <si>
    <t>D3599 0200 4 3599067 03 A 2 2 12 0 0</t>
  </si>
  <si>
    <t>D3599 0200 4 3599067 03 A 2 2 13 0 0</t>
  </si>
  <si>
    <t>D3599 0200 4 3599067 03 A 2 2 14 0 0</t>
  </si>
  <si>
    <t>D3599 0200 4 3599067 03 A 2 2 15 0 0</t>
  </si>
  <si>
    <t>D3599 0200 4 3599067 03 A 2 2 16 0 0</t>
  </si>
  <si>
    <t>D3599 0200 4 3599067 03 A 2 2 17 0 0</t>
  </si>
  <si>
    <t>D3599 0200 4 3599067 03 A 2 2 18 0 0</t>
  </si>
  <si>
    <t>D3599 0200 4 3599067 03 A 2 2 19 0 0</t>
  </si>
  <si>
    <t>D3599 0200 4 3599067 03 A 2 2 2 0 0</t>
  </si>
  <si>
    <t>D3599 0200 4 3599068 0 0 0 0</t>
  </si>
  <si>
    <t>D3599 0200 4 3599068 01 0 0 0 0</t>
  </si>
  <si>
    <t>D3599 0200 4 3599068 01 A 2 0 0 0 0</t>
  </si>
  <si>
    <t>D3599 0200 4 3599068 01 A 2 2 0 0 0</t>
  </si>
  <si>
    <t>D3599 0200 4 3599068 01 A 2 2 10 0 0</t>
  </si>
  <si>
    <t>D3599 0200 4 3599068 01 A 2 2 11 0 0</t>
  </si>
  <si>
    <t>D3599 0200 4 3599068 01 A 2 2 12 0 0</t>
  </si>
  <si>
    <t>D3599 0200 4 3599068 01 A 2 2 13 0 0</t>
  </si>
  <si>
    <t>D3599 0200 4 3599068 01 A 2 2 14 0 0</t>
  </si>
  <si>
    <t>D3599 0200 4 3599068 01 A 2 2 15 0 0</t>
  </si>
  <si>
    <t>D3599 0200 4 3599068 01 A 2 2 16 0 0</t>
  </si>
  <si>
    <t>D3599 0200 4 3599068 01 A 2 2 17 0 0</t>
  </si>
  <si>
    <t>D3599 0200 4 3599068 01 A 2 2 18 0 0</t>
  </si>
  <si>
    <t>D3599 0200 4 3599068 01 A 2 2 19 0 0</t>
  </si>
  <si>
    <t>D3599 0200 4 3599068 01 A 2 2 2 0 0</t>
  </si>
  <si>
    <t>D3599 0200 4 3599068 02 0 0 0 0</t>
  </si>
  <si>
    <t>D3599 0200 4 3599068 02 A 2 0 0 0 0</t>
  </si>
  <si>
    <t>D3599 0200 4 3599068 02 A 2 2 0 0 0</t>
  </si>
  <si>
    <t>D3599 0200 4 3599068 02 A 2 2 10 0 0</t>
  </si>
  <si>
    <t>D3599 0200 4 3599068 02 A 2 2 11 0 0</t>
  </si>
  <si>
    <t>D3599 0200 4 3599068 02 A 2 2 12 0 0</t>
  </si>
  <si>
    <t>D3599 0200 4 3599068 02 A 2 2 13 0 0</t>
  </si>
  <si>
    <t>D3599 0200 4 3599068 02 A 2 2 14 0 0</t>
  </si>
  <si>
    <t>D3599 0200 4 3599068 02 A 2 2 15 0 0</t>
  </si>
  <si>
    <t>D3599 0200 4 3599068 02 A 2 2 16 0 0</t>
  </si>
  <si>
    <t>D3599 0200 4 3599068 02 A 2 2 17 0 0</t>
  </si>
  <si>
    <t>D3599 0200 4 3599068 02 A 2 2 18 0 0</t>
  </si>
  <si>
    <t>D3599 0200 4 3599068 02 A 2 2 19 0 0</t>
  </si>
  <si>
    <t>D3599 0200 4 3599068 02 A 2 2 2 0 0</t>
  </si>
  <si>
    <t>D3599 0200 4 3599072 0 0 0 0</t>
  </si>
  <si>
    <t>D3599 0200 4 3599072 01 0 0 0 0</t>
  </si>
  <si>
    <t>D3599 0200 4 3599072 01 A 2 0 0 0 0</t>
  </si>
  <si>
    <t>D3599 0200 4 3599072 01 A 2 2 0 0 0</t>
  </si>
  <si>
    <t>D3599 0200 4 3599072 01 A 2 2 10 0 0</t>
  </si>
  <si>
    <t>D3599 0200 4 3599072 01 A 2 2 11 0 0</t>
  </si>
  <si>
    <t>D3599 0200 4 3599072 01 A 2 2 12 0 0</t>
  </si>
  <si>
    <t>D3599 0200 4 3599072 01 A 2 2 13 0 0</t>
  </si>
  <si>
    <t>D3599 0200 4 3599072 01 A 2 2 14 0 0</t>
  </si>
  <si>
    <t>D3599 0200 4 3599072 01 A 2 2 15 0 0</t>
  </si>
  <si>
    <t>D3599 0200 4 3599072 01 A 2 2 16 0 0</t>
  </si>
  <si>
    <t>D3599 0200 4 3599072 01 A 2 2 17 0 0</t>
  </si>
  <si>
    <t>D3599 0200 4 3599072 01 A 2 2 18 0 0</t>
  </si>
  <si>
    <t>D3599 0200 4 3599072 01 A 2 2 19 0 0</t>
  </si>
  <si>
    <t>D3599 0200 4 3599072 01 A 2 2 2 0 0</t>
  </si>
  <si>
    <t>D3599 0200 4 3599072 02 0 0 0 0</t>
  </si>
  <si>
    <t>D3599 0200 4 3599072 02 A 2 0 0 0 0</t>
  </si>
  <si>
    <t>D3599 0200 4 3599072 02 A 2 2 0 0 0</t>
  </si>
  <si>
    <t>D3599 0200 4 3599072 02 A 2 2 10 0 0</t>
  </si>
  <si>
    <t>D3599 0200 4 3599072 02 A 2 2 11 0 0</t>
  </si>
  <si>
    <t>D3599 0200 4 3599072 02 A 2 2 12 0 0</t>
  </si>
  <si>
    <t>D3599 0200 4 3599072 02 A 2 2 13 0 0</t>
  </si>
  <si>
    <t>D3599 0200 4 3599072 02 A 2 2 14 0 0</t>
  </si>
  <si>
    <t>D3599 0200 4 3599072 02 A 2 2 15 0 0</t>
  </si>
  <si>
    <t>D3599 0200 4 3599072 02 A 2 2 16 0 0</t>
  </si>
  <si>
    <t>D3599 0200 4 3599072 02 A 2 2 17 0 0</t>
  </si>
  <si>
    <t>D3599 0200 4 3599072 02 A 2 2 18 0 0</t>
  </si>
  <si>
    <t>D3599 0200 4 3599072 02 A 2 2 19 0 0</t>
  </si>
  <si>
    <t>D3599 0200 4 3599072 02 A 2 2 2 0 0</t>
  </si>
  <si>
    <t>D3599 0200 4 3599921 0 0 0 0</t>
  </si>
  <si>
    <t>D3599 0200 4 3599921 01 0 0 0 0</t>
  </si>
  <si>
    <t>D3599 0200 4 3599921 01 A 2 0 0 0 0</t>
  </si>
  <si>
    <t>D3599 0200 4 3599921 01 A 2 2 0 0 0</t>
  </si>
  <si>
    <t>D3599 0200 4 3599921 01 A 2 2 10 0 0</t>
  </si>
  <si>
    <t>D3599 0200 4 3599921 01 A 2 2 11 0 0</t>
  </si>
  <si>
    <t>D3599 0200 4 3599921 01 A 2 2 12 0 0</t>
  </si>
  <si>
    <t>D3599 0200 4 3599921 01 A 2 2 13 0 0</t>
  </si>
  <si>
    <t>D3599 0200 4 3599921 01 A 2 2 14 0 0</t>
  </si>
  <si>
    <t>D3599 0200 4 3599921 01 A 2 2 15 0 0</t>
  </si>
  <si>
    <t>D3599 0200 4 3599921 01 A 2 2 16 0 0</t>
  </si>
  <si>
    <t>D3599 0200 4 3599921 01 A 2 2 17 0 0</t>
  </si>
  <si>
    <t>D3599 0200 4 3599921 01 A 2 2 18 0 0</t>
  </si>
  <si>
    <t>D3599 0200 4 3599921 01 A 2 2 19 0 0</t>
  </si>
  <si>
    <t>D3599 0200 4 3599921 01 A 2 2 2 0 0</t>
  </si>
  <si>
    <t>D3599 0200 4 3599921 02 0 0 0 0</t>
  </si>
  <si>
    <t>D3599 0200 4 3599921 02 A 2 0 0 0 0</t>
  </si>
  <si>
    <t>D3599 0200 4 3599921 02 A 2 2 0 0 0</t>
  </si>
  <si>
    <t>D3599 0200 4 3599921 02 A 2 2 10 0 0</t>
  </si>
  <si>
    <t>D3599 0200 4 3599921 02 A 2 2 11 0 0</t>
  </si>
  <si>
    <t>D3599 0200 4 3599921 02 A 2 2 12 0 0</t>
  </si>
  <si>
    <t>D3599 0200 4 3599921 02 A 2 2 13 0 0</t>
  </si>
  <si>
    <t>D3599 0200 4 3599921 02 A 2 2 14 0 0</t>
  </si>
  <si>
    <t>D3599 0200 4 3599921 02 A 2 2 15 0 0</t>
  </si>
  <si>
    <t>D3599 0200 4 3599921 02 A 2 2 16 0 0</t>
  </si>
  <si>
    <t>D3599 0200 4 3599921 02 A 2 2 17 0 0</t>
  </si>
  <si>
    <t>D3599 0200 4 3599921 02 A 2 2 18 0 0</t>
  </si>
  <si>
    <t>D3599 0200 4 3599921 02 A 2 2 19 0 0</t>
  </si>
  <si>
    <t>D3599 0200 4 3599921 02 A 2 2 2 0 0</t>
  </si>
  <si>
    <t>D3599 0200 4 3599921 03 0 0 0 0</t>
  </si>
  <si>
    <t>D3599 0200 4 3599921 03 A 2 0 0 0 0</t>
  </si>
  <si>
    <t>D3599 0200 4 3599921 03 A 2 2 0 0 0</t>
  </si>
  <si>
    <t>D3599 0200 4 3599921 03 A 2 2 10 0 0</t>
  </si>
  <si>
    <t>D3599 0200 4 3599921 03 A 2 2 11 0 0</t>
  </si>
  <si>
    <t>D3599 0200 4 3599921 03 A 2 2 12 0 0</t>
  </si>
  <si>
    <t>D3599 0200 4 3599921 03 A 2 2 13 0 0</t>
  </si>
  <si>
    <t>D3599 0200 4 3599921 03 A 2 2 14 0 0</t>
  </si>
  <si>
    <t>D3599 0200 4 3599921 03 A 2 2 15 0 0</t>
  </si>
  <si>
    <t>D3599 0200 4 3599921 03 A 2 2 16 0 0</t>
  </si>
  <si>
    <t>D3599 0200 4 3599921 03 A 2 2 17 0 0</t>
  </si>
  <si>
    <t>D3599 0200 4 3599921 03 A 2 2 18 0 0</t>
  </si>
  <si>
    <t>D3599 0200 4 3599921 03 A 2 2 19 0 0</t>
  </si>
  <si>
    <t>D3599 0200 4 3599921 03 A 2 2 2 0 0</t>
  </si>
  <si>
    <t>D3599 0200 4 3599923 0 0 0 0</t>
  </si>
  <si>
    <t>D3599 0200 4 3599923 01 0 0 0 0</t>
  </si>
  <si>
    <t>D3599 0200 4 3599923 01 A 2 0 0 0 0</t>
  </si>
  <si>
    <t>D3599 0200 4 3599923 01 A 2 2 0 0 0</t>
  </si>
  <si>
    <t>D3599 0200 4 3599923 01 A 2 2 10 0 0</t>
  </si>
  <si>
    <t>D3599 0200 4 3599923 01 A 2 2 11 0 0</t>
  </si>
  <si>
    <t>D3599 0200 4 3599923 01 A 2 2 12 0 0</t>
  </si>
  <si>
    <t>D3599 0200 4 3599923 01 A 2 2 13 0 0</t>
  </si>
  <si>
    <t>D3599 0200 4 3599923 01 A 2 2 14 0 0</t>
  </si>
  <si>
    <t>D3599 0200 4 3599923 01 A 2 2 15 0 0</t>
  </si>
  <si>
    <t>D3599 0200 4 3599923 01 A 2 2 16 0 0</t>
  </si>
  <si>
    <t>D3599 0200 4 3599923 01 A 2 2 17 0 0</t>
  </si>
  <si>
    <t>D3599 0200 4 3599923 01 A 2 2 18 0 0</t>
  </si>
  <si>
    <t>D3599 0200 4 3599923 01 A 2 2 19 0 0</t>
  </si>
  <si>
    <t>D3599 0200 4 3599923 01 A 2 2 2 0 0</t>
  </si>
  <si>
    <t>D3599 0200 4 3599923 02 0 0 0 0</t>
  </si>
  <si>
    <t>D3599 0200 4 3599923 02 A 2 0 0 0 0</t>
  </si>
  <si>
    <t>D3599 0200 4 3599923 02 A 2 2 0 0 0</t>
  </si>
  <si>
    <t>D3599 0200 4 3599923 02 A 2 2 10 0 0</t>
  </si>
  <si>
    <t>D3599 0200 4 3599923 02 A 2 2 11 0 0</t>
  </si>
  <si>
    <t>D3599 0200 4 3599923 02 A 2 2 12 0 0</t>
  </si>
  <si>
    <t>D3599 0200 4 3599923 02 A 2 2 13 0 0</t>
  </si>
  <si>
    <t>D3599 0200 4 3599923 02 A 2 2 14 0 0</t>
  </si>
  <si>
    <t>D3599 0200 4 3599923 02 A 2 2 15 0 0</t>
  </si>
  <si>
    <t>D3599 0200 4 3599923 02 A 2 2 16 0 0</t>
  </si>
  <si>
    <t>D3599 0200 4 3599923 02 A 2 2 17 0 0</t>
  </si>
  <si>
    <t>D3599 0200 4 3599923 02 A 2 2 18 0 0</t>
  </si>
  <si>
    <t>D3599 0200 4 3599923 02 A 2 2 19 0 0</t>
  </si>
  <si>
    <t>D3599 0200 4 3599923 02 A 2 2 2 0 0</t>
  </si>
  <si>
    <t>D3599 0200 4 3599923 03 0 0 0 0</t>
  </si>
  <si>
    <t>D3599 0200 4 3599923 03 A 2 0 0 0 0</t>
  </si>
  <si>
    <t>D3599 0200 4 3599923 03 A 2 2 0 0 0</t>
  </si>
  <si>
    <t>D3599 0200 4 3599923 03 A 2 2 10 0 0</t>
  </si>
  <si>
    <t>D3599 0200 4 3599923 03 A 2 2 11 0 0</t>
  </si>
  <si>
    <t>D3599 0200 4 3599923 03 A 2 2 12 0 0</t>
  </si>
  <si>
    <t>D3599 0200 4 3599923 03 A 2 2 13 0 0</t>
  </si>
  <si>
    <t>D3599 0200 4 3599923 03 A 2 2 14 0 0</t>
  </si>
  <si>
    <t>D3599 0200 4 3599923 03 A 2 2 15 0 0</t>
  </si>
  <si>
    <t>D3599 0200 4 3599923 03 A 2 2 16 0 0</t>
  </si>
  <si>
    <t>D3599 0200 4 3599923 03 A 2 2 17 0 0</t>
  </si>
  <si>
    <t>D3599 0200 4 3599923 03 A 2 2 18 0 0</t>
  </si>
  <si>
    <t>D3599 0200 4 3599923 03 A 2 2 19 0 0</t>
  </si>
  <si>
    <t>D3599 0200 4 3599923 03 A 2 2 2 0 0</t>
  </si>
  <si>
    <t>D3599 0200 5 0 0 0 0</t>
  </si>
  <si>
    <t>D3599 0200 5 3599014 0 0 0 0</t>
  </si>
  <si>
    <t>D3599 0200 5 3599014 01 0 0 0 0</t>
  </si>
  <si>
    <t>D3599 0200 5 3599014 01 A 2 0 0 0 0</t>
  </si>
  <si>
    <t>D3599 0200 5 3599014 01 A 2 2 0 0 0</t>
  </si>
  <si>
    <t>D3599 0200 5 3599014 01 A 2 2 10 0 0</t>
  </si>
  <si>
    <t>D3599 0200 5 3599014 01 A 2 2 11 0 0</t>
  </si>
  <si>
    <t>D3599 0200 5 3599014 01 A 2 2 12 0 0</t>
  </si>
  <si>
    <t>D3599 0200 5 3599014 01 A 2 2 13 0 0</t>
  </si>
  <si>
    <t>D3599 0200 5 3599014 01 A 2 2 14 0 0</t>
  </si>
  <si>
    <t>D3599 0200 5 3599014 01 A 2 2 15 0 0</t>
  </si>
  <si>
    <t>D3599 0200 5 3599014 01 A 2 2 16 0 0</t>
  </si>
  <si>
    <t>D3599 0200 5 3599014 01 A 2 2 17 0 0</t>
  </si>
  <si>
    <t>D3599 0200 5 3599014 01 A 2 2 18 0 0</t>
  </si>
  <si>
    <t>D3599 0200 5 3599014 01 A 2 2 19 0 0</t>
  </si>
  <si>
    <t>D3599 0200 5 3599014 01 A 2 2 2 0 0</t>
  </si>
  <si>
    <t>D3599 0200 5 3599014 02 0 0 0 0</t>
  </si>
  <si>
    <t>D3599 0200 5 3599014 02 A 2 0 0 0 0</t>
  </si>
  <si>
    <t>D3599 0200 5 3599014 02 A 2 2 0 0 0</t>
  </si>
  <si>
    <t>D3599 0200 5 3599014 02 A 2 2 10 0 0</t>
  </si>
  <si>
    <t>D3599 0200 5 3599014 02 A 2 2 11 0 0</t>
  </si>
  <si>
    <t>D3599 0200 5 3599014 02 A 2 2 12 0 0</t>
  </si>
  <si>
    <t>D3599 0200 5 3599014 02 A 2 2 13 0 0</t>
  </si>
  <si>
    <t>D3599 0200 5 3599014 02 A 2 2 14 0 0</t>
  </si>
  <si>
    <t>D3599 0200 5 3599014 02 A 2 2 15 0 0</t>
  </si>
  <si>
    <t>D3599 0200 5 3599014 02 A 2 2 16 0 0</t>
  </si>
  <si>
    <t>D3599 0200 5 3599014 02 A 2 2 17 0 0</t>
  </si>
  <si>
    <t>D3599 0200 5 3599014 02 A 2 2 18 0 0</t>
  </si>
  <si>
    <t>D3599 0200 5 3599014 02 A 2 2 19 0 0</t>
  </si>
  <si>
    <t>D3599 0200 5 3599014 02 A 2 2 2 0 0</t>
  </si>
  <si>
    <t>D3599 0200 5 3599014 03 0 0 0 0</t>
  </si>
  <si>
    <t>D3599 0200 5 3599014 03 A 2 0 0 0 0</t>
  </si>
  <si>
    <t>D3599 0200 5 3599014 03 A 2 2 0 0 0</t>
  </si>
  <si>
    <t>D3599 0200 5 3599014 03 A 2 2 10 0 0</t>
  </si>
  <si>
    <t>D3599 0200 5 3599014 03 A 2 2 11 0 0</t>
  </si>
  <si>
    <t>D3599 0200 5 3599014 03 A 2 2 12 0 0</t>
  </si>
  <si>
    <t>D3599 0200 5 3599014 03 A 2 2 13 0 0</t>
  </si>
  <si>
    <t>D3599 0200 5 3599014 03 A 2 2 14 0 0</t>
  </si>
  <si>
    <t>D3599 0200 5 3599014 03 A 2 2 15 0 0</t>
  </si>
  <si>
    <t>D3599 0200 5 3599014 03 A 2 2 16 0 0</t>
  </si>
  <si>
    <t>D3599 0200 5 3599014 03 A 2 2 17 0 0</t>
  </si>
  <si>
    <t>D3599 0200 5 3599014 03 A 2 2 18 0 0</t>
  </si>
  <si>
    <t>D3599 0200 5 3599014 03 A 2 2 19 0 0</t>
  </si>
  <si>
    <t>D3599 0200 5 3599014 03 A 2 2 2 0 0</t>
  </si>
  <si>
    <t>B-5-1-12-92-0</t>
  </si>
  <si>
    <t>B-5-1-16-25-0</t>
  </si>
  <si>
    <t>SERVICIOS DE VENTA AL POR MENOR PRESTADOS A COMISIÓN O POR CONTRATA</t>
  </si>
  <si>
    <t>A-05-01-02-006-002-05</t>
  </si>
  <si>
    <t>B 5 1 16 25 0</t>
  </si>
  <si>
    <t>0-0-0-0</t>
  </si>
  <si>
    <t>DISPONIBILIDAD INICIAL</t>
  </si>
  <si>
    <t>1-0-0-0</t>
  </si>
  <si>
    <t xml:space="preserve">INGRESOS CORRIENTES </t>
  </si>
  <si>
    <t>1-25-0-0</t>
  </si>
  <si>
    <t xml:space="preserve">VENTA DE BIENES Y SERVICIOS </t>
  </si>
  <si>
    <t>1-25-12-0</t>
  </si>
  <si>
    <t>1-25-12-36</t>
  </si>
  <si>
    <t>1-25-12-38</t>
  </si>
  <si>
    <t>1-25-12-39</t>
  </si>
  <si>
    <t>1-25-12-71</t>
  </si>
  <si>
    <t>1-25-12-72</t>
  </si>
  <si>
    <t>1-25-12-74</t>
  </si>
  <si>
    <t>ARTÍCULOS TEXTILES N.C.P.</t>
  </si>
  <si>
    <t>1-25-12-82</t>
  </si>
  <si>
    <t>1-25-12-92</t>
  </si>
  <si>
    <t>1-25-12-93</t>
  </si>
  <si>
    <t>CALZADO CON SUELA Y PARTE SUPERIOR ELABORADOS EN CAUCHO O PLÁSTICO, O CON LA PARTE SUPERIOR DE CUERO O MATERIALES TEXTILES, DIFERENTES DE ZAPATOS DEPORTIVOS, CALZADO QUE INCORPORA PUNTERA PROTECTORA DE METAL Y CALZADO ESPECIAL MISCELÁNEO</t>
  </si>
  <si>
    <t>1-25-13-0</t>
  </si>
  <si>
    <t>OTROS BIENES TRANSPORTABLES, (EXCEPTO PRODUCTOS METÁLICOS, MAQUINARIA Y EQUIPO)</t>
  </si>
  <si>
    <t>1-25-13-19</t>
  </si>
  <si>
    <t>PRODUCTOS DE MADERA; ARTÍCULOS DE CORCHO, MATERIALES TRENZABLES Y PAJA N.C.P.</t>
  </si>
  <si>
    <t>1-25-13-22</t>
  </si>
  <si>
    <t>LIBROS IMPRESOS</t>
  </si>
  <si>
    <t>1-25-13-62</t>
  </si>
  <si>
    <t>1-25-13-71</t>
  </si>
  <si>
    <t>1-25-13-72</t>
  </si>
  <si>
    <t>1-25-13-76</t>
  </si>
  <si>
    <t>PIEDRA DE CONSTRUCCIÓN O DE TALLA LABRADAS, Y SUS MANUFACTURAS (EXCEPTO SIN LABRAR)</t>
  </si>
  <si>
    <t>1-25-13-77</t>
  </si>
  <si>
    <t>1-25-13-85</t>
  </si>
  <si>
    <t>1-25-13-89</t>
  </si>
  <si>
    <t>1-25-14-0</t>
  </si>
  <si>
    <t>PRODUCTOS METÁLICOS Y PAQUETES DE SOFWARE</t>
  </si>
  <si>
    <t>1-25-14-12</t>
  </si>
  <si>
    <t>PRODUCTOS DE HIERRO Y ACERO</t>
  </si>
  <si>
    <t>1-25-14-13</t>
  </si>
  <si>
    <t>METALES PRECIOSOS COMUNES Y METALES ENCHAPADOS CON METALES PRECIOSOS</t>
  </si>
  <si>
    <t>1-25-14-24</t>
  </si>
  <si>
    <t>OTROS PRODUCTOS METÁLICOS ELABORADOS</t>
  </si>
  <si>
    <t>1-25-17-0</t>
  </si>
  <si>
    <t>1-25-17-21</t>
  </si>
  <si>
    <t>1-25-17-31</t>
  </si>
  <si>
    <t>1-25-17-32</t>
  </si>
  <si>
    <t>1-25-17-33</t>
  </si>
  <si>
    <t>1-25-18-0</t>
  </si>
  <si>
    <t>SERVICIOS PRESTADOS A LAS EMPRESAS Y SERVICIOS DE PRODUCCIÓN</t>
  </si>
  <si>
    <t>1-25-18-59</t>
  </si>
  <si>
    <t>1-25-19-0</t>
  </si>
  <si>
    <t>1-25-19-11</t>
  </si>
  <si>
    <t>SERVICIOS ADMINISTRATIVOS DEL GOBIERNO</t>
  </si>
  <si>
    <t>1-25-19-29</t>
  </si>
  <si>
    <t>1-26-0-0</t>
  </si>
  <si>
    <t xml:space="preserve">TRANSFERENCIAS CORRIENTES </t>
  </si>
  <si>
    <t>1-26-3-0</t>
  </si>
  <si>
    <t xml:space="preserve">APORTES DE LA NACIÓN - SUBVENCIONES </t>
  </si>
  <si>
    <t>TRANSFERENCIA A ARTESANÍAS DE COLOMBIA FUNCIONAMIENTO Y APOYO AL SECTOR ARTESANAL</t>
  </si>
  <si>
    <t>1-26-2-0</t>
  </si>
  <si>
    <t>1-26-2-1</t>
  </si>
  <si>
    <t>SENTENCIAS</t>
  </si>
  <si>
    <t>1-26-2-2</t>
  </si>
  <si>
    <t xml:space="preserve">CONCILIACIONES </t>
  </si>
  <si>
    <t>2-0-0-0</t>
  </si>
  <si>
    <t xml:space="preserve">RECURSOS DE CAPITAL </t>
  </si>
  <si>
    <t>2-1-0-0</t>
  </si>
  <si>
    <t xml:space="preserve">DISPOSICIÓN DE ACTIVOS </t>
  </si>
  <si>
    <t>2-1-2-0</t>
  </si>
  <si>
    <t xml:space="preserve">DISPOSICIÓN DE ACTIVOS  NO FINANCIEROS </t>
  </si>
  <si>
    <t>2-1-2-1</t>
  </si>
  <si>
    <t xml:space="preserve">VENTA DE TERRENOS </t>
  </si>
  <si>
    <t>2-1-2-2</t>
  </si>
  <si>
    <t xml:space="preserve">VENTA DE EDIFICACIONES </t>
  </si>
  <si>
    <t>2-1-2-3</t>
  </si>
  <si>
    <t xml:space="preserve">VENTA DE OTROS ACTIVOS NO FINANCIEROS </t>
  </si>
  <si>
    <t>2-2-0-0</t>
  </si>
  <si>
    <t xml:space="preserve">EXCEDENTES FINANCIEROS </t>
  </si>
  <si>
    <t>2-2-2-0</t>
  </si>
  <si>
    <t xml:space="preserve">EMPRESAS INDUSTRIALES Y COMERCIALES DEL ESTADO NO SOCIETARIAS </t>
  </si>
  <si>
    <t>2-5-0-0</t>
  </si>
  <si>
    <t xml:space="preserve">RENDIMIENTOS FINANCIEROS </t>
  </si>
  <si>
    <t>2-5-1-0</t>
  </si>
  <si>
    <t xml:space="preserve">RECURSOS DE LA ENTIDAD </t>
  </si>
  <si>
    <t>2-5-1-1</t>
  </si>
  <si>
    <t xml:space="preserve">TÍTULOS PARTICIPATIVOS </t>
  </si>
  <si>
    <t>2-5-1-2</t>
  </si>
  <si>
    <t xml:space="preserve">DEPÓSITOS </t>
  </si>
  <si>
    <t>2-8-0-0</t>
  </si>
  <si>
    <t xml:space="preserve">TRANSFERENCIAS DE CAPITAL </t>
  </si>
  <si>
    <t>2-8-1-0</t>
  </si>
  <si>
    <t>DONACIONES</t>
  </si>
  <si>
    <t>2-8-1-1</t>
  </si>
  <si>
    <t xml:space="preserve">DE GOBIERNOS EXTRANJEROS </t>
  </si>
  <si>
    <t>2-8-1-2</t>
  </si>
  <si>
    <t>DE ORGANIZACIONES INTERNACIONALES</t>
  </si>
  <si>
    <t>2-8-1-3</t>
  </si>
  <si>
    <t>OTRAS DONACIONES</t>
  </si>
  <si>
    <t>2-9-0-0</t>
  </si>
  <si>
    <t>RECUPERACIÓN DE CARTERA - PRÉSTAMOS</t>
  </si>
  <si>
    <t>2-9-1-0</t>
  </si>
  <si>
    <t xml:space="preserve">DE ENTIDADES DEL NIVEL TERRITORIAL </t>
  </si>
  <si>
    <t>2-9-2-0</t>
  </si>
  <si>
    <t xml:space="preserve">DE OTRAS ENTIDADES DEL GOBIERNO </t>
  </si>
  <si>
    <t>2-9-3-0</t>
  </si>
  <si>
    <t xml:space="preserve">DE PERSONAS NATURALES </t>
  </si>
  <si>
    <t>1 25 12 36</t>
  </si>
  <si>
    <t>1 25 12 38</t>
  </si>
  <si>
    <t>1 25 12 39</t>
  </si>
  <si>
    <t>1 25 12 71</t>
  </si>
  <si>
    <t>1 25 12 72</t>
  </si>
  <si>
    <t>1 25 12 74</t>
  </si>
  <si>
    <t>1 25 12 82</t>
  </si>
  <si>
    <t>1 25 12 92</t>
  </si>
  <si>
    <t>1 25 12 93</t>
  </si>
  <si>
    <t>1 25 13 19</t>
  </si>
  <si>
    <t>1 25 13 22</t>
  </si>
  <si>
    <t>1 25 13 62</t>
  </si>
  <si>
    <t>1 25 13 71</t>
  </si>
  <si>
    <t>1 25 13 72</t>
  </si>
  <si>
    <t>1 25 13 76</t>
  </si>
  <si>
    <t>1 25 13 77</t>
  </si>
  <si>
    <t>1 25 13 85</t>
  </si>
  <si>
    <t>1 25 13 89</t>
  </si>
  <si>
    <t>1 25 14 12</t>
  </si>
  <si>
    <t>1 25 14 13</t>
  </si>
  <si>
    <t>1 25 14 24</t>
  </si>
  <si>
    <t>1 25 17 21</t>
  </si>
  <si>
    <t>1 25 17 31</t>
  </si>
  <si>
    <t>1 25 17 32</t>
  </si>
  <si>
    <t>1 25 17 33</t>
  </si>
  <si>
    <t>1 25 18 59</t>
  </si>
  <si>
    <t>1 25 19 11</t>
  </si>
  <si>
    <t>1 25 19 29</t>
  </si>
  <si>
    <t>1 26 2 1</t>
  </si>
  <si>
    <t>1 26 2 2</t>
  </si>
  <si>
    <t>2 1 2 1</t>
  </si>
  <si>
    <t>2 1 2 2</t>
  </si>
  <si>
    <t>2 1 2 3</t>
  </si>
  <si>
    <t>2 5 1 1</t>
  </si>
  <si>
    <t>2 5 1 2</t>
  </si>
  <si>
    <t>2 8 1 1</t>
  </si>
  <si>
    <t>2 8 1 2</t>
  </si>
  <si>
    <t>2 8 1 3</t>
  </si>
  <si>
    <t>0</t>
  </si>
  <si>
    <t>1 25</t>
  </si>
  <si>
    <t xml:space="preserve">1 25 12 </t>
  </si>
  <si>
    <t xml:space="preserve">1 25 13 </t>
  </si>
  <si>
    <t xml:space="preserve">1 25 14 </t>
  </si>
  <si>
    <t xml:space="preserve">1 25 17 </t>
  </si>
  <si>
    <t xml:space="preserve">1 25 18 </t>
  </si>
  <si>
    <t xml:space="preserve">1 25 19 </t>
  </si>
  <si>
    <t xml:space="preserve">1 26 </t>
  </si>
  <si>
    <t xml:space="preserve">1 26 3 </t>
  </si>
  <si>
    <t xml:space="preserve">1 26 2 </t>
  </si>
  <si>
    <t xml:space="preserve">2 </t>
  </si>
  <si>
    <t xml:space="preserve">2 1 </t>
  </si>
  <si>
    <t xml:space="preserve">2 1 2 </t>
  </si>
  <si>
    <t xml:space="preserve">2 2 </t>
  </si>
  <si>
    <t xml:space="preserve">2 2 2 </t>
  </si>
  <si>
    <t xml:space="preserve">2 5 </t>
  </si>
  <si>
    <t xml:space="preserve">2 5 1 </t>
  </si>
  <si>
    <t xml:space="preserve">2 8 </t>
  </si>
  <si>
    <t xml:space="preserve">2 8 1 </t>
  </si>
  <si>
    <t xml:space="preserve">2 9 </t>
  </si>
  <si>
    <t xml:space="preserve">2 9 1 </t>
  </si>
  <si>
    <t xml:space="preserve">2 9 2 </t>
  </si>
  <si>
    <t xml:space="preserve">2 9 3 </t>
  </si>
  <si>
    <t>D3502 0200 7 3502027 01 A 2 0 0 0 0</t>
  </si>
  <si>
    <t>D3502 0200 7 3502027 03 A 2 0 0 0 0</t>
  </si>
  <si>
    <t>D3502 0200 7 3502105 02 A 2 0 0 0 0</t>
  </si>
  <si>
    <t>D3502 0200 9 3502007 02 0 0 0 0</t>
  </si>
  <si>
    <t>soporte@zue.com.co</t>
  </si>
  <si>
    <t>NOMBRE</t>
  </si>
  <si>
    <t>2</t>
  </si>
  <si>
    <t>TOTAL INGRESOS VIGENCIA</t>
  </si>
  <si>
    <t>TOTAL INGRESOS + DISPONIBILIDAD INICIAL</t>
  </si>
  <si>
    <t>D-3502-0200-7-3502024-11-A-2-0-0-0-0</t>
  </si>
  <si>
    <t>D-3502-0200-7-3502027-01-A-2-0-0-0-0</t>
  </si>
  <si>
    <t>D-3502-0200-7-3502027-02-A-2-0-0-0-0</t>
  </si>
  <si>
    <t>D-3502-0200-7-3502027-03-A-2-0-0-0-0</t>
  </si>
  <si>
    <t>D-3502-0200-7-3502105-01-A-2-0-0-0-0</t>
  </si>
  <si>
    <t>D-3502-0200-7-3502105-02-A-2-0-0-0-0</t>
  </si>
  <si>
    <t>D-3502-0200-7-3502105-03-A-2-0-0-0-0</t>
  </si>
  <si>
    <t>D-3502-0200-9-3502012-01-A-3-0-0-0-0</t>
  </si>
  <si>
    <t>D-3502-0200-9-3502012-01-A-3-2-0-0-0</t>
  </si>
  <si>
    <t>CUOTAS DE AFILIACIÓN O MEMBRESÍAS A ORGANIZACIONES</t>
  </si>
  <si>
    <t>D-3502-0200-9-3502012-01-A-3-2-2-0-0</t>
  </si>
  <si>
    <t>A INTERNACIONALES</t>
  </si>
  <si>
    <t>C-800-0-37-</t>
  </si>
  <si>
    <t>D-800-0-37-</t>
  </si>
  <si>
    <t>CNV OLEODUCTO CENTRAL S.A. OCENSA. ADC 2019-522</t>
  </si>
  <si>
    <t>C-800-0-37-A-02</t>
  </si>
  <si>
    <t>C-800-0-37-A-02-02</t>
  </si>
  <si>
    <t>C-800-0-37-A-02-02-01-000</t>
  </si>
  <si>
    <t>C-800-0-37-A-02-02-01-001</t>
  </si>
  <si>
    <t>C-800-0-37-A-02-02-01-002</t>
  </si>
  <si>
    <t>C-800-0-37-A-02-02-01-003</t>
  </si>
  <si>
    <t>C-800-0-37-A-02-02-01-004</t>
  </si>
  <si>
    <t>C-800-0-37-A-02-02-02-005</t>
  </si>
  <si>
    <t>C-800-0-37-A-02-02-02-006</t>
  </si>
  <si>
    <t>C-800-0-37-A-02-02-02-007</t>
  </si>
  <si>
    <t>C-800-0-37-A-02-02-02-008</t>
  </si>
  <si>
    <t>C-800-0-37-A-02-02-02-009</t>
  </si>
  <si>
    <t>C-800-0-37-A-02-02-02-010</t>
  </si>
  <si>
    <t>D-800-0-37-A-2-0-0-0-0</t>
  </si>
  <si>
    <t>D-800-0-37-A-2-2-0-0-0</t>
  </si>
  <si>
    <t>D-800-0-37-A-2-2-10-0-0</t>
  </si>
  <si>
    <t>D-800-0-37-A-2-2-11-0-0</t>
  </si>
  <si>
    <t>D-800-0-37-A-2-2-12-0-0</t>
  </si>
  <si>
    <t>D-800-0-37-A-2-2-13-0-0</t>
  </si>
  <si>
    <t>D-800-0-37-A-2-2-14-0-0</t>
  </si>
  <si>
    <t>D-800-0-37-A-2-2-15-0-0</t>
  </si>
  <si>
    <t>D-800-0-37-A-2-2-16-0-0</t>
  </si>
  <si>
    <t>D-800-0-37-A-2-2-17-0-0</t>
  </si>
  <si>
    <t>D-800-0-37-A-2-2-18-0-0</t>
  </si>
  <si>
    <t>D-800-0-37-A-2-2-19-0-0</t>
  </si>
  <si>
    <t>D-800-0-37-A-2-2-2-0-0</t>
  </si>
  <si>
    <t>C-800-0-24-</t>
  </si>
  <si>
    <t>C-800-0-24-A-02</t>
  </si>
  <si>
    <t>C-800-0-24-A-02-02</t>
  </si>
  <si>
    <t>C-800-0-24-A-02-02-01-000</t>
  </si>
  <si>
    <t>C-800-0-24-A-02-02-01-001</t>
  </si>
  <si>
    <t>C-800-0-24-A-02-02-01-002</t>
  </si>
  <si>
    <t>C-800-0-24-A-02-02-01-003</t>
  </si>
  <si>
    <t>C-800-0-24-A-02-02-01-004</t>
  </si>
  <si>
    <t>C-800-0-24-A-02-02-02-005</t>
  </si>
  <si>
    <t>C-800-0-24-A-02-02-02-006</t>
  </si>
  <si>
    <t>C-800-0-24-A-02-02-02-007</t>
  </si>
  <si>
    <t>C-800-0-24-A-02-02-02-008</t>
  </si>
  <si>
    <t>C-800-0-24-A-02-02-02-009</t>
  </si>
  <si>
    <t>C-800-0-24-A-02-02-02-010</t>
  </si>
  <si>
    <t>D-800-0-24-</t>
  </si>
  <si>
    <t>D-800-0-24-A-2-0-0-0-0</t>
  </si>
  <si>
    <t>D-800-0-24-A-2-2-0-0-0</t>
  </si>
  <si>
    <t>D-800-0-24-A-2-2-10-0-0</t>
  </si>
  <si>
    <t>D-800-0-24-A-2-2-11-0-0</t>
  </si>
  <si>
    <t>D-800-0-24-A-2-2-12-0-0</t>
  </si>
  <si>
    <t>D-800-0-24-A-2-2-13-0-0</t>
  </si>
  <si>
    <t>D-800-0-24-A-2-2-14-0-0</t>
  </si>
  <si>
    <t>D-800-0-24-A-2-2-15-0-0</t>
  </si>
  <si>
    <t>D-800-0-24-A-2-2-16-0-0</t>
  </si>
  <si>
    <t>D-800-0-24-A-2-2-17-0-0</t>
  </si>
  <si>
    <t>D-800-0-24-A-2-2-18-0-0</t>
  </si>
  <si>
    <t>D-800-0-24-A-2-2-19-0-0</t>
  </si>
  <si>
    <t>D-800-0-24-A-2-2-2-0-0</t>
  </si>
  <si>
    <t>CNV NUEVA ZELANDA. ADC-2019-239</t>
  </si>
  <si>
    <t>C-800-0-01-</t>
  </si>
  <si>
    <t>C-800-0-01-A-02</t>
  </si>
  <si>
    <t>C-800-0-01-A-02-02</t>
  </si>
  <si>
    <t>C-800-0-01-A-02-02-01-000</t>
  </si>
  <si>
    <t>C-800-0-01-A-02-02-01-001</t>
  </si>
  <si>
    <t>C-800-0-01-A-02-02-01-002</t>
  </si>
  <si>
    <t>C-800-0-01-A-02-02-01-003</t>
  </si>
  <si>
    <t>C-800-0-01-A-02-02-01-004</t>
  </si>
  <si>
    <t>C-800-0-01-A-02-02-02-005</t>
  </si>
  <si>
    <t>C-800-0-01-A-02-02-02-006</t>
  </si>
  <si>
    <t>C-800-0-01-A-02-02-02-007</t>
  </si>
  <si>
    <t>C-800-0-01-A-02-02-02-008</t>
  </si>
  <si>
    <t>C-800-0-01-A-02-02-02-009</t>
  </si>
  <si>
    <t>C-800-0-01-A-02-02-02-010</t>
  </si>
  <si>
    <t>D-800-0-01-</t>
  </si>
  <si>
    <t>D-800-0-01-A-2-0-0-0-0</t>
  </si>
  <si>
    <t>D-800-0-01-A-2-2-0-0-0</t>
  </si>
  <si>
    <t>D-800-0-01-A-2-2-10-0-0</t>
  </si>
  <si>
    <t>D-800-0-01-A-2-2-11-0-0</t>
  </si>
  <si>
    <t>D-800-0-01-A-2-2-12-0-0</t>
  </si>
  <si>
    <t>D-800-0-01-A-2-2-13-0-0</t>
  </si>
  <si>
    <t>D-800-0-01-A-2-2-14-0-0</t>
  </si>
  <si>
    <t>D-800-0-01-A-2-2-15-0-0</t>
  </si>
  <si>
    <t>D-800-0-01-A-2-2-16-0-0</t>
  </si>
  <si>
    <t>D-800-0-01-A-2-2-17-0-0</t>
  </si>
  <si>
    <t>D-800-0-01-A-2-2-18-0-0</t>
  </si>
  <si>
    <t>D-800-0-01-A-2-2-19-0-0</t>
  </si>
  <si>
    <t>D-800-0-01-A-2-2-2-0-0</t>
  </si>
  <si>
    <t>APALANCAMIENTOS REGIONALES</t>
  </si>
  <si>
    <t xml:space="preserve">D8000 21 </t>
  </si>
  <si>
    <t xml:space="preserve">D8000 22 </t>
  </si>
  <si>
    <t xml:space="preserve">D8000 23 </t>
  </si>
  <si>
    <t xml:space="preserve">D8000 25 </t>
  </si>
  <si>
    <t xml:space="preserve">D8000 26 </t>
  </si>
  <si>
    <t xml:space="preserve">D8000 27 </t>
  </si>
  <si>
    <t xml:space="preserve">D8000 29 </t>
  </si>
  <si>
    <t xml:space="preserve">D8000 30 </t>
  </si>
  <si>
    <t xml:space="preserve">D8000 32 </t>
  </si>
  <si>
    <t xml:space="preserve">D8000 33 </t>
  </si>
  <si>
    <t xml:space="preserve">D8000 34 </t>
  </si>
  <si>
    <t xml:space="preserve">D8000 35 </t>
  </si>
  <si>
    <t xml:space="preserve">D8000 36 </t>
  </si>
  <si>
    <t>D 8000</t>
  </si>
  <si>
    <t xml:space="preserve">D8000 21 A 2 </t>
  </si>
  <si>
    <t xml:space="preserve">D8000 21 A 2 2 </t>
  </si>
  <si>
    <t>D8000 21 A 2 2 10</t>
  </si>
  <si>
    <t>D8000 21 A 2 2 11</t>
  </si>
  <si>
    <t>D8000 21 A 2 2 12</t>
  </si>
  <si>
    <t>D8000 21 A 2 2 13</t>
  </si>
  <si>
    <t>D8000 21 A 2 2 14</t>
  </si>
  <si>
    <t>D8000 21 A 2 2 15</t>
  </si>
  <si>
    <t>D8000 21 A 2 2 16</t>
  </si>
  <si>
    <t>D8000 21 A 2 2 17</t>
  </si>
  <si>
    <t>D8000 21 A 2 2 18</t>
  </si>
  <si>
    <t>D8000 21 A 2 2 19</t>
  </si>
  <si>
    <t>D8000 21 A 2 2 20</t>
  </si>
  <si>
    <t xml:space="preserve">D8000 22 A 2 </t>
  </si>
  <si>
    <t xml:space="preserve">D8000 22 A 2 2 </t>
  </si>
  <si>
    <t xml:space="preserve">D8000 22 A 2 2 10 </t>
  </si>
  <si>
    <t>D8000 22 A 2 2 11</t>
  </si>
  <si>
    <t>D8000 22 A 2 2 12</t>
  </si>
  <si>
    <t>D8000 22 A 2 2 13</t>
  </si>
  <si>
    <t>D8000 22 A 2 2 14</t>
  </si>
  <si>
    <t>D8000 22 A 2 2 15</t>
  </si>
  <si>
    <t>D8000 22 A 2 2 16</t>
  </si>
  <si>
    <t>D8000 22 A 2 2 17</t>
  </si>
  <si>
    <t>D8000 22 A 2 2 18</t>
  </si>
  <si>
    <t>D8000 22 A 2 2 19</t>
  </si>
  <si>
    <t>D8000 22 A 2 2 20</t>
  </si>
  <si>
    <t>D8000 23 A 2</t>
  </si>
  <si>
    <t>D8000 23 A 2 2</t>
  </si>
  <si>
    <t>D8000 23 A 2 2 10</t>
  </si>
  <si>
    <t>D8000 23 A 2 2 11</t>
  </si>
  <si>
    <t>D8000 23 A 2 2 12</t>
  </si>
  <si>
    <t>D8000 23 A 2 2 13</t>
  </si>
  <si>
    <t>D8000 23 A 2 2 14</t>
  </si>
  <si>
    <t>D8000 23 A 2 2 15</t>
  </si>
  <si>
    <t>D8000 23 A 2 2 16</t>
  </si>
  <si>
    <t>D8000 23 A 2 2 17</t>
  </si>
  <si>
    <t>D8000 23 A 2 2 18</t>
  </si>
  <si>
    <t>D8000 23 A 2 2 19</t>
  </si>
  <si>
    <t>D8000 23 A 2 2 20</t>
  </si>
  <si>
    <t>D8000 25 A 2</t>
  </si>
  <si>
    <t>D8000 25 A 2 2</t>
  </si>
  <si>
    <t>D8000 25 A 2 2 10</t>
  </si>
  <si>
    <t>D8000 25 A 2 2 11</t>
  </si>
  <si>
    <t>D8000 25 A 2 2 12</t>
  </si>
  <si>
    <t>D8000 25 A 2 2 13</t>
  </si>
  <si>
    <t>D8000 25 A 2 2 14</t>
  </si>
  <si>
    <t>D8000 25 A 2 2 15</t>
  </si>
  <si>
    <t>D8000 25 A 2 2 16</t>
  </si>
  <si>
    <t>D8000 25 A 2 2 17</t>
  </si>
  <si>
    <t>D8000 25 A 2 2 18</t>
  </si>
  <si>
    <t>D8000 25 A 2 2 19</t>
  </si>
  <si>
    <t>D8000 25 A 2 2 20</t>
  </si>
  <si>
    <t>D8000 26 A 2</t>
  </si>
  <si>
    <t>D8000 26 A 2 2</t>
  </si>
  <si>
    <t>D8000 26 A 2 2 10</t>
  </si>
  <si>
    <t>D8000 26 A 2 2 11</t>
  </si>
  <si>
    <t>D8000 26 A 2 2 12</t>
  </si>
  <si>
    <t>D8000 26 A 2 2 13</t>
  </si>
  <si>
    <t>D8000 26 A 2 2 14</t>
  </si>
  <si>
    <t>D8000 26 A 2 2 15</t>
  </si>
  <si>
    <t>D8000 26 A 2 2 16</t>
  </si>
  <si>
    <t>D8000 26 A 2 2 17</t>
  </si>
  <si>
    <t>D8000 26 A 2 2 18</t>
  </si>
  <si>
    <t>D8000 26 A 2 2 19</t>
  </si>
  <si>
    <t>D8000 26 A 2 2 20</t>
  </si>
  <si>
    <t>D8000 27 A 2</t>
  </si>
  <si>
    <t>D8000 27 A 2 2</t>
  </si>
  <si>
    <t>D8000 27 A 2 2 10</t>
  </si>
  <si>
    <t>D8000 27 A 2 2 11</t>
  </si>
  <si>
    <t>D8000 27 A 2 2 12</t>
  </si>
  <si>
    <t>D8000 27 A 2 2 13</t>
  </si>
  <si>
    <t>D8000 27 A 2 2 14</t>
  </si>
  <si>
    <t>D8000 27 A 2 2 15</t>
  </si>
  <si>
    <t>D8000 27 A 2 2 16</t>
  </si>
  <si>
    <t>D8000 27 A 2 2 17</t>
  </si>
  <si>
    <t>D8000 27 A 2 2 18</t>
  </si>
  <si>
    <t>D8000 27 A 2 2 19</t>
  </si>
  <si>
    <t>D8000 27 A 2 2 20</t>
  </si>
  <si>
    <t>D8000 29 A 2</t>
  </si>
  <si>
    <t>D8000 29 A 2 2</t>
  </si>
  <si>
    <t>D8000 29 A 2 2 10</t>
  </si>
  <si>
    <t>D8000 29 A 2 2 11</t>
  </si>
  <si>
    <t>D8000 29 A 2 2 12</t>
  </si>
  <si>
    <t>D8000 29 A 2 2 13</t>
  </si>
  <si>
    <t>D8000 29 A 2 2 14</t>
  </si>
  <si>
    <t>D8000 29 A 2 2 15</t>
  </si>
  <si>
    <t>D8000 29 A 2 2 16</t>
  </si>
  <si>
    <t>D8000 29 A 2 2 17</t>
  </si>
  <si>
    <t>D8000 29 A 2 2 18</t>
  </si>
  <si>
    <t>D8000 29 A 2 2 19</t>
  </si>
  <si>
    <t>D8000 29 A 2 2 20</t>
  </si>
  <si>
    <t>D8000 30 A 2</t>
  </si>
  <si>
    <t>D8000 30 A 2 2</t>
  </si>
  <si>
    <t>D8000 30 A 2 2 10</t>
  </si>
  <si>
    <t>D8000 30 A 2 2 11</t>
  </si>
  <si>
    <t>D8000 30 A 2 2 12</t>
  </si>
  <si>
    <t>D8000 30 A 2 2 13</t>
  </si>
  <si>
    <t>D8000 30 A 2 2 14</t>
  </si>
  <si>
    <t>D8000 30 A 2 2 15</t>
  </si>
  <si>
    <t>D8000 30 A 2 2 16</t>
  </si>
  <si>
    <t>D8000 30 A 2 2 17</t>
  </si>
  <si>
    <t>D8000 30 A 2 2 18</t>
  </si>
  <si>
    <t>D8000 30 A 2 2 19</t>
  </si>
  <si>
    <t>D8000 30 A 2 2 20</t>
  </si>
  <si>
    <t>D8000 32 A 2</t>
  </si>
  <si>
    <t>D8000 32 A 2 2</t>
  </si>
  <si>
    <t>D8000 32 A 2 2 10</t>
  </si>
  <si>
    <t>D8000 32 A 2 2 11</t>
  </si>
  <si>
    <t>D8000 32 A 2 2 12</t>
  </si>
  <si>
    <t>D8000 32 A 2 2 13</t>
  </si>
  <si>
    <t>D8000 32 A 2 2 14</t>
  </si>
  <si>
    <t>D8000 32 A 2 2 15</t>
  </si>
  <si>
    <t>D8000 32 A 2 2 16</t>
  </si>
  <si>
    <t>D8000 32 A 2 2 17</t>
  </si>
  <si>
    <t>D8000 32 A 2 2 18</t>
  </si>
  <si>
    <t>D8000 32 A 2 2 19</t>
  </si>
  <si>
    <t>D8000 32 A 2 2 20</t>
  </si>
  <si>
    <t>D8000 33 A 2</t>
  </si>
  <si>
    <t>D8000 33 A 2 2</t>
  </si>
  <si>
    <t>D8000 33 A 2 2 10</t>
  </si>
  <si>
    <t>D8000 33 A 2 2 11</t>
  </si>
  <si>
    <t>D8000 33 A 2 2 12</t>
  </si>
  <si>
    <t>D8000 33 A 2 2 13</t>
  </si>
  <si>
    <t>D8000 33 A 2 2 14</t>
  </si>
  <si>
    <t>D8000 33 A 2 2 15</t>
  </si>
  <si>
    <t>D8000 33 A 2 2 16</t>
  </si>
  <si>
    <t>D8000 33 A 2 2 17</t>
  </si>
  <si>
    <t>D8000 33 A 2 2 18</t>
  </si>
  <si>
    <t>D8000 33 A 2 2 19</t>
  </si>
  <si>
    <t>D8000 33 A 2 2 20</t>
  </si>
  <si>
    <t>D8000 34 A 2</t>
  </si>
  <si>
    <t>D8000 34 A 2 2</t>
  </si>
  <si>
    <t>D8000 34 A 2 2 10</t>
  </si>
  <si>
    <t>D8000 34 A 2 2 11</t>
  </si>
  <si>
    <t>D8000 34 A 2 2 12</t>
  </si>
  <si>
    <t>D8000 34 A 2 2 13</t>
  </si>
  <si>
    <t>D8000 34 A 2 2 14</t>
  </si>
  <si>
    <t>D8000 34 A 2 2 15</t>
  </si>
  <si>
    <t>D8000 34 A 2 2 16</t>
  </si>
  <si>
    <t>D8000 34 A 2 2 17</t>
  </si>
  <si>
    <t>D8000 34 A 2 2 18</t>
  </si>
  <si>
    <t>D8000 34 A 2 2 19</t>
  </si>
  <si>
    <t>D8000 34 A 2 2 20</t>
  </si>
  <si>
    <t>D8000 35 A 2</t>
  </si>
  <si>
    <t>D8000 35 A 2 2</t>
  </si>
  <si>
    <t>D8000 35 A 2 2 10</t>
  </si>
  <si>
    <t>D8000 35 A 2 2 11</t>
  </si>
  <si>
    <t>D8000 35 A 2 2 12</t>
  </si>
  <si>
    <t>D8000 35 A 2 2 13</t>
  </si>
  <si>
    <t>D8000 35 A 2 2 14</t>
  </si>
  <si>
    <t>D8000 35 A 2 2 15</t>
  </si>
  <si>
    <t>D8000 35 A 2 2 16</t>
  </si>
  <si>
    <t>D8000 35 A 2 2 17</t>
  </si>
  <si>
    <t>D8000 35 A 2 2 18</t>
  </si>
  <si>
    <t>D8000 35 A 2 2 19</t>
  </si>
  <si>
    <t>D8000 35 A 2 2 20</t>
  </si>
  <si>
    <t>D8000 36 A 2</t>
  </si>
  <si>
    <t>D8000 36 A 2 2</t>
  </si>
  <si>
    <t>D8000 36 A 2 2 10</t>
  </si>
  <si>
    <t>D8000 36 A 2 2 11</t>
  </si>
  <si>
    <t>D8000 36 A 2 2 12</t>
  </si>
  <si>
    <t>D8000 36 A 2 2 13</t>
  </si>
  <si>
    <t>D8000 36 A 2 2 14</t>
  </si>
  <si>
    <t>D8000 36 A 2 2 15</t>
  </si>
  <si>
    <t>D8000 36 A 2 2 16</t>
  </si>
  <si>
    <t>D8000 36 A 2 2 17</t>
  </si>
  <si>
    <t>D8000 36 A 2 2 18</t>
  </si>
  <si>
    <t>D8000 36 A 2 2 19</t>
  </si>
  <si>
    <t>D8000 36 A 2 2 20</t>
  </si>
  <si>
    <t>D-3502-0200-10-3502026-01-A-2-2-2-0-0</t>
  </si>
  <si>
    <t xml:space="preserve"> </t>
  </si>
  <si>
    <t xml:space="preserve">adquisición bienes y servicios </t>
  </si>
  <si>
    <t>pgn</t>
  </si>
  <si>
    <t>propios</t>
  </si>
  <si>
    <t>totales</t>
  </si>
  <si>
    <t>gastos de comercialización y producción</t>
  </si>
  <si>
    <t>mejoramiento y generación de op ccial</t>
  </si>
  <si>
    <t>proyectos desarrollo</t>
  </si>
  <si>
    <t xml:space="preserve">SALDO </t>
  </si>
  <si>
    <t>C-3502-0200-8-0-3502107-02</t>
  </si>
  <si>
    <t>C-3502-0200-9-0-350210-0</t>
  </si>
  <si>
    <t>C-3502-0200-11-0-35020002-02</t>
  </si>
  <si>
    <t>L2</t>
  </si>
  <si>
    <t>1</t>
  </si>
  <si>
    <t>TEJIDO DE PUNTO O GANCHILLO; PRENDAS DE VESTIR</t>
  </si>
  <si>
    <t>CUERO Y PRODUCTOS DE CUERO; CALZADO</t>
  </si>
  <si>
    <t>PRODUCTOS DE MADERA, CORCHO, CESTERÍA Y ESPARTERÍA</t>
  </si>
  <si>
    <t>PASTA O PULPA, PAPEL Y PRODUCTOS DE PAPEL; IMPRESOS Y ARTÍCULOS RELACIONADOS</t>
  </si>
  <si>
    <t>VIDRIO Y PRODUCTOS DE VIDRIO Y OTROS PRODUCTOS NO METÁLICOS N.C.P.</t>
  </si>
  <si>
    <t>MUEBLES; OTROS BIENES TRANSPORTABLES N.C.P.</t>
  </si>
  <si>
    <t>SERVICIOS INMOBILIARIOS</t>
  </si>
  <si>
    <t>SERVICIOS DE SOPORTE</t>
  </si>
  <si>
    <t>OTROS SERVICIOS</t>
  </si>
  <si>
    <t xml:space="preserve">DIFERENTES A SUBVENCIONES </t>
  </si>
  <si>
    <t>COMERCIO AL POR MAYOR Y AL POR MENOR; REPARACIÓN DE VEHÍCULOS AUTOMOTORES Y MOTOCICLETAS</t>
  </si>
  <si>
    <t>TRANSFERENCIA A ARTESANÍAS DE COLOMBIA S.A. DEL MINISTERIO DE COMERCIO, INDUSTRIA Y TURISMO</t>
  </si>
  <si>
    <t>PRODUCTOS DE MOLINERÍA, ALMIDONES Y PRODUCTOS DERIVADOS DEL ALMIDÓN; OTROS PRODUCTOS ALIMENTICIOS</t>
  </si>
  <si>
    <t>A01</t>
  </si>
  <si>
    <t>A0101</t>
  </si>
  <si>
    <t>A010101</t>
  </si>
  <si>
    <t>A010102</t>
  </si>
  <si>
    <t>A010103</t>
  </si>
  <si>
    <t>A02</t>
  </si>
  <si>
    <t>A0202</t>
  </si>
  <si>
    <t>A020201</t>
  </si>
  <si>
    <t>MATERIALES Y SUMINISTROS</t>
  </si>
  <si>
    <t>A020201002</t>
  </si>
  <si>
    <t>A020201003</t>
  </si>
  <si>
    <t>NOMBRE DE LA CUENTA</t>
  </si>
  <si>
    <t xml:space="preserve">GASTOS DE FUNCIONAMIENTO </t>
  </si>
  <si>
    <t>ADQUISICIÓN DE SERVICIOS</t>
  </si>
  <si>
    <t>B</t>
  </si>
  <si>
    <t>GASTOS DE OPERACIÓN COMERCIAL</t>
  </si>
  <si>
    <t>D</t>
  </si>
  <si>
    <t>INTERSUBSECTORIAL INDUSTRIA Y COMERCIO</t>
  </si>
  <si>
    <t>TOTAL DE GASTOS + DISPONIBILIDAD FINAL</t>
  </si>
  <si>
    <t>A020201004</t>
  </si>
  <si>
    <t>A020202</t>
  </si>
  <si>
    <t>A020202005</t>
  </si>
  <si>
    <t>A020202006</t>
  </si>
  <si>
    <t>A020202007</t>
  </si>
  <si>
    <t>A020202008</t>
  </si>
  <si>
    <t>A020202009</t>
  </si>
  <si>
    <t>A020202010</t>
  </si>
  <si>
    <t>A03</t>
  </si>
  <si>
    <t>A0304</t>
  </si>
  <si>
    <t>A0306</t>
  </si>
  <si>
    <t>A08</t>
  </si>
  <si>
    <t>A0801</t>
  </si>
  <si>
    <t>A0804</t>
  </si>
  <si>
    <t>B05</t>
  </si>
  <si>
    <t>B0501</t>
  </si>
  <si>
    <t>B050101</t>
  </si>
  <si>
    <t>B050101002</t>
  </si>
  <si>
    <t>B050101003</t>
  </si>
  <si>
    <t>B050101004</t>
  </si>
  <si>
    <t>B050102</t>
  </si>
  <si>
    <t>B050102006</t>
  </si>
  <si>
    <t>B050102007</t>
  </si>
  <si>
    <t>B050102008</t>
  </si>
  <si>
    <t>B050102009</t>
  </si>
  <si>
    <t>D3502</t>
  </si>
  <si>
    <t>D35020200</t>
  </si>
  <si>
    <t>D3599</t>
  </si>
  <si>
    <t>D35990200</t>
  </si>
  <si>
    <t>PORCENTAJE DE EJECUCIÓN</t>
  </si>
  <si>
    <t>COMPROMISOS ACUMULADOS</t>
  </si>
  <si>
    <t>PAGOS ACUMULADOS</t>
  </si>
  <si>
    <t xml:space="preserve"> APROP  VS COMPR</t>
  </si>
  <si>
    <t xml:space="preserve"> PAG  VS COMP</t>
  </si>
  <si>
    <t>10250102039</t>
  </si>
  <si>
    <t xml:space="preserve">OTROS PRODUCTOS </t>
  </si>
  <si>
    <t>D3502020001</t>
  </si>
  <si>
    <t>D3502020002</t>
  </si>
  <si>
    <t>MEJORAMIENTO DE LA GESTIÓN DE LA INFORMACIÓN Y LA GENERACIÓN DE CONOCIMIENTO DEL SECTOR ARTESANAL NACIONAL</t>
  </si>
  <si>
    <t>D3502020003</t>
  </si>
  <si>
    <t>FORTALECIMIENTO DE LA ACTIVIDAD ARTESANAL DE LOS MUNICIPIOS CON VOCACIÓN ARTESANAL COMO ALTERNATIVA DE REACTIVACIÓN ECONÓMICA LOCAL Y SOSTENIBLE. 2022-2025 NACIONAL</t>
  </si>
  <si>
    <t>D3502020004</t>
  </si>
  <si>
    <t>APOYO Y FOMENTO A LA ACTIVIDAD ARTESANAL DE LAS COMUNIDADES O GRUPOS ÉTNICOS COMO EXPRESIÓN DE SUS ECONOMÍAS PROPIAS A NIVEL NACIONAL</t>
  </si>
  <si>
    <t>D3502020005</t>
  </si>
  <si>
    <t>FORTALECIMIENTO DE CAPACIDADES E INCLUSIÓN PRODUCTIVA DE LA POBLACIÓN VICTIMA Y VULNERABLE -APV- NACIONAL</t>
  </si>
  <si>
    <t>D3599020001</t>
  </si>
  <si>
    <t>ADECUACIÓN REFORZAMIENTO RESTAURACIÓN RECUPERACIÓN Y ADAPTACIÓN DE LA INFRAESTRUCTURA DE LOS INMUEBLES DE ARTESANÍAS DE COLOMBIA BOGOTÁ RÁQUIRA SAN JACINTO</t>
  </si>
  <si>
    <t>D3599020002</t>
  </si>
  <si>
    <t>FORTALECIMIENTO DE LA GESTIÓN INSTITUCIONAL Y BUEN GOBIERNO DE ARTESANIAS DE COLOMBIA. NACIONAL</t>
  </si>
  <si>
    <t>RECURSOS NACIÓN PGN (10)</t>
  </si>
  <si>
    <t>A0201</t>
  </si>
  <si>
    <t>A020101</t>
  </si>
  <si>
    <t>A020101004</t>
  </si>
  <si>
    <t>ADQUISICIÓN DE ACTIVOS NO FINANCIEROS</t>
  </si>
  <si>
    <t>ACTIVOS FIJOS</t>
  </si>
  <si>
    <t>E8000</t>
  </si>
  <si>
    <t>PRESUPUESTO DE INGRESOS AÑO 2023</t>
  </si>
  <si>
    <t>APROPIACIÓN 2023</t>
  </si>
  <si>
    <t>RECAUDO 2023</t>
  </si>
  <si>
    <t>VIGENCIA 2023</t>
  </si>
  <si>
    <t>PRESUPUESTO DE GASTOS AÑO 2023</t>
  </si>
  <si>
    <t>REZAGO PPTAL 2022 REC PGN</t>
  </si>
  <si>
    <t>TOTAL RECURSOS PGN 2023</t>
  </si>
  <si>
    <t>REZAGO PPTAL 2022 REC PROPIOS</t>
  </si>
  <si>
    <t>TOTAL RECURSOS PROPIO 2023</t>
  </si>
  <si>
    <t>TOTAL PRESUPUESTO DE GASTOS 2023</t>
  </si>
  <si>
    <t>CXP PPTAL REC PGN (10)</t>
  </si>
  <si>
    <t>RESERVA PPTAL REC PGN (10)</t>
  </si>
  <si>
    <t>CXP PPTAL 2022 REC PROPIOS</t>
  </si>
  <si>
    <t>RESERVA PPTAL 2022 REC PROPIOS</t>
  </si>
  <si>
    <t>B050101000</t>
  </si>
  <si>
    <t>B050102005</t>
  </si>
  <si>
    <t>B050102010</t>
  </si>
  <si>
    <t xml:space="preserve">APROPIACION INICIAL </t>
  </si>
  <si>
    <t>MODIFICACIONES</t>
  </si>
  <si>
    <t>A0303</t>
  </si>
  <si>
    <t>A ENTIDADES DEL GOBIERNO GENERAL</t>
  </si>
  <si>
    <t>DICIEMBRE - 2023</t>
  </si>
  <si>
    <t>10250103021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</si>
</sst>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00"/>
    <numFmt numFmtId="167" formatCode="000"/>
    <numFmt numFmtId="168" formatCode="#,##0.000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u/>
      <sz val="10"/>
      <color theme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6EA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37" fontId="5" fillId="0" borderId="0"/>
    <xf numFmtId="0" fontId="5" fillId="0" borderId="0"/>
    <xf numFmtId="41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" fontId="8" fillId="11" borderId="0" applyFill="0">
      <alignment horizontal="center" vertical="center"/>
    </xf>
    <xf numFmtId="166" fontId="8" fillId="0" borderId="0" applyFill="0">
      <alignment horizontal="center" vertical="center" wrapText="1"/>
    </xf>
    <xf numFmtId="167" fontId="8" fillId="12" borderId="0" applyFill="0" applyProtection="0">
      <alignment horizontal="center" vertical="center"/>
    </xf>
    <xf numFmtId="9" fontId="2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227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164" fontId="6" fillId="0" borderId="13" xfId="1" applyFont="1" applyBorder="1" applyAlignment="1">
      <alignment horizontal="center" vertical="center" wrapText="1"/>
    </xf>
    <xf numFmtId="164" fontId="8" fillId="0" borderId="0" xfId="1" applyFont="1"/>
    <xf numFmtId="165" fontId="6" fillId="0" borderId="13" xfId="1" applyNumberFormat="1" applyFont="1" applyBorder="1" applyAlignment="1">
      <alignment horizontal="center" vertical="center" wrapText="1"/>
    </xf>
    <xf numFmtId="165" fontId="8" fillId="0" borderId="0" xfId="1" applyNumberFormat="1" applyFont="1"/>
    <xf numFmtId="165" fontId="6" fillId="2" borderId="4" xfId="1" applyNumberFormat="1" applyFont="1" applyFill="1" applyBorder="1" applyAlignment="1" applyProtection="1">
      <alignment wrapText="1"/>
      <protection locked="0"/>
    </xf>
    <xf numFmtId="165" fontId="6" fillId="2" borderId="8" xfId="1" applyNumberFormat="1" applyFont="1" applyFill="1" applyBorder="1" applyAlignment="1" applyProtection="1">
      <alignment wrapText="1"/>
      <protection locked="0"/>
    </xf>
    <xf numFmtId="165" fontId="9" fillId="0" borderId="2" xfId="1" applyNumberFormat="1" applyFont="1" applyBorder="1" applyAlignment="1" applyProtection="1">
      <alignment wrapText="1"/>
      <protection locked="0"/>
    </xf>
    <xf numFmtId="165" fontId="6" fillId="2" borderId="6" xfId="1" applyNumberFormat="1" applyFont="1" applyFill="1" applyBorder="1" applyAlignment="1" applyProtection="1">
      <alignment wrapText="1"/>
      <protection locked="0"/>
    </xf>
    <xf numFmtId="165" fontId="9" fillId="0" borderId="4" xfId="1" applyNumberFormat="1" applyFont="1" applyFill="1" applyBorder="1" applyAlignment="1" applyProtection="1">
      <alignment wrapText="1"/>
      <protection locked="0"/>
    </xf>
    <xf numFmtId="165" fontId="10" fillId="3" borderId="4" xfId="1" applyNumberFormat="1" applyFont="1" applyFill="1" applyBorder="1" applyProtection="1">
      <protection locked="0"/>
    </xf>
    <xf numFmtId="0" fontId="6" fillId="2" borderId="3" xfId="0" quotePrefix="1" applyFont="1" applyFill="1" applyBorder="1" applyAlignment="1" applyProtection="1">
      <alignment horizontal="right" wrapText="1"/>
    </xf>
    <xf numFmtId="0" fontId="6" fillId="2" borderId="3" xfId="0" applyFont="1" applyFill="1" applyBorder="1" applyAlignment="1" applyProtection="1">
      <alignment horizontal="right" wrapText="1"/>
    </xf>
    <xf numFmtId="0" fontId="6" fillId="2" borderId="3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right" wrapText="1"/>
    </xf>
    <xf numFmtId="0" fontId="6" fillId="2" borderId="4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right" vertical="top" wrapText="1"/>
    </xf>
    <xf numFmtId="0" fontId="6" fillId="2" borderId="4" xfId="0" applyFont="1" applyFill="1" applyBorder="1" applyAlignment="1" applyProtection="1">
      <alignment horizontal="justify" wrapText="1"/>
    </xf>
    <xf numFmtId="0" fontId="9" fillId="0" borderId="2" xfId="0" applyFont="1" applyBorder="1" applyAlignment="1" applyProtection="1">
      <alignment horizontal="right" wrapText="1"/>
    </xf>
    <xf numFmtId="0" fontId="9" fillId="0" borderId="2" xfId="0" applyFont="1" applyBorder="1" applyAlignment="1" applyProtection="1">
      <alignment wrapText="1"/>
    </xf>
    <xf numFmtId="0" fontId="9" fillId="0" borderId="2" xfId="0" applyFont="1" applyFill="1" applyBorder="1" applyAlignment="1" applyProtection="1">
      <alignment horizontal="right" wrapText="1"/>
    </xf>
    <xf numFmtId="0" fontId="9" fillId="0" borderId="2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6" fillId="2" borderId="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9" fillId="0" borderId="4" xfId="0" applyFont="1" applyFill="1" applyBorder="1" applyAlignment="1" applyProtection="1">
      <alignment horizontal="right" wrapText="1"/>
    </xf>
    <xf numFmtId="0" fontId="9" fillId="0" borderId="4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37" fontId="7" fillId="3" borderId="4" xfId="2" applyFont="1" applyFill="1" applyBorder="1" applyProtection="1"/>
    <xf numFmtId="0" fontId="6" fillId="3" borderId="4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8" fillId="0" borderId="0" xfId="0" applyFont="1" applyProtection="1"/>
    <xf numFmtId="165" fontId="6" fillId="2" borderId="4" xfId="1" applyNumberFormat="1" applyFont="1" applyFill="1" applyBorder="1" applyAlignment="1" applyProtection="1">
      <alignment wrapText="1"/>
    </xf>
    <xf numFmtId="0" fontId="6" fillId="5" borderId="4" xfId="0" applyFont="1" applyFill="1" applyBorder="1" applyAlignment="1" applyProtection="1">
      <alignment horizontal="right" wrapText="1"/>
    </xf>
    <xf numFmtId="0" fontId="6" fillId="5" borderId="4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165" fontId="6" fillId="5" borderId="4" xfId="1" applyNumberFormat="1" applyFont="1" applyFill="1" applyBorder="1" applyAlignment="1" applyProtection="1">
      <alignment wrapText="1"/>
      <protection locked="0"/>
    </xf>
    <xf numFmtId="165" fontId="6" fillId="5" borderId="5" xfId="1" applyNumberFormat="1" applyFont="1" applyFill="1" applyBorder="1" applyAlignment="1" applyProtection="1">
      <alignment wrapText="1"/>
      <protection locked="0"/>
    </xf>
    <xf numFmtId="1" fontId="8" fillId="0" borderId="0" xfId="1" applyNumberFormat="1" applyFont="1"/>
    <xf numFmtId="165" fontId="6" fillId="2" borderId="3" xfId="1" applyNumberFormat="1" applyFont="1" applyFill="1" applyBorder="1" applyAlignment="1" applyProtection="1">
      <alignment wrapText="1"/>
      <protection locked="0"/>
    </xf>
    <xf numFmtId="165" fontId="6" fillId="2" borderId="7" xfId="1" applyNumberFormat="1" applyFont="1" applyFill="1" applyBorder="1" applyAlignment="1" applyProtection="1">
      <alignment wrapText="1"/>
      <protection locked="0"/>
    </xf>
    <xf numFmtId="165" fontId="6" fillId="2" borderId="10" xfId="1" applyNumberFormat="1" applyFont="1" applyFill="1" applyBorder="1" applyAlignment="1" applyProtection="1">
      <alignment wrapText="1"/>
      <protection locked="0"/>
    </xf>
    <xf numFmtId="165" fontId="6" fillId="2" borderId="11" xfId="1" applyNumberFormat="1" applyFont="1" applyFill="1" applyBorder="1" applyAlignment="1" applyProtection="1">
      <alignment wrapText="1"/>
      <protection locked="0"/>
    </xf>
    <xf numFmtId="165" fontId="9" fillId="0" borderId="9" xfId="1" applyNumberFormat="1" applyFont="1" applyBorder="1" applyAlignment="1" applyProtection="1">
      <alignment wrapText="1"/>
      <protection locked="0"/>
    </xf>
    <xf numFmtId="165" fontId="9" fillId="0" borderId="1" xfId="1" applyNumberFormat="1" applyFont="1" applyBorder="1" applyAlignment="1" applyProtection="1">
      <alignment wrapText="1"/>
      <protection locked="0"/>
    </xf>
    <xf numFmtId="165" fontId="9" fillId="0" borderId="12" xfId="1" applyNumberFormat="1" applyFont="1" applyBorder="1" applyAlignment="1" applyProtection="1">
      <alignment wrapText="1"/>
      <protection locked="0"/>
    </xf>
    <xf numFmtId="165" fontId="9" fillId="4" borderId="1" xfId="1" applyNumberFormat="1" applyFont="1" applyFill="1" applyBorder="1" applyAlignment="1" applyProtection="1">
      <alignment wrapText="1"/>
      <protection locked="0"/>
    </xf>
    <xf numFmtId="165" fontId="6" fillId="2" borderId="9" xfId="1" applyNumberFormat="1" applyFont="1" applyFill="1" applyBorder="1" applyAlignment="1" applyProtection="1">
      <alignment wrapText="1"/>
      <protection locked="0"/>
    </xf>
    <xf numFmtId="165" fontId="6" fillId="5" borderId="8" xfId="1" applyNumberFormat="1" applyFont="1" applyFill="1" applyBorder="1" applyAlignment="1" applyProtection="1">
      <alignment wrapText="1"/>
      <protection locked="0"/>
    </xf>
    <xf numFmtId="165" fontId="6" fillId="5" borderId="10" xfId="1" applyNumberFormat="1" applyFont="1" applyFill="1" applyBorder="1" applyAlignment="1" applyProtection="1">
      <alignment wrapText="1"/>
      <protection locked="0"/>
    </xf>
    <xf numFmtId="165" fontId="9" fillId="0" borderId="1" xfId="1" applyNumberFormat="1" applyFont="1" applyFill="1" applyBorder="1" applyAlignment="1" applyProtection="1">
      <alignment wrapText="1"/>
      <protection locked="0"/>
    </xf>
    <xf numFmtId="165" fontId="9" fillId="0" borderId="8" xfId="1" applyNumberFormat="1" applyFont="1" applyFill="1" applyBorder="1" applyAlignment="1" applyProtection="1">
      <alignment wrapText="1"/>
      <protection locked="0"/>
    </xf>
    <xf numFmtId="165" fontId="9" fillId="0" borderId="6" xfId="1" applyNumberFormat="1" applyFont="1" applyFill="1" applyBorder="1" applyAlignment="1" applyProtection="1">
      <alignment wrapText="1"/>
      <protection locked="0"/>
    </xf>
    <xf numFmtId="165" fontId="9" fillId="0" borderId="11" xfId="1" applyNumberFormat="1" applyFont="1" applyFill="1" applyBorder="1" applyAlignment="1" applyProtection="1">
      <alignment wrapText="1"/>
      <protection locked="0"/>
    </xf>
    <xf numFmtId="165" fontId="10" fillId="3" borderId="4" xfId="1" quotePrefix="1" applyNumberFormat="1" applyFont="1" applyFill="1" applyBorder="1" applyProtection="1"/>
    <xf numFmtId="165" fontId="10" fillId="3" borderId="8" xfId="1" applyNumberFormat="1" applyFont="1" applyFill="1" applyBorder="1" applyProtection="1">
      <protection locked="0"/>
    </xf>
    <xf numFmtId="165" fontId="10" fillId="3" borderId="6" xfId="1" applyNumberFormat="1" applyFont="1" applyFill="1" applyBorder="1" applyProtection="1">
      <protection locked="0"/>
    </xf>
    <xf numFmtId="165" fontId="10" fillId="3" borderId="11" xfId="1" applyNumberFormat="1" applyFont="1" applyFill="1" applyBorder="1" applyProtection="1">
      <protection locked="0"/>
    </xf>
    <xf numFmtId="165" fontId="6" fillId="2" borderId="18" xfId="1" applyNumberFormat="1" applyFont="1" applyFill="1" applyBorder="1" applyAlignment="1" applyProtection="1">
      <alignment wrapText="1"/>
      <protection locked="0"/>
    </xf>
    <xf numFmtId="165" fontId="6" fillId="2" borderId="17" xfId="1" applyNumberFormat="1" applyFont="1" applyFill="1" applyBorder="1" applyAlignment="1" applyProtection="1">
      <alignment wrapText="1"/>
      <protection locked="0"/>
    </xf>
    <xf numFmtId="165" fontId="6" fillId="2" borderId="16" xfId="1" applyNumberFormat="1" applyFont="1" applyFill="1" applyBorder="1" applyAlignment="1" applyProtection="1">
      <alignment wrapText="1"/>
      <protection locked="0"/>
    </xf>
    <xf numFmtId="165" fontId="6" fillId="5" borderId="17" xfId="1" applyNumberFormat="1" applyFont="1" applyFill="1" applyBorder="1" applyAlignment="1" applyProtection="1">
      <alignment wrapText="1"/>
      <protection locked="0"/>
    </xf>
    <xf numFmtId="165" fontId="6" fillId="5" borderId="6" xfId="1" applyNumberFormat="1" applyFont="1" applyFill="1" applyBorder="1" applyAlignment="1" applyProtection="1">
      <alignment wrapText="1"/>
      <protection locked="0"/>
    </xf>
    <xf numFmtId="165" fontId="6" fillId="2" borderId="6" xfId="1" applyNumberFormat="1" applyFont="1" applyFill="1" applyBorder="1" applyAlignment="1" applyProtection="1">
      <alignment wrapText="1"/>
    </xf>
    <xf numFmtId="165" fontId="6" fillId="2" borderId="19" xfId="1" applyNumberFormat="1" applyFont="1" applyFill="1" applyBorder="1" applyAlignment="1" applyProtection="1">
      <alignment wrapText="1"/>
      <protection locked="0"/>
    </xf>
    <xf numFmtId="165" fontId="9" fillId="0" borderId="20" xfId="1" applyNumberFormat="1" applyFont="1" applyBorder="1" applyAlignment="1" applyProtection="1">
      <alignment wrapText="1"/>
      <protection locked="0"/>
    </xf>
    <xf numFmtId="165" fontId="6" fillId="5" borderId="19" xfId="1" applyNumberFormat="1" applyFont="1" applyFill="1" applyBorder="1" applyAlignment="1" applyProtection="1">
      <alignment wrapText="1"/>
      <protection locked="0"/>
    </xf>
    <xf numFmtId="165" fontId="9" fillId="0" borderId="19" xfId="1" applyNumberFormat="1" applyFont="1" applyFill="1" applyBorder="1" applyAlignment="1" applyProtection="1">
      <alignment wrapText="1"/>
      <protection locked="0"/>
    </xf>
    <xf numFmtId="165" fontId="10" fillId="3" borderId="19" xfId="1" applyNumberFormat="1" applyFont="1" applyFill="1" applyBorder="1" applyProtection="1">
      <protection locked="0"/>
    </xf>
    <xf numFmtId="165" fontId="6" fillId="2" borderId="12" xfId="1" applyNumberFormat="1" applyFont="1" applyFill="1" applyBorder="1" applyAlignment="1" applyProtection="1">
      <alignment wrapText="1"/>
      <protection locked="0"/>
    </xf>
    <xf numFmtId="165" fontId="6" fillId="5" borderId="11" xfId="1" applyNumberFormat="1" applyFont="1" applyFill="1" applyBorder="1" applyAlignment="1" applyProtection="1">
      <alignment wrapText="1"/>
      <protection locked="0"/>
    </xf>
    <xf numFmtId="165" fontId="6" fillId="2" borderId="11" xfId="1" quotePrefix="1" applyNumberFormat="1" applyFont="1" applyFill="1" applyBorder="1" applyAlignment="1" applyProtection="1">
      <alignment wrapText="1"/>
      <protection locked="0"/>
    </xf>
    <xf numFmtId="165" fontId="6" fillId="2" borderId="11" xfId="1" applyNumberFormat="1" applyFont="1" applyFill="1" applyBorder="1" applyAlignment="1" applyProtection="1">
      <alignment wrapText="1"/>
    </xf>
    <xf numFmtId="165" fontId="6" fillId="2" borderId="21" xfId="1" applyNumberFormat="1" applyFont="1" applyFill="1" applyBorder="1" applyAlignment="1" applyProtection="1">
      <alignment wrapText="1"/>
      <protection locked="0"/>
    </xf>
    <xf numFmtId="165" fontId="6" fillId="5" borderId="21" xfId="1" applyNumberFormat="1" applyFont="1" applyFill="1" applyBorder="1" applyAlignment="1" applyProtection="1">
      <alignment wrapText="1"/>
      <protection locked="0"/>
    </xf>
    <xf numFmtId="164" fontId="8" fillId="0" borderId="0" xfId="1" applyFont="1" applyAlignment="1">
      <alignment wrapText="1"/>
    </xf>
    <xf numFmtId="43" fontId="8" fillId="0" borderId="0" xfId="0" applyNumberFormat="1" applyFont="1"/>
    <xf numFmtId="164" fontId="8" fillId="0" borderId="0" xfId="0" applyNumberFormat="1" applyFont="1"/>
    <xf numFmtId="43" fontId="8" fillId="0" borderId="0" xfId="0" applyNumberFormat="1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/>
    <xf numFmtId="0" fontId="14" fillId="0" borderId="4" xfId="0" applyFont="1" applyFill="1" applyBorder="1" applyAlignment="1" applyProtection="1">
      <alignment horizontal="right" wrapText="1"/>
    </xf>
    <xf numFmtId="0" fontId="13" fillId="0" borderId="4" xfId="0" quotePrefix="1" applyFont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164" fontId="16" fillId="0" borderId="4" xfId="1" applyFont="1" applyBorder="1" applyAlignment="1">
      <alignment horizontal="justify" vertical="center" wrapText="1"/>
    </xf>
    <xf numFmtId="165" fontId="9" fillId="0" borderId="12" xfId="1" applyNumberFormat="1" applyFont="1" applyFill="1" applyBorder="1" applyAlignment="1" applyProtection="1">
      <alignment wrapText="1"/>
      <protection locked="0"/>
    </xf>
    <xf numFmtId="164" fontId="0" fillId="0" borderId="0" xfId="1" applyFont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right" wrapText="1"/>
    </xf>
    <xf numFmtId="0" fontId="4" fillId="8" borderId="0" xfId="0" applyFont="1" applyFill="1" applyBorder="1" applyAlignment="1" applyProtection="1">
      <alignment wrapText="1"/>
    </xf>
    <xf numFmtId="0" fontId="9" fillId="7" borderId="2" xfId="0" applyFont="1" applyFill="1" applyBorder="1" applyAlignment="1" applyProtection="1">
      <alignment horizontal="right" wrapText="1"/>
    </xf>
    <xf numFmtId="0" fontId="4" fillId="7" borderId="0" xfId="0" applyFont="1" applyFill="1" applyBorder="1" applyAlignment="1" applyProtection="1">
      <alignment wrapText="1"/>
    </xf>
    <xf numFmtId="165" fontId="9" fillId="0" borderId="9" xfId="1" applyNumberFormat="1" applyFont="1" applyFill="1" applyBorder="1" applyAlignment="1" applyProtection="1">
      <alignment wrapText="1"/>
      <protection locked="0"/>
    </xf>
    <xf numFmtId="165" fontId="9" fillId="0" borderId="2" xfId="1" applyNumberFormat="1" applyFont="1" applyFill="1" applyBorder="1" applyAlignment="1" applyProtection="1">
      <alignment wrapText="1"/>
      <protection locked="0"/>
    </xf>
    <xf numFmtId="165" fontId="9" fillId="0" borderId="20" xfId="1" applyNumberFormat="1" applyFont="1" applyFill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vertical="center"/>
    </xf>
    <xf numFmtId="164" fontId="5" fillId="0" borderId="0" xfId="1" applyFont="1"/>
    <xf numFmtId="0" fontId="17" fillId="0" borderId="4" xfId="0" quotePrefix="1" applyFont="1" applyBorder="1" applyAlignment="1">
      <alignment horizontal="left" wrapText="1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left" wrapText="1"/>
    </xf>
    <xf numFmtId="49" fontId="17" fillId="9" borderId="4" xfId="0" applyNumberFormat="1" applyFont="1" applyFill="1" applyBorder="1" applyAlignment="1">
      <alignment horizontal="left" wrapText="1"/>
    </xf>
    <xf numFmtId="0" fontId="17" fillId="9" borderId="4" xfId="0" applyFont="1" applyFill="1" applyBorder="1" applyAlignment="1">
      <alignment wrapText="1"/>
    </xf>
    <xf numFmtId="49" fontId="18" fillId="0" borderId="23" xfId="0" applyNumberFormat="1" applyFont="1" applyBorder="1" applyAlignment="1">
      <alignment horizontal="left" wrapText="1"/>
    </xf>
    <xf numFmtId="0" fontId="18" fillId="0" borderId="23" xfId="0" applyFont="1" applyBorder="1" applyAlignment="1">
      <alignment wrapText="1"/>
    </xf>
    <xf numFmtId="49" fontId="18" fillId="0" borderId="2" xfId="0" applyNumberFormat="1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49" fontId="18" fillId="0" borderId="3" xfId="0" applyNumberFormat="1" applyFont="1" applyBorder="1" applyAlignment="1">
      <alignment horizontal="left" wrapText="1"/>
    </xf>
    <xf numFmtId="0" fontId="18" fillId="0" borderId="3" xfId="0" applyFont="1" applyBorder="1" applyAlignment="1">
      <alignment wrapText="1"/>
    </xf>
    <xf numFmtId="49" fontId="18" fillId="10" borderId="23" xfId="0" applyNumberFormat="1" applyFont="1" applyFill="1" applyBorder="1" applyAlignment="1">
      <alignment horizontal="left" wrapText="1"/>
    </xf>
    <xf numFmtId="0" fontId="18" fillId="10" borderId="23" xfId="0" applyFont="1" applyFill="1" applyBorder="1" applyAlignment="1">
      <alignment wrapText="1"/>
    </xf>
    <xf numFmtId="164" fontId="19" fillId="0" borderId="0" xfId="5" applyNumberFormat="1"/>
    <xf numFmtId="165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4" fontId="0" fillId="0" borderId="4" xfId="1" applyFont="1" applyBorder="1"/>
    <xf numFmtId="164" fontId="9" fillId="0" borderId="2" xfId="1" applyNumberFormat="1" applyFont="1" applyBorder="1" applyAlignment="1" applyProtection="1">
      <alignment wrapText="1"/>
      <protection locked="0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164" fontId="23" fillId="0" borderId="0" xfId="1" applyFont="1"/>
    <xf numFmtId="0" fontId="23" fillId="0" borderId="0" xfId="0" applyFont="1"/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justify" wrapText="1" readingOrder="2"/>
    </xf>
    <xf numFmtId="0" fontId="24" fillId="0" borderId="4" xfId="0" quotePrefix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49" fontId="24" fillId="13" borderId="4" xfId="0" applyNumberFormat="1" applyFont="1" applyFill="1" applyBorder="1" applyAlignment="1">
      <alignment horizontal="left" wrapText="1"/>
    </xf>
    <xf numFmtId="0" fontId="24" fillId="9" borderId="19" xfId="0" applyFont="1" applyFill="1" applyBorder="1" applyAlignment="1">
      <alignment wrapText="1"/>
    </xf>
    <xf numFmtId="4" fontId="24" fillId="9" borderId="4" xfId="0" applyNumberFormat="1" applyFont="1" applyFill="1" applyBorder="1" applyAlignment="1">
      <alignment wrapText="1"/>
    </xf>
    <xf numFmtId="0" fontId="23" fillId="0" borderId="0" xfId="0" applyFont="1" applyAlignment="1">
      <alignment wrapText="1"/>
    </xf>
    <xf numFmtId="49" fontId="24" fillId="9" borderId="4" xfId="0" applyNumberFormat="1" applyFont="1" applyFill="1" applyBorder="1" applyAlignment="1">
      <alignment horizontal="left" wrapText="1"/>
    </xf>
    <xf numFmtId="49" fontId="25" fillId="0" borderId="23" xfId="0" applyNumberFormat="1" applyFont="1" applyBorder="1" applyAlignment="1">
      <alignment horizontal="left" wrapText="1"/>
    </xf>
    <xf numFmtId="0" fontId="25" fillId="0" borderId="24" xfId="0" applyFont="1" applyBorder="1" applyAlignment="1">
      <alignment wrapText="1"/>
    </xf>
    <xf numFmtId="4" fontId="25" fillId="0" borderId="23" xfId="0" applyNumberFormat="1" applyFont="1" applyBorder="1" applyAlignment="1">
      <alignment wrapText="1"/>
    </xf>
    <xf numFmtId="49" fontId="25" fillId="0" borderId="2" xfId="0" applyNumberFormat="1" applyFont="1" applyBorder="1" applyAlignment="1">
      <alignment horizontal="left" wrapText="1"/>
    </xf>
    <xf numFmtId="0" fontId="25" fillId="0" borderId="20" xfId="0" applyFont="1" applyBorder="1" applyAlignment="1">
      <alignment wrapText="1"/>
    </xf>
    <xf numFmtId="4" fontId="25" fillId="0" borderId="2" xfId="0" applyNumberFormat="1" applyFont="1" applyBorder="1" applyAlignment="1">
      <alignment wrapText="1"/>
    </xf>
    <xf numFmtId="49" fontId="25" fillId="0" borderId="23" xfId="0" applyNumberFormat="1" applyFont="1" applyFill="1" applyBorder="1" applyAlignment="1">
      <alignment horizontal="left" wrapText="1"/>
    </xf>
    <xf numFmtId="0" fontId="25" fillId="0" borderId="20" xfId="0" applyFont="1" applyFill="1" applyBorder="1" applyAlignment="1">
      <alignment wrapText="1"/>
    </xf>
    <xf numFmtId="4" fontId="25" fillId="0" borderId="23" xfId="0" applyNumberFormat="1" applyFont="1" applyFill="1" applyBorder="1" applyAlignment="1">
      <alignment wrapText="1"/>
    </xf>
    <xf numFmtId="0" fontId="25" fillId="0" borderId="19" xfId="0" applyFont="1" applyFill="1" applyBorder="1" applyAlignment="1">
      <alignment wrapText="1"/>
    </xf>
    <xf numFmtId="0" fontId="23" fillId="0" borderId="0" xfId="0" applyFont="1" applyAlignment="1">
      <alignment horizontal="left"/>
    </xf>
    <xf numFmtId="2" fontId="23" fillId="0" borderId="0" xfId="0" applyNumberFormat="1" applyFont="1"/>
    <xf numFmtId="0" fontId="20" fillId="0" borderId="0" xfId="16" applyFont="1"/>
    <xf numFmtId="0" fontId="10" fillId="0" borderId="0" xfId="6" applyFont="1" applyProtection="1"/>
    <xf numFmtId="41" fontId="20" fillId="0" borderId="0" xfId="17" applyFont="1"/>
    <xf numFmtId="41" fontId="21" fillId="13" borderId="4" xfId="17" applyFont="1" applyFill="1" applyBorder="1" applyAlignment="1">
      <alignment horizontal="center" vertical="center" wrapText="1"/>
    </xf>
    <xf numFmtId="0" fontId="21" fillId="13" borderId="4" xfId="18" applyNumberFormat="1" applyFont="1" applyFill="1" applyBorder="1" applyAlignment="1">
      <alignment horizontal="left" vertical="center"/>
    </xf>
    <xf numFmtId="49" fontId="21" fillId="13" borderId="4" xfId="18" applyNumberFormat="1" applyFont="1" applyFill="1" applyBorder="1" applyAlignment="1">
      <alignment horizontal="left" vertical="center" wrapText="1"/>
    </xf>
    <xf numFmtId="41" fontId="21" fillId="13" borderId="4" xfId="17" applyFont="1" applyFill="1" applyBorder="1"/>
    <xf numFmtId="0" fontId="21" fillId="14" borderId="4" xfId="18" applyNumberFormat="1" applyFont="1" applyFill="1" applyBorder="1" applyAlignment="1">
      <alignment horizontal="left" vertical="center"/>
    </xf>
    <xf numFmtId="49" fontId="21" fillId="14" borderId="4" xfId="18" applyNumberFormat="1" applyFont="1" applyFill="1" applyBorder="1" applyAlignment="1">
      <alignment horizontal="left" vertical="center" wrapText="1"/>
    </xf>
    <xf numFmtId="41" fontId="21" fillId="14" borderId="4" xfId="17" applyFont="1" applyFill="1" applyBorder="1"/>
    <xf numFmtId="0" fontId="21" fillId="17" borderId="4" xfId="18" applyNumberFormat="1" applyFont="1" applyFill="1" applyBorder="1" applyAlignment="1">
      <alignment horizontal="left" vertical="center"/>
    </xf>
    <xf numFmtId="49" fontId="21" fillId="17" borderId="4" xfId="18" applyNumberFormat="1" applyFont="1" applyFill="1" applyBorder="1" applyAlignment="1">
      <alignment horizontal="left" vertical="center" wrapText="1"/>
    </xf>
    <xf numFmtId="41" fontId="21" fillId="17" borderId="4" xfId="17" applyFont="1" applyFill="1" applyBorder="1"/>
    <xf numFmtId="0" fontId="20" fillId="11" borderId="4" xfId="18" applyNumberFormat="1" applyFont="1" applyFill="1" applyBorder="1" applyAlignment="1">
      <alignment horizontal="left" vertical="center"/>
    </xf>
    <xf numFmtId="49" fontId="20" fillId="11" borderId="4" xfId="18" applyNumberFormat="1" applyFont="1" applyFill="1" applyBorder="1" applyAlignment="1">
      <alignment horizontal="left" vertical="center" wrapText="1"/>
    </xf>
    <xf numFmtId="41" fontId="20" fillId="16" borderId="4" xfId="17" applyFont="1" applyFill="1" applyBorder="1"/>
    <xf numFmtId="41" fontId="20" fillId="11" borderId="4" xfId="17" applyFont="1" applyFill="1" applyBorder="1"/>
    <xf numFmtId="41" fontId="20" fillId="14" borderId="4" xfId="17" applyFont="1" applyFill="1" applyBorder="1"/>
    <xf numFmtId="41" fontId="20" fillId="17" borderId="4" xfId="17" applyFont="1" applyFill="1" applyBorder="1"/>
    <xf numFmtId="0" fontId="21" fillId="16" borderId="4" xfId="18" applyNumberFormat="1" applyFont="1" applyFill="1" applyBorder="1" applyAlignment="1">
      <alignment horizontal="left" vertical="center"/>
    </xf>
    <xf numFmtId="1" fontId="22" fillId="18" borderId="4" xfId="19" applyNumberFormat="1" applyFont="1" applyFill="1" applyBorder="1" applyAlignment="1" applyProtection="1">
      <alignment horizontal="left" vertical="center" wrapText="1"/>
      <protection hidden="1"/>
    </xf>
    <xf numFmtId="41" fontId="21" fillId="16" borderId="4" xfId="17" applyFont="1" applyFill="1" applyBorder="1"/>
    <xf numFmtId="0" fontId="20" fillId="15" borderId="4" xfId="18" applyNumberFormat="1" applyFont="1" applyFill="1" applyBorder="1" applyAlignment="1">
      <alignment horizontal="left" vertical="center"/>
    </xf>
    <xf numFmtId="49" fontId="20" fillId="15" borderId="4" xfId="18" applyNumberFormat="1" applyFont="1" applyFill="1" applyBorder="1" applyAlignment="1">
      <alignment horizontal="left" vertical="center" wrapText="1"/>
    </xf>
    <xf numFmtId="41" fontId="20" fillId="15" borderId="4" xfId="17" applyFont="1" applyFill="1" applyBorder="1"/>
    <xf numFmtId="49" fontId="21" fillId="16" borderId="4" xfId="18" applyNumberFormat="1" applyFont="1" applyFill="1" applyBorder="1" applyAlignment="1">
      <alignment horizontal="left" vertical="center" wrapText="1"/>
    </xf>
    <xf numFmtId="49" fontId="21" fillId="13" borderId="4" xfId="18" applyNumberFormat="1" applyFont="1" applyFill="1" applyBorder="1" applyAlignment="1">
      <alignment horizontal="left" vertical="center"/>
    </xf>
    <xf numFmtId="49" fontId="21" fillId="14" borderId="4" xfId="18" applyNumberFormat="1" applyFont="1" applyFill="1" applyBorder="1" applyAlignment="1">
      <alignment horizontal="left" vertical="center"/>
    </xf>
    <xf numFmtId="49" fontId="21" fillId="17" borderId="4" xfId="18" applyNumberFormat="1" applyFont="1" applyFill="1" applyBorder="1" applyAlignment="1">
      <alignment horizontal="left" vertical="center"/>
    </xf>
    <xf numFmtId="49" fontId="20" fillId="11" borderId="4" xfId="18" applyNumberFormat="1" applyFont="1" applyFill="1" applyBorder="1" applyAlignment="1">
      <alignment horizontal="left" vertical="center"/>
    </xf>
    <xf numFmtId="0" fontId="20" fillId="11" borderId="4" xfId="18" applyFont="1" applyFill="1" applyBorder="1" applyAlignment="1">
      <alignment horizontal="left" vertical="center" wrapText="1"/>
    </xf>
    <xf numFmtId="0" fontId="20" fillId="11" borderId="4" xfId="18" applyFont="1" applyFill="1" applyBorder="1" applyAlignment="1">
      <alignment vertical="center" wrapText="1"/>
    </xf>
    <xf numFmtId="0" fontId="21" fillId="14" borderId="4" xfId="18" applyFont="1" applyFill="1" applyBorder="1" applyAlignment="1">
      <alignment vertical="center" wrapText="1"/>
    </xf>
    <xf numFmtId="0" fontId="21" fillId="17" borderId="4" xfId="18" applyFont="1" applyFill="1" applyBorder="1" applyAlignment="1">
      <alignment vertical="center" wrapText="1"/>
    </xf>
    <xf numFmtId="49" fontId="22" fillId="0" borderId="0" xfId="1" applyNumberFormat="1" applyFont="1" applyAlignment="1">
      <alignment horizontal="right"/>
    </xf>
    <xf numFmtId="4" fontId="24" fillId="19" borderId="4" xfId="0" applyNumberFormat="1" applyFont="1" applyFill="1" applyBorder="1"/>
    <xf numFmtId="4" fontId="23" fillId="0" borderId="0" xfId="0" applyNumberFormat="1" applyFont="1" applyAlignment="1">
      <alignment wrapText="1"/>
    </xf>
    <xf numFmtId="4" fontId="23" fillId="0" borderId="0" xfId="0" applyNumberFormat="1" applyFont="1"/>
    <xf numFmtId="41" fontId="21" fillId="13" borderId="4" xfId="17" applyFont="1" applyFill="1" applyBorder="1" applyAlignment="1">
      <alignment horizontal="center" vertical="center" wrapText="1"/>
    </xf>
    <xf numFmtId="43" fontId="23" fillId="0" borderId="0" xfId="0" applyNumberFormat="1" applyFont="1"/>
    <xf numFmtId="10" fontId="21" fillId="13" borderId="4" xfId="15" applyNumberFormat="1" applyFont="1" applyFill="1" applyBorder="1"/>
    <xf numFmtId="10" fontId="21" fillId="14" borderId="4" xfId="15" applyNumberFormat="1" applyFont="1" applyFill="1" applyBorder="1"/>
    <xf numFmtId="10" fontId="21" fillId="17" borderId="4" xfId="15" applyNumberFormat="1" applyFont="1" applyFill="1" applyBorder="1"/>
    <xf numFmtId="10" fontId="20" fillId="11" borderId="4" xfId="15" applyNumberFormat="1" applyFont="1" applyFill="1" applyBorder="1"/>
    <xf numFmtId="10" fontId="21" fillId="16" borderId="4" xfId="15" applyNumberFormat="1" applyFont="1" applyFill="1" applyBorder="1"/>
    <xf numFmtId="10" fontId="20" fillId="15" borderId="4" xfId="15" applyNumberFormat="1" applyFont="1" applyFill="1" applyBorder="1"/>
    <xf numFmtId="4" fontId="20" fillId="0" borderId="0" xfId="16" applyNumberFormat="1" applyFont="1"/>
    <xf numFmtId="168" fontId="20" fillId="0" borderId="0" xfId="16" applyNumberFormat="1" applyFont="1"/>
    <xf numFmtId="0" fontId="24" fillId="0" borderId="6" xfId="0" applyFont="1" applyBorder="1" applyAlignment="1">
      <alignment horizontal="center" vertical="center"/>
    </xf>
    <xf numFmtId="43" fontId="20" fillId="0" borderId="0" xfId="16" applyNumberFormat="1" applyFont="1"/>
    <xf numFmtId="0" fontId="24" fillId="19" borderId="19" xfId="0" applyFont="1" applyFill="1" applyBorder="1" applyAlignment="1">
      <alignment horizontal="center"/>
    </xf>
    <xf numFmtId="0" fontId="24" fillId="19" borderId="6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1" fontId="21" fillId="13" borderId="4" xfId="17" applyFont="1" applyFill="1" applyBorder="1" applyAlignment="1">
      <alignment horizontal="center" vertical="center" wrapText="1"/>
    </xf>
    <xf numFmtId="49" fontId="21" fillId="13" borderId="23" xfId="18" applyNumberFormat="1" applyFont="1" applyFill="1" applyBorder="1" applyAlignment="1">
      <alignment horizontal="center" vertical="center"/>
    </xf>
    <xf numFmtId="49" fontId="21" fillId="13" borderId="2" xfId="18" applyNumberFormat="1" applyFont="1" applyFill="1" applyBorder="1" applyAlignment="1">
      <alignment horizontal="center" vertical="center"/>
    </xf>
    <xf numFmtId="49" fontId="21" fillId="13" borderId="3" xfId="18" applyNumberFormat="1" applyFont="1" applyFill="1" applyBorder="1" applyAlignment="1">
      <alignment horizontal="center" vertical="center"/>
    </xf>
    <xf numFmtId="49" fontId="21" fillId="13" borderId="23" xfId="18" applyNumberFormat="1" applyFont="1" applyFill="1" applyBorder="1" applyAlignment="1">
      <alignment horizontal="center" vertical="center" wrapText="1"/>
    </xf>
    <xf numFmtId="49" fontId="21" fillId="13" borderId="2" xfId="18" applyNumberFormat="1" applyFont="1" applyFill="1" applyBorder="1" applyAlignment="1">
      <alignment horizontal="center" vertical="center" wrapText="1"/>
    </xf>
    <xf numFmtId="49" fontId="21" fillId="13" borderId="3" xfId="18" applyNumberFormat="1" applyFont="1" applyFill="1" applyBorder="1" applyAlignment="1">
      <alignment horizontal="center" vertical="center" wrapText="1"/>
    </xf>
    <xf numFmtId="41" fontId="21" fillId="13" borderId="19" xfId="17" applyFont="1" applyFill="1" applyBorder="1" applyAlignment="1">
      <alignment horizontal="center"/>
    </xf>
    <xf numFmtId="41" fontId="21" fillId="13" borderId="5" xfId="17" applyFont="1" applyFill="1" applyBorder="1" applyAlignment="1">
      <alignment horizontal="center"/>
    </xf>
    <xf numFmtId="41" fontId="21" fillId="13" borderId="6" xfId="17" applyFont="1" applyFill="1" applyBorder="1" applyAlignment="1">
      <alignment horizontal="center"/>
    </xf>
    <xf numFmtId="41" fontId="21" fillId="13" borderId="4" xfId="17" applyFont="1" applyFill="1" applyBorder="1" applyAlignment="1">
      <alignment horizontal="center" wrapText="1"/>
    </xf>
    <xf numFmtId="0" fontId="6" fillId="0" borderId="13" xfId="0" applyFont="1" applyBorder="1" applyAlignment="1" applyProtection="1">
      <alignment horizontal="center" vertical="center"/>
    </xf>
    <xf numFmtId="164" fontId="6" fillId="0" borderId="13" xfId="1" applyFont="1" applyBorder="1" applyAlignment="1">
      <alignment horizontal="center"/>
    </xf>
    <xf numFmtId="164" fontId="6" fillId="0" borderId="14" xfId="1" applyFont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</cellXfs>
  <cellStyles count="20">
    <cellStyle name="Hipervínculo" xfId="5" builtinId="8"/>
    <cellStyle name="Millares [0]" xfId="1" builtinId="6"/>
    <cellStyle name="Millares [0] 2" xfId="4" xr:uid="{00000000-0005-0000-0000-000002000000}"/>
    <cellStyle name="Millares [0] 3" xfId="8" xr:uid="{00000000-0005-0000-0000-000003000000}"/>
    <cellStyle name="Millares [0] 3 2" xfId="17" xr:uid="{00000000-0005-0000-0000-000004000000}"/>
    <cellStyle name="Nivel 1,2.3,5,6,9" xfId="13" xr:uid="{00000000-0005-0000-0000-000005000000}"/>
    <cellStyle name="Nivel 4" xfId="14" xr:uid="{00000000-0005-0000-0000-000006000000}"/>
    <cellStyle name="Nivel 7" xfId="12" xr:uid="{00000000-0005-0000-0000-000007000000}"/>
    <cellStyle name="Normal" xfId="0" builtinId="0"/>
    <cellStyle name="Normal 2" xfId="3" xr:uid="{00000000-0005-0000-0000-000009000000}"/>
    <cellStyle name="Normal 2 2" xfId="9" xr:uid="{00000000-0005-0000-0000-00000A000000}"/>
    <cellStyle name="Normal 2 2 2" xfId="18" xr:uid="{00000000-0005-0000-0000-00000B000000}"/>
    <cellStyle name="Normal 2 2 4" xfId="11" xr:uid="{00000000-0005-0000-0000-00000C000000}"/>
    <cellStyle name="Normal 2 2 4 2" xfId="19" xr:uid="{00000000-0005-0000-0000-00000D000000}"/>
    <cellStyle name="Normal 3" xfId="7" xr:uid="{00000000-0005-0000-0000-00000E000000}"/>
    <cellStyle name="Normal 3 2" xfId="16" xr:uid="{00000000-0005-0000-0000-00000F000000}"/>
    <cellStyle name="Normal 6" xfId="6" xr:uid="{00000000-0005-0000-0000-000010000000}"/>
    <cellStyle name="Normal_FORMULARIOS VIGENCIA 2006 OCTUBRE 2200" xfId="2" xr:uid="{00000000-0005-0000-0000-000011000000}"/>
    <cellStyle name="Porcentaje" xfId="15" builtinId="5"/>
    <cellStyle name="Porcentaje 2" xfId="10" xr:uid="{00000000-0005-0000-0000-000013000000}"/>
  </cellStyles>
  <dxfs count="0"/>
  <tableStyles count="0" defaultTableStyle="TableStyleMedium2" defaultPivotStyle="PivotStyleLight16"/>
  <colors>
    <mruColors>
      <color rgb="FFFF3300"/>
      <color rgb="FF36E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323850</xdr:colOff>
      <xdr:row>3</xdr:row>
      <xdr:rowOff>57150</xdr:rowOff>
    </xdr:to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104775</xdr:rowOff>
    </xdr:from>
    <xdr:ext cx="971550" cy="800100"/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ARTESANIAS/ARTESANIAS/PPTO%20Julieth/2023/Informes/SIART/1.%20Enero2023/Soporte/1.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TESANIAS\ARTESANIAS\PPTO%20Julieth\2022\Informes\Siart\1.%20Enero2022\SIAR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TTVIG+REZAGO2023"/>
      <sheetName val="VGTT"/>
      <sheetName val="VGREC10"/>
      <sheetName val="VGREC20"/>
      <sheetName val="REZAGOTT"/>
      <sheetName val="RESTT"/>
      <sheetName val="RES10"/>
      <sheetName val="RES20"/>
      <sheetName val="CXPTT"/>
      <sheetName val="CXP10"/>
      <sheetName val="CXP20"/>
    </sheetNames>
    <sheetDataSet>
      <sheetData sheetId="0"/>
      <sheetData sheetId="1">
        <row r="5">
          <cell r="A5" t="str">
            <v>A</v>
          </cell>
          <cell r="B5" t="str">
            <v>GASTOS DE FUNCIONAMIENTO</v>
          </cell>
          <cell r="C5">
            <v>16748591216.719999</v>
          </cell>
          <cell r="D5">
            <v>-516153090.72000003</v>
          </cell>
          <cell r="E5">
            <v>16232438126</v>
          </cell>
          <cell r="F5">
            <v>2574347582.6500001</v>
          </cell>
          <cell r="G5">
            <v>2574347582.6500001</v>
          </cell>
          <cell r="H5">
            <v>2440746616.6400003</v>
          </cell>
          <cell r="I5">
            <v>2440746616.6400003</v>
          </cell>
          <cell r="J5">
            <v>1530564460.73</v>
          </cell>
          <cell r="K5">
            <v>1530564460.73</v>
          </cell>
          <cell r="L5">
            <v>1443852154.49</v>
          </cell>
          <cell r="M5">
            <v>1443852154.49</v>
          </cell>
        </row>
        <row r="6">
          <cell r="A6" t="str">
            <v>A01</v>
          </cell>
          <cell r="B6" t="str">
            <v>GASTOS DE PERSONAL</v>
          </cell>
          <cell r="C6">
            <v>14082251033</v>
          </cell>
          <cell r="D6">
            <v>-329151955.72000003</v>
          </cell>
          <cell r="E6">
            <v>13753099077.280001</v>
          </cell>
          <cell r="F6">
            <v>1294007508</v>
          </cell>
          <cell r="G6">
            <v>1294007508</v>
          </cell>
          <cell r="H6">
            <v>1294007508</v>
          </cell>
          <cell r="I6">
            <v>1294007508</v>
          </cell>
          <cell r="J6">
            <v>1294007508</v>
          </cell>
          <cell r="K6">
            <v>1294007508</v>
          </cell>
          <cell r="L6">
            <v>1294007508</v>
          </cell>
          <cell r="M6">
            <v>1294007508</v>
          </cell>
        </row>
        <row r="7">
          <cell r="A7" t="str">
            <v>A0101</v>
          </cell>
          <cell r="B7" t="str">
            <v>PLANTA DE PERSONAL PERMANENTE</v>
          </cell>
          <cell r="C7">
            <v>14082251033</v>
          </cell>
          <cell r="D7">
            <v>-329151955.72000003</v>
          </cell>
          <cell r="E7">
            <v>13753099077.280001</v>
          </cell>
          <cell r="F7">
            <v>1294007508</v>
          </cell>
          <cell r="G7">
            <v>1294007508</v>
          </cell>
          <cell r="H7">
            <v>1294007508</v>
          </cell>
          <cell r="I7">
            <v>1294007508</v>
          </cell>
          <cell r="J7">
            <v>1294007508</v>
          </cell>
          <cell r="K7">
            <v>1294007508</v>
          </cell>
          <cell r="L7">
            <v>1294007508</v>
          </cell>
          <cell r="M7">
            <v>1294007508</v>
          </cell>
        </row>
        <row r="8">
          <cell r="A8" t="str">
            <v>A010101</v>
          </cell>
          <cell r="B8" t="str">
            <v>SALARIO</v>
          </cell>
          <cell r="C8">
            <v>9283405909</v>
          </cell>
          <cell r="D8">
            <v>-83213142.719999999</v>
          </cell>
          <cell r="E8">
            <v>9200192766.2800007</v>
          </cell>
          <cell r="F8">
            <v>548120753</v>
          </cell>
          <cell r="G8">
            <v>548120753</v>
          </cell>
          <cell r="H8">
            <v>548120753</v>
          </cell>
          <cell r="I8">
            <v>548120753</v>
          </cell>
          <cell r="J8">
            <v>548120753</v>
          </cell>
          <cell r="K8">
            <v>548120753</v>
          </cell>
          <cell r="L8">
            <v>548120753</v>
          </cell>
          <cell r="M8">
            <v>548120753</v>
          </cell>
        </row>
        <row r="9">
          <cell r="A9" t="str">
            <v>A010101001</v>
          </cell>
          <cell r="B9" t="str">
            <v>FACTORES SALARIALES COMUNES</v>
          </cell>
          <cell r="C9">
            <v>8361347448</v>
          </cell>
          <cell r="D9">
            <v>-83213142.719999999</v>
          </cell>
          <cell r="E9">
            <v>8278134305.2799997</v>
          </cell>
          <cell r="F9">
            <v>436670680</v>
          </cell>
          <cell r="G9">
            <v>436670680</v>
          </cell>
          <cell r="H9">
            <v>436670680</v>
          </cell>
          <cell r="I9">
            <v>436670680</v>
          </cell>
          <cell r="J9">
            <v>436670680</v>
          </cell>
          <cell r="K9">
            <v>436670680</v>
          </cell>
          <cell r="L9">
            <v>436670680</v>
          </cell>
          <cell r="M9">
            <v>436670680</v>
          </cell>
        </row>
        <row r="10">
          <cell r="A10" t="str">
            <v>A010101001001</v>
          </cell>
          <cell r="B10" t="str">
            <v>SUELDO BÁSICO</v>
          </cell>
          <cell r="C10">
            <v>5832846148</v>
          </cell>
          <cell r="D10">
            <v>-83213142.719999999</v>
          </cell>
          <cell r="E10">
            <v>5749633005.2799997</v>
          </cell>
          <cell r="F10">
            <v>387313846</v>
          </cell>
          <cell r="G10">
            <v>387313846</v>
          </cell>
          <cell r="H10">
            <v>387313846</v>
          </cell>
          <cell r="I10">
            <v>387313846</v>
          </cell>
          <cell r="J10">
            <v>387313846</v>
          </cell>
          <cell r="K10">
            <v>387313846</v>
          </cell>
          <cell r="L10">
            <v>387313846</v>
          </cell>
          <cell r="M10">
            <v>387313846</v>
          </cell>
        </row>
        <row r="11">
          <cell r="A11" t="str">
            <v>A010101001003</v>
          </cell>
          <cell r="B11" t="str">
            <v>PRIMA TÉCNICA SALARIAL</v>
          </cell>
          <cell r="C11">
            <v>449450035</v>
          </cell>
          <cell r="D11">
            <v>0</v>
          </cell>
          <cell r="E11">
            <v>449450035</v>
          </cell>
          <cell r="F11">
            <v>34196336</v>
          </cell>
          <cell r="G11">
            <v>34196336</v>
          </cell>
          <cell r="H11">
            <v>34196336</v>
          </cell>
          <cell r="I11">
            <v>34196336</v>
          </cell>
          <cell r="J11">
            <v>34196336</v>
          </cell>
          <cell r="K11">
            <v>34196336</v>
          </cell>
          <cell r="L11">
            <v>34196336</v>
          </cell>
          <cell r="M11">
            <v>34196336</v>
          </cell>
        </row>
        <row r="12">
          <cell r="A12" t="str">
            <v>A010101001005</v>
          </cell>
          <cell r="B12" t="str">
            <v>AUXILIO DE TRANSPORTE</v>
          </cell>
          <cell r="C12">
            <v>1405451</v>
          </cell>
          <cell r="D12">
            <v>0</v>
          </cell>
          <cell r="E12">
            <v>1405451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523355552</v>
          </cell>
          <cell r="D13">
            <v>0</v>
          </cell>
          <cell r="E13">
            <v>523355552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A010101001007</v>
          </cell>
          <cell r="B14" t="str">
            <v>PRIMA DE SERVICIO</v>
          </cell>
          <cell r="C14">
            <v>541865943</v>
          </cell>
          <cell r="D14">
            <v>0</v>
          </cell>
          <cell r="E14">
            <v>541865943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A010101001009</v>
          </cell>
          <cell r="B15" t="str">
            <v>PRIMA DE NAVIDAD</v>
          </cell>
          <cell r="C15">
            <v>618605563</v>
          </cell>
          <cell r="D15">
            <v>0</v>
          </cell>
          <cell r="E15">
            <v>618605563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A010101001010</v>
          </cell>
          <cell r="B16" t="str">
            <v>PRIMA DE VACACIONES</v>
          </cell>
          <cell r="C16">
            <v>393818756</v>
          </cell>
          <cell r="D16">
            <v>0</v>
          </cell>
          <cell r="E16">
            <v>393818756</v>
          </cell>
          <cell r="F16">
            <v>15160498</v>
          </cell>
          <cell r="G16">
            <v>15160498</v>
          </cell>
          <cell r="H16">
            <v>15160498</v>
          </cell>
          <cell r="I16">
            <v>15160498</v>
          </cell>
          <cell r="J16">
            <v>15160498</v>
          </cell>
          <cell r="K16">
            <v>15160498</v>
          </cell>
          <cell r="L16">
            <v>15160498</v>
          </cell>
          <cell r="M16">
            <v>15160498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922058461</v>
          </cell>
          <cell r="D17">
            <v>0</v>
          </cell>
          <cell r="E17">
            <v>922058461</v>
          </cell>
          <cell r="F17">
            <v>111450073</v>
          </cell>
          <cell r="G17">
            <v>111450073</v>
          </cell>
          <cell r="H17">
            <v>111450073</v>
          </cell>
          <cell r="I17">
            <v>111450073</v>
          </cell>
          <cell r="J17">
            <v>111450073</v>
          </cell>
          <cell r="K17">
            <v>111450073</v>
          </cell>
          <cell r="L17">
            <v>111450073</v>
          </cell>
          <cell r="M17">
            <v>111450073</v>
          </cell>
        </row>
        <row r="18">
          <cell r="A18" t="str">
            <v>A010101002001</v>
          </cell>
          <cell r="B18" t="str">
            <v>PRIMA DE ANTIGÜEDAD</v>
          </cell>
          <cell r="C18">
            <v>311469868</v>
          </cell>
          <cell r="D18">
            <v>0</v>
          </cell>
          <cell r="E18">
            <v>311469868</v>
          </cell>
          <cell r="F18">
            <v>50000605</v>
          </cell>
          <cell r="G18">
            <v>50000605</v>
          </cell>
          <cell r="H18">
            <v>50000605</v>
          </cell>
          <cell r="I18">
            <v>50000605</v>
          </cell>
          <cell r="J18">
            <v>50000605</v>
          </cell>
          <cell r="K18">
            <v>50000605</v>
          </cell>
          <cell r="L18">
            <v>50000605</v>
          </cell>
          <cell r="M18">
            <v>50000605</v>
          </cell>
        </row>
        <row r="19">
          <cell r="A19" t="str">
            <v>A010101002002</v>
          </cell>
          <cell r="B19" t="str">
            <v>QUINQUENIOS</v>
          </cell>
          <cell r="C19">
            <v>610588593</v>
          </cell>
          <cell r="D19">
            <v>0</v>
          </cell>
          <cell r="E19">
            <v>610588593</v>
          </cell>
          <cell r="F19">
            <v>61449468</v>
          </cell>
          <cell r="G19">
            <v>61449468</v>
          </cell>
          <cell r="H19">
            <v>61449468</v>
          </cell>
          <cell r="I19">
            <v>61449468</v>
          </cell>
          <cell r="J19">
            <v>61449468</v>
          </cell>
          <cell r="K19">
            <v>61449468</v>
          </cell>
          <cell r="L19">
            <v>61449468</v>
          </cell>
          <cell r="M19">
            <v>61449468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2912710298</v>
          </cell>
          <cell r="D20">
            <v>-245938813</v>
          </cell>
          <cell r="E20">
            <v>2666771485</v>
          </cell>
          <cell r="F20">
            <v>589068393</v>
          </cell>
          <cell r="G20">
            <v>589068393</v>
          </cell>
          <cell r="H20">
            <v>589068393</v>
          </cell>
          <cell r="I20">
            <v>589068393</v>
          </cell>
          <cell r="J20">
            <v>589068393</v>
          </cell>
          <cell r="K20">
            <v>589068393</v>
          </cell>
          <cell r="L20">
            <v>589068393</v>
          </cell>
          <cell r="M20">
            <v>589068393</v>
          </cell>
        </row>
        <row r="21">
          <cell r="A21" t="str">
            <v>A010102001</v>
          </cell>
          <cell r="B21" t="str">
            <v>PENSIONES</v>
          </cell>
          <cell r="C21">
            <v>881063600</v>
          </cell>
          <cell r="D21">
            <v>-232548631</v>
          </cell>
          <cell r="E21">
            <v>648514969</v>
          </cell>
          <cell r="F21">
            <v>102486900</v>
          </cell>
          <cell r="G21">
            <v>102486900</v>
          </cell>
          <cell r="H21">
            <v>102486900</v>
          </cell>
          <cell r="I21">
            <v>102486900</v>
          </cell>
          <cell r="J21">
            <v>102486900</v>
          </cell>
          <cell r="K21">
            <v>102486900</v>
          </cell>
          <cell r="L21">
            <v>102486900</v>
          </cell>
          <cell r="M21">
            <v>102486900</v>
          </cell>
        </row>
        <row r="22">
          <cell r="A22" t="str">
            <v>A010102002</v>
          </cell>
          <cell r="B22" t="str">
            <v>SALUD</v>
          </cell>
          <cell r="C22">
            <v>378958400</v>
          </cell>
          <cell r="D22">
            <v>0</v>
          </cell>
          <cell r="E22">
            <v>378958400</v>
          </cell>
          <cell r="F22">
            <v>51481500</v>
          </cell>
          <cell r="G22">
            <v>51481500</v>
          </cell>
          <cell r="H22">
            <v>51481500</v>
          </cell>
          <cell r="I22">
            <v>51481500</v>
          </cell>
          <cell r="J22">
            <v>51481500</v>
          </cell>
          <cell r="K22">
            <v>51481500</v>
          </cell>
          <cell r="L22">
            <v>51481500</v>
          </cell>
          <cell r="M22">
            <v>51481500</v>
          </cell>
        </row>
        <row r="23">
          <cell r="A23" t="str">
            <v>A010102003</v>
          </cell>
          <cell r="B23" t="str">
            <v>APORTES DE CESANTÍAS</v>
          </cell>
          <cell r="C23">
            <v>704195467</v>
          </cell>
          <cell r="D23">
            <v>0</v>
          </cell>
          <cell r="E23">
            <v>704195467</v>
          </cell>
          <cell r="F23">
            <v>111533344</v>
          </cell>
          <cell r="G23">
            <v>111533344</v>
          </cell>
          <cell r="H23">
            <v>111533344</v>
          </cell>
          <cell r="I23">
            <v>111533344</v>
          </cell>
          <cell r="J23">
            <v>111533344</v>
          </cell>
          <cell r="K23">
            <v>111533344</v>
          </cell>
          <cell r="L23">
            <v>111533344</v>
          </cell>
          <cell r="M23">
            <v>111533344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412043800</v>
          </cell>
          <cell r="D24">
            <v>0</v>
          </cell>
          <cell r="E24">
            <v>412043800</v>
          </cell>
          <cell r="F24">
            <v>52966800</v>
          </cell>
          <cell r="G24">
            <v>52966800</v>
          </cell>
          <cell r="H24">
            <v>52966800</v>
          </cell>
          <cell r="I24">
            <v>52966800</v>
          </cell>
          <cell r="J24">
            <v>52966800</v>
          </cell>
          <cell r="K24">
            <v>52966800</v>
          </cell>
          <cell r="L24">
            <v>52966800</v>
          </cell>
          <cell r="M24">
            <v>52966800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45455400</v>
          </cell>
          <cell r="D25">
            <v>0</v>
          </cell>
          <cell r="E25">
            <v>45455400</v>
          </cell>
          <cell r="F25">
            <v>4517900</v>
          </cell>
          <cell r="G25">
            <v>4517900</v>
          </cell>
          <cell r="H25">
            <v>4517900</v>
          </cell>
          <cell r="I25">
            <v>4517900</v>
          </cell>
          <cell r="J25">
            <v>4517900</v>
          </cell>
          <cell r="K25">
            <v>4517900</v>
          </cell>
          <cell r="L25">
            <v>4517900</v>
          </cell>
          <cell r="M25">
            <v>4517900</v>
          </cell>
        </row>
        <row r="26">
          <cell r="A26" t="str">
            <v>A010102006</v>
          </cell>
          <cell r="B26" t="str">
            <v>APORTES AL ICBF</v>
          </cell>
          <cell r="C26">
            <v>155062000</v>
          </cell>
          <cell r="D26">
            <v>0</v>
          </cell>
          <cell r="E26">
            <v>155062000</v>
          </cell>
          <cell r="F26">
            <v>28153500</v>
          </cell>
          <cell r="G26">
            <v>28153500</v>
          </cell>
          <cell r="H26">
            <v>28153500</v>
          </cell>
          <cell r="I26">
            <v>28153500</v>
          </cell>
          <cell r="J26">
            <v>28153500</v>
          </cell>
          <cell r="K26">
            <v>28153500</v>
          </cell>
          <cell r="L26">
            <v>28153500</v>
          </cell>
          <cell r="M26">
            <v>28153500</v>
          </cell>
        </row>
        <row r="27">
          <cell r="A27" t="str">
            <v>A010102007</v>
          </cell>
          <cell r="B27" t="str">
            <v>APORTES AL SENA</v>
          </cell>
          <cell r="C27">
            <v>103383000</v>
          </cell>
          <cell r="D27">
            <v>0</v>
          </cell>
          <cell r="E27">
            <v>103383000</v>
          </cell>
          <cell r="F27">
            <v>18770000</v>
          </cell>
          <cell r="G27">
            <v>18770000</v>
          </cell>
          <cell r="H27">
            <v>18770000</v>
          </cell>
          <cell r="I27">
            <v>18770000</v>
          </cell>
          <cell r="J27">
            <v>18770000</v>
          </cell>
          <cell r="K27">
            <v>18770000</v>
          </cell>
          <cell r="L27">
            <v>18770000</v>
          </cell>
          <cell r="M27">
            <v>18770000</v>
          </cell>
        </row>
        <row r="28">
          <cell r="A28" t="str">
            <v>A0101020VE</v>
          </cell>
          <cell r="B28" t="str">
            <v>PENSIONES VIGENCIA EXPIRADA (A010102001)</v>
          </cell>
          <cell r="C28">
            <v>232548631</v>
          </cell>
          <cell r="D28">
            <v>-13390182</v>
          </cell>
          <cell r="E28">
            <v>219158449</v>
          </cell>
          <cell r="F28">
            <v>219158449</v>
          </cell>
          <cell r="G28">
            <v>219158449</v>
          </cell>
          <cell r="H28">
            <v>219158449</v>
          </cell>
          <cell r="I28">
            <v>219158449</v>
          </cell>
          <cell r="J28">
            <v>219158449</v>
          </cell>
          <cell r="K28">
            <v>219158449</v>
          </cell>
          <cell r="L28">
            <v>219158449</v>
          </cell>
          <cell r="M28">
            <v>219158449</v>
          </cell>
        </row>
        <row r="29">
          <cell r="A29" t="str">
            <v>A010103</v>
          </cell>
          <cell r="B29" t="str">
            <v>REMUNERACIONES NO CONSTITUTIVAS DE FACTOR SALARIAL</v>
          </cell>
          <cell r="C29">
            <v>1886134826</v>
          </cell>
          <cell r="D29">
            <v>0</v>
          </cell>
          <cell r="E29">
            <v>1886134826</v>
          </cell>
          <cell r="F29">
            <v>156818362</v>
          </cell>
          <cell r="G29">
            <v>156818362</v>
          </cell>
          <cell r="H29">
            <v>156818362</v>
          </cell>
          <cell r="I29">
            <v>156818362</v>
          </cell>
          <cell r="J29">
            <v>156818362</v>
          </cell>
          <cell r="K29">
            <v>156818362</v>
          </cell>
          <cell r="L29">
            <v>156818362</v>
          </cell>
          <cell r="M29">
            <v>156818362</v>
          </cell>
        </row>
        <row r="30">
          <cell r="A30" t="str">
            <v>A010103001</v>
          </cell>
          <cell r="B30" t="str">
            <v>PRESTACIONES SOCIALES SEGÚN DEFINICIÓN LEGAL</v>
          </cell>
          <cell r="C30">
            <v>456489331</v>
          </cell>
          <cell r="D30">
            <v>0</v>
          </cell>
          <cell r="E30">
            <v>456489331</v>
          </cell>
          <cell r="F30">
            <v>15332194</v>
          </cell>
          <cell r="G30">
            <v>15332194</v>
          </cell>
          <cell r="H30">
            <v>15332194</v>
          </cell>
          <cell r="I30">
            <v>15332194</v>
          </cell>
          <cell r="J30">
            <v>15332194</v>
          </cell>
          <cell r="K30">
            <v>15332194</v>
          </cell>
          <cell r="L30">
            <v>15332194</v>
          </cell>
          <cell r="M30">
            <v>15332194</v>
          </cell>
        </row>
        <row r="31">
          <cell r="A31" t="str">
            <v>A010103001001</v>
          </cell>
          <cell r="B31" t="str">
            <v>SUELDO DE VACACIONES</v>
          </cell>
          <cell r="C31">
            <v>412299085</v>
          </cell>
          <cell r="D31">
            <v>0</v>
          </cell>
          <cell r="E31">
            <v>412299085</v>
          </cell>
          <cell r="F31">
            <v>15332194</v>
          </cell>
          <cell r="G31">
            <v>15332194</v>
          </cell>
          <cell r="H31">
            <v>15332194</v>
          </cell>
          <cell r="I31">
            <v>15332194</v>
          </cell>
          <cell r="J31">
            <v>15332194</v>
          </cell>
          <cell r="K31">
            <v>15332194</v>
          </cell>
          <cell r="L31">
            <v>15332194</v>
          </cell>
          <cell r="M31">
            <v>15332194</v>
          </cell>
        </row>
        <row r="32">
          <cell r="A32" t="str">
            <v>A010103001002</v>
          </cell>
          <cell r="B32" t="str">
            <v>INDEMNIZACION DE VACACIONES</v>
          </cell>
          <cell r="C32">
            <v>39130566</v>
          </cell>
          <cell r="D32">
            <v>0</v>
          </cell>
          <cell r="E32">
            <v>39130566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A010103001003</v>
          </cell>
          <cell r="B33" t="str">
            <v>BONIFICACIÓN ESPECIAL DE RECREACIÓN</v>
          </cell>
          <cell r="C33">
            <v>5059680</v>
          </cell>
          <cell r="D33">
            <v>0</v>
          </cell>
          <cell r="E33">
            <v>5059680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A010103004</v>
          </cell>
          <cell r="B34" t="str">
            <v>PRIMA TÉCNICA NO SALARIAL</v>
          </cell>
          <cell r="C34">
            <v>1409459900</v>
          </cell>
          <cell r="D34">
            <v>0</v>
          </cell>
          <cell r="E34">
            <v>1409459900</v>
          </cell>
          <cell r="F34">
            <v>139486168</v>
          </cell>
          <cell r="G34">
            <v>139486168</v>
          </cell>
          <cell r="H34">
            <v>139486168</v>
          </cell>
          <cell r="I34">
            <v>139486168</v>
          </cell>
          <cell r="J34">
            <v>139486168</v>
          </cell>
          <cell r="K34">
            <v>139486168</v>
          </cell>
          <cell r="L34">
            <v>139486168</v>
          </cell>
          <cell r="M34">
            <v>139486168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20185595</v>
          </cell>
          <cell r="D35">
            <v>0</v>
          </cell>
          <cell r="E35">
            <v>20185595</v>
          </cell>
          <cell r="F35">
            <v>2000000</v>
          </cell>
          <cell r="G35">
            <v>2000000</v>
          </cell>
          <cell r="H35">
            <v>2000000</v>
          </cell>
          <cell r="I35">
            <v>2000000</v>
          </cell>
          <cell r="J35">
            <v>2000000</v>
          </cell>
          <cell r="K35">
            <v>2000000</v>
          </cell>
          <cell r="L35">
            <v>2000000</v>
          </cell>
          <cell r="M35">
            <v>2000000</v>
          </cell>
        </row>
        <row r="36">
          <cell r="A36" t="str">
            <v>A02</v>
          </cell>
          <cell r="B36" t="str">
            <v>ADQUISICIÓN DE BIENES Y SERVICIOS</v>
          </cell>
          <cell r="C36">
            <v>2277215412.7199998</v>
          </cell>
          <cell r="D36">
            <v>-187001135</v>
          </cell>
          <cell r="E36">
            <v>2090214277.72</v>
          </cell>
          <cell r="F36">
            <v>1168634630.6499999</v>
          </cell>
          <cell r="G36">
            <v>1168634630.6499999</v>
          </cell>
          <cell r="H36">
            <v>1140400862.6399999</v>
          </cell>
          <cell r="I36">
            <v>1140400862.6399999</v>
          </cell>
          <cell r="J36">
            <v>230218706.72999999</v>
          </cell>
          <cell r="K36">
            <v>230218706.72999999</v>
          </cell>
          <cell r="L36">
            <v>144534646.49000001</v>
          </cell>
          <cell r="M36">
            <v>144534646.49000001</v>
          </cell>
        </row>
        <row r="37">
          <cell r="A37" t="str">
            <v>A0202</v>
          </cell>
          <cell r="B37" t="str">
            <v>ADQUISICIONES DIFERENTES DE ACTIVOS</v>
          </cell>
          <cell r="C37">
            <v>2277215412.7199998</v>
          </cell>
          <cell r="D37">
            <v>-187001135</v>
          </cell>
          <cell r="E37">
            <v>2090214277.72</v>
          </cell>
          <cell r="F37">
            <v>1168634630.6499999</v>
          </cell>
          <cell r="G37">
            <v>1168634630.6499999</v>
          </cell>
          <cell r="H37">
            <v>1140400862.6399999</v>
          </cell>
          <cell r="I37">
            <v>1140400862.6399999</v>
          </cell>
          <cell r="J37">
            <v>230218706.72999999</v>
          </cell>
          <cell r="K37">
            <v>230218706.72999999</v>
          </cell>
          <cell r="L37">
            <v>144534646.49000001</v>
          </cell>
          <cell r="M37">
            <v>144534646.49000001</v>
          </cell>
        </row>
        <row r="38">
          <cell r="A38" t="str">
            <v>A020201</v>
          </cell>
          <cell r="B38" t="str">
            <v>MATERIALES Y SUMINISTROS</v>
          </cell>
          <cell r="C38">
            <v>180467606</v>
          </cell>
          <cell r="D38">
            <v>-63230129</v>
          </cell>
          <cell r="E38">
            <v>117237477</v>
          </cell>
          <cell r="F38">
            <v>76163049</v>
          </cell>
          <cell r="G38">
            <v>76163049</v>
          </cell>
          <cell r="H38">
            <v>73161049</v>
          </cell>
          <cell r="I38">
            <v>73161049</v>
          </cell>
          <cell r="J38">
            <v>60551961</v>
          </cell>
          <cell r="K38">
            <v>60551961</v>
          </cell>
          <cell r="L38">
            <v>7212400</v>
          </cell>
          <cell r="M38">
            <v>7212400</v>
          </cell>
        </row>
        <row r="39">
          <cell r="A39" t="str">
            <v>A020201002</v>
          </cell>
          <cell r="B39" t="str">
            <v>PRODUCTOS ALIMENTICIOS, BEBIDAS Y TABACO; TEXTILES, PRENDAS DE VESTIR Y PRODUCTOS DE CUERO</v>
          </cell>
          <cell r="C39">
            <v>2838510</v>
          </cell>
          <cell r="D39">
            <v>0</v>
          </cell>
          <cell r="E39">
            <v>2838510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A020201002008</v>
          </cell>
          <cell r="B40" t="str">
            <v>DOTACIÓN (PRENDAS DE VESTIR Y CALZADO)</v>
          </cell>
          <cell r="C40">
            <v>2838510</v>
          </cell>
          <cell r="D40">
            <v>0</v>
          </cell>
          <cell r="E40">
            <v>2838510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A020201003</v>
          </cell>
          <cell r="B41" t="str">
            <v>OTROS BIENES TRANSPORTABLES (EXCEPTO PRODUCTOS METÁLICOS, MAQUINARIA Y EQUIPO)</v>
          </cell>
          <cell r="C41">
            <v>26443705</v>
          </cell>
          <cell r="D41">
            <v>0</v>
          </cell>
          <cell r="E41">
            <v>26443705</v>
          </cell>
          <cell r="F41">
            <v>16935200</v>
          </cell>
          <cell r="G41">
            <v>16935200</v>
          </cell>
          <cell r="H41">
            <v>14353200</v>
          </cell>
          <cell r="I41">
            <v>14353200</v>
          </cell>
          <cell r="J41">
            <v>3309200</v>
          </cell>
          <cell r="K41">
            <v>3309200</v>
          </cell>
          <cell r="L41">
            <v>3309200</v>
          </cell>
          <cell r="M41">
            <v>3309200</v>
          </cell>
        </row>
        <row r="42">
          <cell r="A42" t="str">
            <v>A020201003001</v>
          </cell>
          <cell r="B42" t="str">
            <v>PRODUCTOS DE MADERA, CORCHO, CESTERÍA Y ESPARTERÍA</v>
          </cell>
          <cell r="C42">
            <v>721000</v>
          </cell>
          <cell r="D42">
            <v>0</v>
          </cell>
          <cell r="E42">
            <v>721000</v>
          </cell>
          <cell r="F42">
            <v>721000</v>
          </cell>
          <cell r="G42">
            <v>721000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A020201003002</v>
          </cell>
          <cell r="B43" t="str">
            <v>PASTA O PULPA, PAPEL Y PRODUCTOS DE PAPEL; IMPRESOS Y ARTÍCULOS RELACIONADOS</v>
          </cell>
          <cell r="C43">
            <v>192507</v>
          </cell>
          <cell r="D43">
            <v>0</v>
          </cell>
          <cell r="E43">
            <v>192507</v>
          </cell>
          <cell r="F43">
            <v>190000</v>
          </cell>
          <cell r="G43">
            <v>190000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A020201003002050</v>
          </cell>
          <cell r="B44" t="str">
            <v>MAPAS IMPRESOS; MÚSICA IMPRESA O EN MANUSCRITO; TARJETAS POSTALES, TARJETAS DE FELICITACIÓN, FOTOGRAFÍAS Y PLANOS</v>
          </cell>
          <cell r="C44">
            <v>192507</v>
          </cell>
          <cell r="D44">
            <v>0</v>
          </cell>
          <cell r="E44">
            <v>192507</v>
          </cell>
          <cell r="F44">
            <v>190000</v>
          </cell>
          <cell r="G44">
            <v>190000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A020201003003</v>
          </cell>
          <cell r="B45" t="str">
            <v>PRODUCTOS DE HORNOS DE COQUE; PRODUCTOS DE REFINACIÓN DE PETRÓLEO Y COMBUSTIBLE NUCLEAR</v>
          </cell>
          <cell r="C45">
            <v>21000000</v>
          </cell>
          <cell r="D45">
            <v>0</v>
          </cell>
          <cell r="E45">
            <v>21000000</v>
          </cell>
          <cell r="F45">
            <v>14353200</v>
          </cell>
          <cell r="G45">
            <v>14353200</v>
          </cell>
          <cell r="H45">
            <v>14353200</v>
          </cell>
          <cell r="I45">
            <v>14353200</v>
          </cell>
          <cell r="J45">
            <v>3309200</v>
          </cell>
          <cell r="K45">
            <v>3309200</v>
          </cell>
          <cell r="L45">
            <v>3309200</v>
          </cell>
          <cell r="M45">
            <v>3309200</v>
          </cell>
        </row>
        <row r="46">
          <cell r="A46" t="str">
            <v>A020201003003030</v>
          </cell>
          <cell r="B4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46">
            <v>21000000</v>
          </cell>
          <cell r="D46">
            <v>0</v>
          </cell>
          <cell r="E46">
            <v>21000000</v>
          </cell>
          <cell r="F46">
            <v>14353200</v>
          </cell>
          <cell r="G46">
            <v>14353200</v>
          </cell>
          <cell r="H46">
            <v>14353200</v>
          </cell>
          <cell r="I46">
            <v>14353200</v>
          </cell>
          <cell r="J46">
            <v>3309200</v>
          </cell>
          <cell r="K46">
            <v>3309200</v>
          </cell>
          <cell r="L46">
            <v>3309200</v>
          </cell>
          <cell r="M46">
            <v>3309200</v>
          </cell>
        </row>
        <row r="47">
          <cell r="A47" t="str">
            <v>A020201003004</v>
          </cell>
          <cell r="B47" t="str">
            <v>QUÍMICOS BÁSICOS</v>
          </cell>
          <cell r="C47">
            <v>331660</v>
          </cell>
          <cell r="D47">
            <v>0</v>
          </cell>
          <cell r="E47">
            <v>331660</v>
          </cell>
          <cell r="F47">
            <v>331000</v>
          </cell>
          <cell r="G47">
            <v>331000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A020201003004040</v>
          </cell>
          <cell r="B48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48">
            <v>331660</v>
          </cell>
          <cell r="D48">
            <v>0</v>
          </cell>
          <cell r="E48">
            <v>331660</v>
          </cell>
          <cell r="F48">
            <v>331000</v>
          </cell>
          <cell r="G48">
            <v>331000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A020201003005</v>
          </cell>
          <cell r="B49" t="str">
            <v>OTROS PRODUCTOS QUÍMICOS; FIBRAS ARTIFICIALES (O FIBRAS INDUSTRIALES HECHAS POR EL HOMBRE)</v>
          </cell>
          <cell r="C49">
            <v>3533632</v>
          </cell>
          <cell r="D49">
            <v>0</v>
          </cell>
          <cell r="E49">
            <v>3533632</v>
          </cell>
          <cell r="F49">
            <v>676000</v>
          </cell>
          <cell r="G49">
            <v>676000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A020201003005010</v>
          </cell>
          <cell r="B50" t="str">
            <v>PINTURAS Y BARNICES Y PRODUCTOS RELACIONADOS; COLORES PARA LA PINTURA ARTÍSTICA; TINTAS</v>
          </cell>
          <cell r="C50">
            <v>216300</v>
          </cell>
          <cell r="D50">
            <v>0</v>
          </cell>
          <cell r="E50">
            <v>216300</v>
          </cell>
          <cell r="F50">
            <v>216000</v>
          </cell>
          <cell r="G50">
            <v>216000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A020201003005040</v>
          </cell>
          <cell r="B51" t="str">
            <v>PRODUCTOS QUÍMICOS N.C.P.</v>
          </cell>
          <cell r="C51">
            <v>3317332</v>
          </cell>
          <cell r="D51">
            <v>0</v>
          </cell>
          <cell r="E51">
            <v>3317332</v>
          </cell>
          <cell r="F51">
            <v>460000</v>
          </cell>
          <cell r="G51">
            <v>460000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A020201003006</v>
          </cell>
          <cell r="B52" t="str">
            <v>PRODUCTOS DE CAUCHO Y PLÁSTICO</v>
          </cell>
          <cell r="C52">
            <v>144200</v>
          </cell>
          <cell r="D52">
            <v>0</v>
          </cell>
          <cell r="E52">
            <v>144200</v>
          </cell>
          <cell r="F52">
            <v>144000</v>
          </cell>
          <cell r="G52">
            <v>144000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A020201003006020</v>
          </cell>
          <cell r="B53" t="str">
            <v>OTROS PRODUCTOS DE CAUCHO</v>
          </cell>
          <cell r="C53">
            <v>72100</v>
          </cell>
          <cell r="D53">
            <v>0</v>
          </cell>
          <cell r="E53">
            <v>72100</v>
          </cell>
          <cell r="F53">
            <v>72000</v>
          </cell>
          <cell r="G53">
            <v>72000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A020201003006090</v>
          </cell>
          <cell r="B54" t="str">
            <v>OTROS PRODUCTOS PLÁSTICOS</v>
          </cell>
          <cell r="C54">
            <v>72100</v>
          </cell>
          <cell r="D54">
            <v>0</v>
          </cell>
          <cell r="E54">
            <v>72100</v>
          </cell>
          <cell r="F54">
            <v>72000</v>
          </cell>
          <cell r="G54">
            <v>72000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A020201003007</v>
          </cell>
          <cell r="B55" t="str">
            <v>VIDRIO Y PRODUCTOS DE VIDRIO Y OTROS PRODUCTOS NO METÁLICOS N.C.P.</v>
          </cell>
          <cell r="C55">
            <v>520706</v>
          </cell>
          <cell r="D55">
            <v>0</v>
          </cell>
          <cell r="E55">
            <v>520706</v>
          </cell>
          <cell r="F55">
            <v>520000</v>
          </cell>
          <cell r="G55">
            <v>520000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A020201003007040</v>
          </cell>
          <cell r="B56" t="str">
            <v>YESO, CAL Y CEMENTO</v>
          </cell>
          <cell r="C56">
            <v>520706</v>
          </cell>
          <cell r="D56">
            <v>0</v>
          </cell>
          <cell r="E56">
            <v>520706</v>
          </cell>
          <cell r="F56">
            <v>520000</v>
          </cell>
          <cell r="G56">
            <v>520000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A020201004</v>
          </cell>
          <cell r="B57" t="str">
            <v>PRODUCTOS METÁLICOS Y PAQUETES DE SOFTWARE</v>
          </cell>
          <cell r="C57">
            <v>151185391</v>
          </cell>
          <cell r="D57">
            <v>-63230129</v>
          </cell>
          <cell r="E57">
            <v>87955262</v>
          </cell>
          <cell r="F57">
            <v>59227849</v>
          </cell>
          <cell r="G57">
            <v>59227849</v>
          </cell>
          <cell r="H57">
            <v>58807849</v>
          </cell>
          <cell r="I57">
            <v>58807849</v>
          </cell>
          <cell r="J57">
            <v>57242761</v>
          </cell>
          <cell r="K57">
            <v>57242761</v>
          </cell>
          <cell r="L57">
            <v>3903200</v>
          </cell>
          <cell r="M57">
            <v>3903200</v>
          </cell>
        </row>
        <row r="58">
          <cell r="A58" t="str">
            <v>A020201004002</v>
          </cell>
          <cell r="B58" t="str">
            <v>PRODUCTOS METÁLICOS ELABORADOS (EXCEPTO MAQUINARIA Y EQUIPO)</v>
          </cell>
          <cell r="C58">
            <v>420000</v>
          </cell>
          <cell r="D58">
            <v>0</v>
          </cell>
          <cell r="E58">
            <v>420000</v>
          </cell>
          <cell r="F58">
            <v>420000</v>
          </cell>
          <cell r="G58">
            <v>420000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A020201004004</v>
          </cell>
          <cell r="B59" t="str">
            <v>MAQUINARIA PARA USOS ESPECIALES</v>
          </cell>
          <cell r="C59">
            <v>24252877</v>
          </cell>
          <cell r="D59">
            <v>-4000000</v>
          </cell>
          <cell r="E59">
            <v>20252877</v>
          </cell>
          <cell r="F59">
            <v>7650653</v>
          </cell>
          <cell r="G59">
            <v>7650653</v>
          </cell>
          <cell r="H59">
            <v>7650653</v>
          </cell>
          <cell r="I59">
            <v>7650653</v>
          </cell>
          <cell r="J59">
            <v>6085565</v>
          </cell>
          <cell r="K59">
            <v>6085565</v>
          </cell>
          <cell r="L59">
            <v>3903200</v>
          </cell>
          <cell r="M59">
            <v>3903200</v>
          </cell>
        </row>
        <row r="60">
          <cell r="A60" t="str">
            <v>A020201004004090</v>
          </cell>
          <cell r="B60" t="str">
            <v>OTRA MAQUINARIA PARA USOS ESPECIALES Y SUS PARTES Y PIEZAS</v>
          </cell>
          <cell r="C60">
            <v>24252877</v>
          </cell>
          <cell r="D60">
            <v>-4000000</v>
          </cell>
          <cell r="E60">
            <v>20252877</v>
          </cell>
          <cell r="F60">
            <v>7650653</v>
          </cell>
          <cell r="G60">
            <v>7650653</v>
          </cell>
          <cell r="H60">
            <v>7650653</v>
          </cell>
          <cell r="I60">
            <v>7650653</v>
          </cell>
          <cell r="J60">
            <v>6085565</v>
          </cell>
          <cell r="K60">
            <v>6085565</v>
          </cell>
          <cell r="L60">
            <v>3903200</v>
          </cell>
          <cell r="M60">
            <v>3903200</v>
          </cell>
        </row>
        <row r="61">
          <cell r="A61" t="str">
            <v>A020201004005</v>
          </cell>
          <cell r="B61" t="str">
            <v>MAQUINARIA DE OFICINA, CONTABILIDAD E INFORMÁTICA</v>
          </cell>
          <cell r="C61">
            <v>86744078</v>
          </cell>
          <cell r="D61">
            <v>-35586882</v>
          </cell>
          <cell r="E61">
            <v>51157196</v>
          </cell>
          <cell r="F61">
            <v>51157196</v>
          </cell>
          <cell r="G61">
            <v>51157196</v>
          </cell>
          <cell r="H61">
            <v>51157196</v>
          </cell>
          <cell r="I61">
            <v>51157196</v>
          </cell>
          <cell r="J61">
            <v>51157196</v>
          </cell>
          <cell r="K61">
            <v>51157196</v>
          </cell>
          <cell r="L61">
            <v>0</v>
          </cell>
          <cell r="M61">
            <v>0</v>
          </cell>
        </row>
        <row r="62">
          <cell r="A62" t="str">
            <v>A020201004005020</v>
          </cell>
          <cell r="B62" t="str">
            <v>MAQUINARIA DE INFORMÁTICA Y SUS PARTES, PIEZAS Y ACCESORIOS</v>
          </cell>
          <cell r="C62">
            <v>86744078</v>
          </cell>
          <cell r="D62">
            <v>-35586882</v>
          </cell>
          <cell r="E62">
            <v>51157196</v>
          </cell>
          <cell r="F62">
            <v>51157196</v>
          </cell>
          <cell r="G62">
            <v>51157196</v>
          </cell>
          <cell r="H62">
            <v>51157196</v>
          </cell>
          <cell r="I62">
            <v>51157196</v>
          </cell>
          <cell r="J62">
            <v>51157196</v>
          </cell>
          <cell r="K62">
            <v>51157196</v>
          </cell>
          <cell r="L62">
            <v>0</v>
          </cell>
          <cell r="M62">
            <v>0</v>
          </cell>
        </row>
        <row r="63">
          <cell r="A63" t="str">
            <v>A020201004007</v>
          </cell>
          <cell r="B63" t="str">
            <v>EQUIPO Y APARATOS DE RADIO, TELEVISIÓN Y COMUNICACIONES</v>
          </cell>
          <cell r="C63">
            <v>39768436</v>
          </cell>
          <cell r="D63">
            <v>-23643247</v>
          </cell>
          <cell r="E63">
            <v>16125189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A020201004007020</v>
          </cell>
          <cell r="B64" t="str">
            <v>APARATOS TRANSMISORES DE TELEVISIÓN Y RADIO; TELEVISIÓN, VIDEO Y CÁMARAS DIGITALES; TELÉFONOS</v>
          </cell>
          <cell r="C64">
            <v>4068436</v>
          </cell>
          <cell r="D64">
            <v>-4068436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A020201004007080</v>
          </cell>
          <cell r="B65" t="str">
            <v>PAQUETES DE SOFTWARE</v>
          </cell>
          <cell r="C65">
            <v>35700000</v>
          </cell>
          <cell r="D65">
            <v>-19574811</v>
          </cell>
          <cell r="E65">
            <v>16125189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A020202</v>
          </cell>
          <cell r="B66" t="str">
            <v>ADQUISICIÓN DE SERVICIOS</v>
          </cell>
          <cell r="C66">
            <v>2096747806.72</v>
          </cell>
          <cell r="D66">
            <v>-123771006</v>
          </cell>
          <cell r="E66">
            <v>1972976800.72</v>
          </cell>
          <cell r="F66">
            <v>1092471581.6499999</v>
          </cell>
          <cell r="G66">
            <v>1092471581.6499999</v>
          </cell>
          <cell r="H66">
            <v>1067239813.64</v>
          </cell>
          <cell r="I66">
            <v>1067239813.64</v>
          </cell>
          <cell r="J66">
            <v>169666745.72999999</v>
          </cell>
          <cell r="K66">
            <v>169666745.72999999</v>
          </cell>
          <cell r="L66">
            <v>137322246.49000001</v>
          </cell>
          <cell r="M66">
            <v>137322246.49000001</v>
          </cell>
        </row>
        <row r="67">
          <cell r="A67" t="str">
            <v>A020202005</v>
          </cell>
          <cell r="B67" t="str">
            <v>SERVICIOS DE LA CONSTRUCCIÓN</v>
          </cell>
          <cell r="C67">
            <v>134171000</v>
          </cell>
          <cell r="D67">
            <v>-134171000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A020202005004</v>
          </cell>
          <cell r="B68" t="str">
            <v>SERVICIOS DE CONSTRUCCIÓN</v>
          </cell>
          <cell r="C68">
            <v>134171000</v>
          </cell>
          <cell r="D68">
            <v>-134171000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A020202005004070</v>
          </cell>
          <cell r="B69" t="str">
            <v>SERVICIOS DE TERMINACIÓN Y ACABADOS DE EDIFICIOS</v>
          </cell>
          <cell r="C69">
            <v>134171000</v>
          </cell>
          <cell r="D69">
            <v>-134171000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A020202006</v>
          </cell>
          <cell r="B70" t="str">
            <v>SERVICIOS DE ALOJAMIENTO; SERVICIOS DE SUMINISTRO DE COMIDAS Y BEBIDAS; SERVICIOS DE TRANSPORTE; Y SERVICIOS DE DISTRIBUCIÓN DE ELECTRICIDAD, GAS Y AGUA</v>
          </cell>
          <cell r="C70">
            <v>131064260.45</v>
          </cell>
          <cell r="D70">
            <v>0</v>
          </cell>
          <cell r="E70">
            <v>131064260.45</v>
          </cell>
          <cell r="F70">
            <v>35772767.450000003</v>
          </cell>
          <cell r="G70">
            <v>35772767.450000003</v>
          </cell>
          <cell r="H70">
            <v>33972767.450000003</v>
          </cell>
          <cell r="I70">
            <v>33972767.450000003</v>
          </cell>
          <cell r="J70">
            <v>4656530</v>
          </cell>
          <cell r="K70">
            <v>4656530</v>
          </cell>
          <cell r="L70">
            <v>75450</v>
          </cell>
          <cell r="M70">
            <v>75450</v>
          </cell>
        </row>
        <row r="71">
          <cell r="A71" t="str">
            <v>A020202006004</v>
          </cell>
          <cell r="B71" t="str">
            <v>SERVICIOS DE TRANSPORTE DE PASAJEROS</v>
          </cell>
          <cell r="C71">
            <v>1802500</v>
          </cell>
          <cell r="D71">
            <v>0</v>
          </cell>
          <cell r="E71">
            <v>1802500</v>
          </cell>
          <cell r="F71">
            <v>1800000</v>
          </cell>
          <cell r="G71">
            <v>1800000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A020202006007</v>
          </cell>
          <cell r="B72" t="str">
            <v>SERVICIOS DE APOYO AL TRANSPORTE</v>
          </cell>
          <cell r="C72">
            <v>32969638.449999999</v>
          </cell>
          <cell r="D72">
            <v>0</v>
          </cell>
          <cell r="E72">
            <v>32969638.449999999</v>
          </cell>
          <cell r="F72">
            <v>32735189.449999999</v>
          </cell>
          <cell r="G72">
            <v>32735189.449999999</v>
          </cell>
          <cell r="H72">
            <v>32735189.449999999</v>
          </cell>
          <cell r="I72">
            <v>32735189.449999999</v>
          </cell>
          <cell r="J72">
            <v>4553810</v>
          </cell>
          <cell r="K72">
            <v>4553810</v>
          </cell>
          <cell r="L72">
            <v>0</v>
          </cell>
          <cell r="M72">
            <v>0</v>
          </cell>
        </row>
        <row r="73">
          <cell r="A73" t="str">
            <v>A020202006007020</v>
          </cell>
          <cell r="B73" t="str">
            <v>SERVICIOS DE ALMACENAMIENTO Y DEPÓSITO</v>
          </cell>
          <cell r="C73">
            <v>32969638.449999999</v>
          </cell>
          <cell r="D73">
            <v>0</v>
          </cell>
          <cell r="E73">
            <v>32969638.449999999</v>
          </cell>
          <cell r="F73">
            <v>32735189.449999999</v>
          </cell>
          <cell r="G73">
            <v>32735189.449999999</v>
          </cell>
          <cell r="H73">
            <v>32735189.449999999</v>
          </cell>
          <cell r="I73">
            <v>32735189.449999999</v>
          </cell>
          <cell r="J73">
            <v>4553810</v>
          </cell>
          <cell r="K73">
            <v>4553810</v>
          </cell>
          <cell r="L73">
            <v>0</v>
          </cell>
          <cell r="M73">
            <v>0</v>
          </cell>
        </row>
        <row r="74">
          <cell r="A74" t="str">
            <v>A020202006008</v>
          </cell>
          <cell r="B74" t="str">
            <v>SERVICIOS POSTALES Y DE MENSAJERÍA</v>
          </cell>
          <cell r="C74">
            <v>2743722</v>
          </cell>
          <cell r="D74">
            <v>0</v>
          </cell>
          <cell r="E74">
            <v>2743722</v>
          </cell>
          <cell r="F74">
            <v>1141998</v>
          </cell>
          <cell r="G74">
            <v>1141998</v>
          </cell>
          <cell r="H74">
            <v>1141998</v>
          </cell>
          <cell r="I74">
            <v>1141998</v>
          </cell>
          <cell r="J74">
            <v>57190</v>
          </cell>
          <cell r="K74">
            <v>57190</v>
          </cell>
          <cell r="L74">
            <v>33820</v>
          </cell>
          <cell r="M74">
            <v>33820</v>
          </cell>
        </row>
        <row r="75">
          <cell r="A75" t="str">
            <v>A020202006009</v>
          </cell>
          <cell r="B75" t="str">
            <v>SERVICIOS DE DISTRIBUCIÓN DE ELECTRICIDAD, GAS Y AGUA (POR CUENTA PROPIA)</v>
          </cell>
          <cell r="C75">
            <v>93548400</v>
          </cell>
          <cell r="D75">
            <v>0</v>
          </cell>
          <cell r="E75">
            <v>93548400</v>
          </cell>
          <cell r="F75">
            <v>95580</v>
          </cell>
          <cell r="G75">
            <v>95580</v>
          </cell>
          <cell r="H75">
            <v>95580</v>
          </cell>
          <cell r="I75">
            <v>95580</v>
          </cell>
          <cell r="J75">
            <v>45530</v>
          </cell>
          <cell r="K75">
            <v>45530</v>
          </cell>
          <cell r="L75">
            <v>41630</v>
          </cell>
          <cell r="M75">
            <v>41630</v>
          </cell>
        </row>
        <row r="76">
          <cell r="A76" t="str">
            <v>A020202006009010</v>
          </cell>
          <cell r="B76" t="str">
            <v>SERVICIOS DE DISTRIBUCIÓN DE ELECTRICIDAD, Y SERVICIOS DE DISTRIBUCIÓN DE GAS (POR CUENTA PROPIA)</v>
          </cell>
          <cell r="C76">
            <v>83132930</v>
          </cell>
          <cell r="D76">
            <v>0</v>
          </cell>
          <cell r="E76">
            <v>83132930</v>
          </cell>
          <cell r="F76">
            <v>95580</v>
          </cell>
          <cell r="G76">
            <v>95580</v>
          </cell>
          <cell r="H76">
            <v>95580</v>
          </cell>
          <cell r="I76">
            <v>95580</v>
          </cell>
          <cell r="J76">
            <v>45530</v>
          </cell>
          <cell r="K76">
            <v>45530</v>
          </cell>
          <cell r="L76">
            <v>41630</v>
          </cell>
          <cell r="M76">
            <v>41630</v>
          </cell>
        </row>
        <row r="77">
          <cell r="A77" t="str">
            <v>A020202006009020</v>
          </cell>
          <cell r="B77" t="str">
            <v>SERVICIOS DE DISTRIBUCIÓN DE AGUA (POR CUENTA PROPIA)</v>
          </cell>
          <cell r="C77">
            <v>10415470</v>
          </cell>
          <cell r="D77">
            <v>0</v>
          </cell>
          <cell r="E77">
            <v>10415470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A020202007</v>
          </cell>
          <cell r="B78" t="str">
            <v>SERVICIOS FINANCIEROS Y SERVICIOS CONEXOS, SERVICIOS INMOBILIARIOS Y SERVICIOS DE LEASING</v>
          </cell>
          <cell r="C78">
            <v>260142086</v>
          </cell>
          <cell r="D78">
            <v>0</v>
          </cell>
          <cell r="E78">
            <v>260142086</v>
          </cell>
          <cell r="F78">
            <v>8549104</v>
          </cell>
          <cell r="G78">
            <v>8549104</v>
          </cell>
          <cell r="H78">
            <v>8549104</v>
          </cell>
          <cell r="I78">
            <v>8549104</v>
          </cell>
          <cell r="J78">
            <v>142086</v>
          </cell>
          <cell r="K78">
            <v>142086</v>
          </cell>
          <cell r="L78">
            <v>142086</v>
          </cell>
          <cell r="M78">
            <v>142086</v>
          </cell>
        </row>
        <row r="79">
          <cell r="A79" t="str">
            <v>A020202007001</v>
          </cell>
          <cell r="B79" t="str">
            <v>SERVICIOS FINANCIEROS Y SERVICIOS CONEXOS</v>
          </cell>
          <cell r="C79">
            <v>260142086</v>
          </cell>
          <cell r="D79">
            <v>0</v>
          </cell>
          <cell r="E79">
            <v>260142086</v>
          </cell>
          <cell r="F79">
            <v>8549104</v>
          </cell>
          <cell r="G79">
            <v>8549104</v>
          </cell>
          <cell r="H79">
            <v>8549104</v>
          </cell>
          <cell r="I79">
            <v>8549104</v>
          </cell>
          <cell r="J79">
            <v>142086</v>
          </cell>
          <cell r="K79">
            <v>142086</v>
          </cell>
          <cell r="L79">
            <v>142086</v>
          </cell>
          <cell r="M79">
            <v>142086</v>
          </cell>
        </row>
        <row r="80">
          <cell r="A80" t="str">
            <v>A020202007001011</v>
          </cell>
          <cell r="B80" t="str">
            <v>SERVICIOS FINANCIEROS, EXCEPTO DE LA BANCA DE INVERSIÓN, SERVICIOS DE SEGUROS Y SERVICIOS DE PENSIONES</v>
          </cell>
          <cell r="C80">
            <v>260142086</v>
          </cell>
          <cell r="D80">
            <v>0</v>
          </cell>
          <cell r="E80">
            <v>260142086</v>
          </cell>
          <cell r="F80">
            <v>8549104</v>
          </cell>
          <cell r="G80">
            <v>8549104</v>
          </cell>
          <cell r="H80">
            <v>8549104</v>
          </cell>
          <cell r="I80">
            <v>8549104</v>
          </cell>
          <cell r="J80">
            <v>142086</v>
          </cell>
          <cell r="K80">
            <v>142086</v>
          </cell>
          <cell r="L80">
            <v>142086</v>
          </cell>
          <cell r="M80">
            <v>142086</v>
          </cell>
        </row>
        <row r="81">
          <cell r="A81" t="str">
            <v>A020202008</v>
          </cell>
          <cell r="B81" t="str">
            <v>SERVICIOS PRESTADOS A LAS EMPRESAS Y SERVICIOS DE PRODUCCIÓN</v>
          </cell>
          <cell r="C81">
            <v>1519612630.27</v>
          </cell>
          <cell r="D81">
            <v>22578498</v>
          </cell>
          <cell r="E81">
            <v>1542191128.27</v>
          </cell>
          <cell r="F81">
            <v>1045430695.1999999</v>
          </cell>
          <cell r="G81">
            <v>1045430695.1999999</v>
          </cell>
          <cell r="H81">
            <v>1023279567.1899999</v>
          </cell>
          <cell r="I81">
            <v>1023279567.1899999</v>
          </cell>
          <cell r="J81">
            <v>164109404.72999999</v>
          </cell>
          <cell r="K81">
            <v>164109404.72999999</v>
          </cell>
          <cell r="L81">
            <v>136345985.49000001</v>
          </cell>
          <cell r="M81">
            <v>136345985.49000001</v>
          </cell>
        </row>
        <row r="82">
          <cell r="A82" t="str">
            <v>A020202008002</v>
          </cell>
          <cell r="B82" t="str">
            <v>SERVICIOS JURÍDICOS Y CONTABLES</v>
          </cell>
          <cell r="C82">
            <v>74607327</v>
          </cell>
          <cell r="D82">
            <v>12178504</v>
          </cell>
          <cell r="E82">
            <v>86785831</v>
          </cell>
          <cell r="F82">
            <v>64931450</v>
          </cell>
          <cell r="G82">
            <v>64931450</v>
          </cell>
          <cell r="H82">
            <v>60931450</v>
          </cell>
          <cell r="I82">
            <v>60931450</v>
          </cell>
          <cell r="J82">
            <v>6491075</v>
          </cell>
          <cell r="K82">
            <v>6491075</v>
          </cell>
          <cell r="L82">
            <v>6491075</v>
          </cell>
          <cell r="M82">
            <v>6491075</v>
          </cell>
        </row>
        <row r="83">
          <cell r="A83" t="str">
            <v>A020202008002010</v>
          </cell>
          <cell r="B83" t="str">
            <v>SERVICIOS JURÍDICOS</v>
          </cell>
          <cell r="C83">
            <v>44947700</v>
          </cell>
          <cell r="D83">
            <v>12178504</v>
          </cell>
          <cell r="E83">
            <v>57126204</v>
          </cell>
          <cell r="F83">
            <v>52403000</v>
          </cell>
          <cell r="G83">
            <v>52403000</v>
          </cell>
          <cell r="H83">
            <v>48403000</v>
          </cell>
          <cell r="I83">
            <v>48403000</v>
          </cell>
          <cell r="J83">
            <v>4403000</v>
          </cell>
          <cell r="K83">
            <v>4403000</v>
          </cell>
          <cell r="L83">
            <v>4403000</v>
          </cell>
          <cell r="M83">
            <v>4403000</v>
          </cell>
        </row>
        <row r="84">
          <cell r="A84" t="str">
            <v>A020202008002020</v>
          </cell>
          <cell r="B84" t="str">
            <v>SERVICIOS DE CONTABILIDAD, AUDITORÍA Y TENEDURÍA DE LIBROS</v>
          </cell>
          <cell r="C84">
            <v>29659627</v>
          </cell>
          <cell r="D84">
            <v>0</v>
          </cell>
          <cell r="E84">
            <v>29659627</v>
          </cell>
          <cell r="F84">
            <v>12528450</v>
          </cell>
          <cell r="G84">
            <v>12528450</v>
          </cell>
          <cell r="H84">
            <v>12528450</v>
          </cell>
          <cell r="I84">
            <v>12528450</v>
          </cell>
          <cell r="J84">
            <v>2088075</v>
          </cell>
          <cell r="K84">
            <v>2088075</v>
          </cell>
          <cell r="L84">
            <v>2088075</v>
          </cell>
          <cell r="M84">
            <v>2088075</v>
          </cell>
        </row>
        <row r="85">
          <cell r="A85" t="str">
            <v>A020202008003</v>
          </cell>
          <cell r="B85" t="str">
            <v>OTROS SERVICIOS PROFESIONALES, CIENTÍFICOS Y TÉCNICOS</v>
          </cell>
          <cell r="C85">
            <v>219796539</v>
          </cell>
          <cell r="D85">
            <v>-50829340</v>
          </cell>
          <cell r="E85">
            <v>168967199</v>
          </cell>
          <cell r="F85">
            <v>168879608</v>
          </cell>
          <cell r="G85">
            <v>168879608</v>
          </cell>
          <cell r="H85">
            <v>156698038</v>
          </cell>
          <cell r="I85">
            <v>156698038</v>
          </cell>
          <cell r="J85">
            <v>71608188</v>
          </cell>
          <cell r="K85">
            <v>71608188</v>
          </cell>
          <cell r="L85">
            <v>71608188</v>
          </cell>
          <cell r="M85">
            <v>71608188</v>
          </cell>
        </row>
        <row r="86">
          <cell r="A86" t="str">
            <v>A020202008003011</v>
          </cell>
          <cell r="B86" t="str">
            <v>SERVICIOS DE CONSULTORÍA EN ADMINISTRACIÓN Y SERVICIOS DE GESTIÓN</v>
          </cell>
          <cell r="C86">
            <v>15505759</v>
          </cell>
          <cell r="D86">
            <v>0</v>
          </cell>
          <cell r="E86">
            <v>15505759</v>
          </cell>
          <cell r="F86">
            <v>15418168</v>
          </cell>
          <cell r="G86">
            <v>15418168</v>
          </cell>
          <cell r="H86">
            <v>3236598</v>
          </cell>
          <cell r="I86">
            <v>3236598</v>
          </cell>
          <cell r="J86">
            <v>2136368</v>
          </cell>
          <cell r="K86">
            <v>2136368</v>
          </cell>
          <cell r="L86">
            <v>2136368</v>
          </cell>
          <cell r="M86">
            <v>2136368</v>
          </cell>
        </row>
        <row r="87">
          <cell r="A87" t="str">
            <v>A020202008003013</v>
          </cell>
          <cell r="B87" t="str">
            <v>SERVICIOS DE TECNOLOGÍA DE LA INFORMACIÓN (TI) DE CONSULTORÍA Y DE APOYO</v>
          </cell>
          <cell r="C87">
            <v>60000000</v>
          </cell>
          <cell r="D87">
            <v>-25000000</v>
          </cell>
          <cell r="E87">
            <v>35000000</v>
          </cell>
          <cell r="F87">
            <v>35000000</v>
          </cell>
          <cell r="G87">
            <v>35000000</v>
          </cell>
          <cell r="H87">
            <v>35000000</v>
          </cell>
          <cell r="I87">
            <v>35000000</v>
          </cell>
          <cell r="J87">
            <v>35000000</v>
          </cell>
          <cell r="K87">
            <v>35000000</v>
          </cell>
          <cell r="L87">
            <v>35000000</v>
          </cell>
          <cell r="M87">
            <v>35000000</v>
          </cell>
        </row>
        <row r="88">
          <cell r="A88" t="str">
            <v>A020202008003020</v>
          </cell>
          <cell r="B88" t="str">
            <v>SERVICIOS DE ARQUITECTURA, SERVICIOS DE PLANEACIÓN URBANA Y ORDENACIÓN DEL TERRITORIO; SERVICIOS DE ARQUITECTURA PAISAJISTA</v>
          </cell>
          <cell r="C88">
            <v>111297624</v>
          </cell>
          <cell r="D88">
            <v>-3647054</v>
          </cell>
          <cell r="E88">
            <v>107650570</v>
          </cell>
          <cell r="F88">
            <v>107650570</v>
          </cell>
          <cell r="G88">
            <v>107650570</v>
          </cell>
          <cell r="H88">
            <v>107650570</v>
          </cell>
          <cell r="I88">
            <v>107650570</v>
          </cell>
          <cell r="J88">
            <v>34471820</v>
          </cell>
          <cell r="K88">
            <v>34471820</v>
          </cell>
          <cell r="L88">
            <v>34471820</v>
          </cell>
          <cell r="M88">
            <v>34471820</v>
          </cell>
        </row>
        <row r="89">
          <cell r="A89" t="str">
            <v>A020202008003030</v>
          </cell>
          <cell r="B89" t="str">
            <v>SERVICIOS DE INGENIERÍA</v>
          </cell>
          <cell r="C89">
            <v>19788316</v>
          </cell>
          <cell r="D89">
            <v>-9357066</v>
          </cell>
          <cell r="E89">
            <v>10431250</v>
          </cell>
          <cell r="F89">
            <v>10431250</v>
          </cell>
          <cell r="G89">
            <v>10431250</v>
          </cell>
          <cell r="H89">
            <v>10431250</v>
          </cell>
          <cell r="I89">
            <v>10431250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A020202008003090</v>
          </cell>
          <cell r="B90" t="str">
            <v>OTROS SERVICIOS PROFESIONALES Y TÉCNICOS N.C.P.</v>
          </cell>
          <cell r="C90">
            <v>13204840</v>
          </cell>
          <cell r="D90">
            <v>-12825220</v>
          </cell>
          <cell r="E90">
            <v>379620</v>
          </cell>
          <cell r="F90">
            <v>379620</v>
          </cell>
          <cell r="G90">
            <v>379620</v>
          </cell>
          <cell r="H90">
            <v>379620</v>
          </cell>
          <cell r="I90">
            <v>379620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A020202008004</v>
          </cell>
          <cell r="B91" t="str">
            <v>SERVICIOS DE TELECOMUNICACIONES, TRANSMISIÓN Y SUMINISTRO DE INFORMACIÓN</v>
          </cell>
          <cell r="C91">
            <v>107436050</v>
          </cell>
          <cell r="D91">
            <v>-2825220</v>
          </cell>
          <cell r="E91">
            <v>104610830</v>
          </cell>
          <cell r="F91">
            <v>8802784</v>
          </cell>
          <cell r="G91">
            <v>8802784</v>
          </cell>
          <cell r="H91">
            <v>8802784</v>
          </cell>
          <cell r="I91">
            <v>8802784</v>
          </cell>
          <cell r="J91">
            <v>8802784</v>
          </cell>
          <cell r="K91">
            <v>8802784</v>
          </cell>
          <cell r="L91">
            <v>8802784</v>
          </cell>
          <cell r="M91">
            <v>8802784</v>
          </cell>
        </row>
        <row r="92">
          <cell r="A92" t="str">
            <v>A020202008004010</v>
          </cell>
          <cell r="B92" t="str">
            <v>SERVICIOS DE TELEFONÍA Y OTRAS TELECOMUNICACIONES</v>
          </cell>
          <cell r="C92">
            <v>12825220</v>
          </cell>
          <cell r="D92">
            <v>-2825220</v>
          </cell>
          <cell r="E92">
            <v>10000000</v>
          </cell>
          <cell r="F92">
            <v>855798</v>
          </cell>
          <cell r="G92">
            <v>855798</v>
          </cell>
          <cell r="H92">
            <v>855798</v>
          </cell>
          <cell r="I92">
            <v>855798</v>
          </cell>
          <cell r="J92">
            <v>855798</v>
          </cell>
          <cell r="K92">
            <v>855798</v>
          </cell>
          <cell r="L92">
            <v>855798</v>
          </cell>
          <cell r="M92">
            <v>855798</v>
          </cell>
        </row>
        <row r="93">
          <cell r="A93" t="str">
            <v>A020202008004020</v>
          </cell>
          <cell r="B93" t="str">
            <v>SERVICIOS DE TELECOMUNICACIONES A TRAVÉS DE INTERNET</v>
          </cell>
          <cell r="C93">
            <v>94610830</v>
          </cell>
          <cell r="D93">
            <v>0</v>
          </cell>
          <cell r="E93">
            <v>94610830</v>
          </cell>
          <cell r="F93">
            <v>7946986</v>
          </cell>
          <cell r="G93">
            <v>7946986</v>
          </cell>
          <cell r="H93">
            <v>7946986</v>
          </cell>
          <cell r="I93">
            <v>7946986</v>
          </cell>
          <cell r="J93">
            <v>7946986</v>
          </cell>
          <cell r="K93">
            <v>7946986</v>
          </cell>
          <cell r="L93">
            <v>7946986</v>
          </cell>
          <cell r="M93">
            <v>7946986</v>
          </cell>
        </row>
        <row r="94">
          <cell r="A94" t="str">
            <v>A020202008005</v>
          </cell>
          <cell r="B94" t="str">
            <v>SERVICIOS DE SOPORTE</v>
          </cell>
          <cell r="C94">
            <v>1057165804.66</v>
          </cell>
          <cell r="D94">
            <v>64054554</v>
          </cell>
          <cell r="E94">
            <v>1121220358.6600001</v>
          </cell>
          <cell r="F94">
            <v>775607676.58999991</v>
          </cell>
          <cell r="G94">
            <v>775607676.58999991</v>
          </cell>
          <cell r="H94">
            <v>771417118.57999992</v>
          </cell>
          <cell r="I94">
            <v>771417118.57999992</v>
          </cell>
          <cell r="J94">
            <v>51777181.119999997</v>
          </cell>
          <cell r="K94">
            <v>51777181.119999997</v>
          </cell>
          <cell r="L94">
            <v>26556493.879999999</v>
          </cell>
          <cell r="M94">
            <v>26556493.879999999</v>
          </cell>
        </row>
        <row r="95">
          <cell r="A95" t="str">
            <v>A020202008005020</v>
          </cell>
          <cell r="B95" t="str">
            <v>SERVICIOS DE INVESTIGACIÓN Y SEGURIDAD</v>
          </cell>
          <cell r="C95">
            <v>666957284</v>
          </cell>
          <cell r="D95">
            <v>2969017</v>
          </cell>
          <cell r="E95">
            <v>669926301</v>
          </cell>
          <cell r="F95">
            <v>616448744</v>
          </cell>
          <cell r="G95">
            <v>616448744</v>
          </cell>
          <cell r="H95">
            <v>616448744</v>
          </cell>
          <cell r="I95">
            <v>616448744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A020202008005030</v>
          </cell>
          <cell r="B96" t="str">
            <v>SERVICIOS DE LIMPIEZA</v>
          </cell>
          <cell r="C96">
            <v>390208520.65999997</v>
          </cell>
          <cell r="D96">
            <v>61085537</v>
          </cell>
          <cell r="E96">
            <v>451294057.65999997</v>
          </cell>
          <cell r="F96">
            <v>159158932.59</v>
          </cell>
          <cell r="G96">
            <v>159158932.59</v>
          </cell>
          <cell r="H96">
            <v>154968374.57999998</v>
          </cell>
          <cell r="I96">
            <v>154968374.57999998</v>
          </cell>
          <cell r="J96">
            <v>51777181.119999997</v>
          </cell>
          <cell r="K96">
            <v>51777181.119999997</v>
          </cell>
          <cell r="L96">
            <v>26556493.879999999</v>
          </cell>
          <cell r="M96">
            <v>26556493.879999999</v>
          </cell>
        </row>
        <row r="97">
          <cell r="A97" t="str">
            <v>A020202008007</v>
          </cell>
          <cell r="B97" t="str">
            <v>SERVICIOS DE MANTENIMIENTO, REPARACIÓN E INSTALACIÓN (EXCEPTO SERVICIOS DE CONSTRUCCIÓN)</v>
          </cell>
          <cell r="C97">
            <v>60327609.609999999</v>
          </cell>
          <cell r="D97">
            <v>0</v>
          </cell>
          <cell r="E97">
            <v>60327609.609999999</v>
          </cell>
          <cell r="F97">
            <v>26930176.609999999</v>
          </cell>
          <cell r="G97">
            <v>26930176.609999999</v>
          </cell>
          <cell r="H97">
            <v>25430176.609999999</v>
          </cell>
          <cell r="I97">
            <v>25430176.609999999</v>
          </cell>
          <cell r="J97">
            <v>25430176.609999999</v>
          </cell>
          <cell r="K97">
            <v>25430176.609999999</v>
          </cell>
          <cell r="L97">
            <v>22887444.609999999</v>
          </cell>
          <cell r="M97">
            <v>22887444.609999999</v>
          </cell>
        </row>
        <row r="98">
          <cell r="A98" t="str">
            <v>A020202008007011</v>
          </cell>
          <cell r="B98" t="str">
            <v>SERVICIOS DE MANTENIMIENTO Y REPARACIÓN DE PRODUCTOS METÁLICOS ELABORADOS, EXCEPTO MAQUINARIA Y EQUIPO</v>
          </cell>
          <cell r="C98">
            <v>60327609.609999999</v>
          </cell>
          <cell r="D98">
            <v>0</v>
          </cell>
          <cell r="E98">
            <v>60327609.609999999</v>
          </cell>
          <cell r="F98">
            <v>26930176.609999999</v>
          </cell>
          <cell r="G98">
            <v>26930176.609999999</v>
          </cell>
          <cell r="H98">
            <v>25430176.609999999</v>
          </cell>
          <cell r="I98">
            <v>25430176.609999999</v>
          </cell>
          <cell r="J98">
            <v>25430176.609999999</v>
          </cell>
          <cell r="K98">
            <v>25430176.609999999</v>
          </cell>
          <cell r="L98">
            <v>22887444.609999999</v>
          </cell>
          <cell r="M98">
            <v>22887444.609999999</v>
          </cell>
        </row>
        <row r="99">
          <cell r="A99" t="str">
            <v>A020202008009</v>
          </cell>
          <cell r="B99" t="str">
            <v>OTROS SERVICIOS DE FABRICACIÓN; SERVICIOS DE EDICIÓN, IMPRESIÓN Y REPRODUCCIÓN; SERVICIOS DE RECUPERACIÓN DE MATERIALES</v>
          </cell>
          <cell r="C99">
            <v>279300</v>
          </cell>
          <cell r="D99">
            <v>0</v>
          </cell>
          <cell r="E99">
            <v>279300</v>
          </cell>
          <cell r="F99">
            <v>279000</v>
          </cell>
          <cell r="G99">
            <v>279000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A020202008009010</v>
          </cell>
          <cell r="B100" t="str">
            <v>SERVICIOS DE EDICIÓN, IMPRESIÓN Y REPRODUCCIÓN</v>
          </cell>
          <cell r="C100">
            <v>279300</v>
          </cell>
          <cell r="D100">
            <v>0</v>
          </cell>
          <cell r="E100">
            <v>279300</v>
          </cell>
          <cell r="F100">
            <v>279000</v>
          </cell>
          <cell r="G100">
            <v>279000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A020202009</v>
          </cell>
          <cell r="B101" t="str">
            <v>SERVICIOS PARA LA COMUNIDAD, SOCIALES Y PERSONALES</v>
          </cell>
          <cell r="C101">
            <v>33192080</v>
          </cell>
          <cell r="D101">
            <v>-12178504</v>
          </cell>
          <cell r="E101">
            <v>21013576</v>
          </cell>
          <cell r="F101">
            <v>1740640</v>
          </cell>
          <cell r="G101">
            <v>1740640</v>
          </cell>
          <cell r="H101">
            <v>460000</v>
          </cell>
          <cell r="I101">
            <v>460000</v>
          </cell>
          <cell r="J101">
            <v>23000</v>
          </cell>
          <cell r="K101">
            <v>23000</v>
          </cell>
          <cell r="L101">
            <v>23000</v>
          </cell>
          <cell r="M101">
            <v>23000</v>
          </cell>
        </row>
        <row r="102">
          <cell r="A102" t="str">
            <v>A020202009003</v>
          </cell>
          <cell r="B102" t="str">
            <v>SERVICIOS PARA EL CUIDADO DE LA SALUD HUMANA Y SERVICIOS SOCIALES</v>
          </cell>
          <cell r="C102">
            <v>13919144</v>
          </cell>
          <cell r="D102">
            <v>-12178504</v>
          </cell>
          <cell r="E102">
            <v>1740640</v>
          </cell>
          <cell r="F102">
            <v>1740640</v>
          </cell>
          <cell r="G102">
            <v>1740640</v>
          </cell>
          <cell r="H102">
            <v>460000</v>
          </cell>
          <cell r="I102">
            <v>460000</v>
          </cell>
          <cell r="J102">
            <v>23000</v>
          </cell>
          <cell r="K102">
            <v>23000</v>
          </cell>
          <cell r="L102">
            <v>23000</v>
          </cell>
          <cell r="M102">
            <v>23000</v>
          </cell>
        </row>
        <row r="103">
          <cell r="A103" t="str">
            <v>A020202009003010</v>
          </cell>
          <cell r="B103" t="str">
            <v>SERVICIOS DE SALUD HUMANA</v>
          </cell>
          <cell r="C103">
            <v>13919144</v>
          </cell>
          <cell r="D103">
            <v>-12178504</v>
          </cell>
          <cell r="E103">
            <v>1740640</v>
          </cell>
          <cell r="F103">
            <v>1740640</v>
          </cell>
          <cell r="G103">
            <v>1740640</v>
          </cell>
          <cell r="H103">
            <v>460000</v>
          </cell>
          <cell r="I103">
            <v>460000</v>
          </cell>
          <cell r="J103">
            <v>23000</v>
          </cell>
          <cell r="K103">
            <v>23000</v>
          </cell>
          <cell r="L103">
            <v>23000</v>
          </cell>
          <cell r="M103">
            <v>23000</v>
          </cell>
        </row>
        <row r="104">
          <cell r="A104" t="str">
            <v>A020202009004</v>
          </cell>
          <cell r="B104" t="str">
            <v>SERVICIOS DE ALCANTARILLADO, RECOLECCIÓN, TRATAMIENTO Y DISPOSICIÓN DE DESECHOS Y OTROS SERVICIOS DE SANEAMIENTO AMBIENTAL</v>
          </cell>
          <cell r="C104">
            <v>19272936</v>
          </cell>
          <cell r="D104">
            <v>0</v>
          </cell>
          <cell r="E104">
            <v>19272936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A020202009004010</v>
          </cell>
          <cell r="B105" t="str">
            <v>SERVICIOS DE ALCANTARILLADO, SERVICIOS DE LIMPIEZA, TRATAMIENTO DE AGUAS RESIDUALES Y TANQUES SÉPTICOS</v>
          </cell>
          <cell r="C105">
            <v>10415470</v>
          </cell>
          <cell r="D105">
            <v>0</v>
          </cell>
          <cell r="E105">
            <v>10415470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A020202009004020</v>
          </cell>
          <cell r="B106" t="str">
            <v>SERVICIOS DE RECOLECCIÓN DE DESECHOS</v>
          </cell>
          <cell r="C106">
            <v>8857466</v>
          </cell>
          <cell r="D106">
            <v>0</v>
          </cell>
          <cell r="E106">
            <v>8857466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A020202010</v>
          </cell>
          <cell r="B107" t="str">
            <v>VIÁTICOS DE LOS FUNCIONARIOS EN COMISIÓN</v>
          </cell>
          <cell r="C107">
            <v>18565750</v>
          </cell>
          <cell r="D107">
            <v>0</v>
          </cell>
          <cell r="E107">
            <v>18565750</v>
          </cell>
          <cell r="F107">
            <v>978375</v>
          </cell>
          <cell r="G107">
            <v>978375</v>
          </cell>
          <cell r="H107">
            <v>978375</v>
          </cell>
          <cell r="I107">
            <v>978375</v>
          </cell>
          <cell r="J107">
            <v>735725</v>
          </cell>
          <cell r="K107">
            <v>735725</v>
          </cell>
          <cell r="L107">
            <v>735725</v>
          </cell>
          <cell r="M107">
            <v>735725</v>
          </cell>
        </row>
        <row r="108">
          <cell r="A108" t="str">
            <v>A03</v>
          </cell>
          <cell r="B108" t="str">
            <v>TRANSFERENCIAS CORRIENTES</v>
          </cell>
          <cell r="C108">
            <v>168341943</v>
          </cell>
          <cell r="D108">
            <v>0</v>
          </cell>
          <cell r="E108">
            <v>168341943</v>
          </cell>
          <cell r="F108">
            <v>106395444</v>
          </cell>
          <cell r="G108">
            <v>106395444</v>
          </cell>
          <cell r="H108">
            <v>1028246</v>
          </cell>
          <cell r="I108">
            <v>1028246</v>
          </cell>
          <cell r="J108">
            <v>1028246</v>
          </cell>
          <cell r="K108">
            <v>1028246</v>
          </cell>
          <cell r="L108">
            <v>0</v>
          </cell>
          <cell r="M108">
            <v>0</v>
          </cell>
        </row>
        <row r="109">
          <cell r="A109" t="str">
            <v>A0304</v>
          </cell>
          <cell r="B109" t="str">
            <v>PRESTACIONES SOCIALES</v>
          </cell>
          <cell r="C109">
            <v>69434128</v>
          </cell>
          <cell r="D109">
            <v>0</v>
          </cell>
          <cell r="E109">
            <v>69434128</v>
          </cell>
          <cell r="F109">
            <v>14395444</v>
          </cell>
          <cell r="G109">
            <v>14395444</v>
          </cell>
          <cell r="H109">
            <v>1028246</v>
          </cell>
          <cell r="I109">
            <v>1028246</v>
          </cell>
          <cell r="J109">
            <v>1028246</v>
          </cell>
          <cell r="K109">
            <v>1028246</v>
          </cell>
          <cell r="L109">
            <v>0</v>
          </cell>
          <cell r="M109">
            <v>0</v>
          </cell>
        </row>
        <row r="110">
          <cell r="A110" t="str">
            <v>A030402</v>
          </cell>
          <cell r="B110" t="str">
            <v>PRESTACIONES SOCIALES RELACIONADAS CON EL EMPLEO</v>
          </cell>
          <cell r="C110">
            <v>69434128</v>
          </cell>
          <cell r="D110">
            <v>0</v>
          </cell>
          <cell r="E110">
            <v>69434128</v>
          </cell>
          <cell r="F110">
            <v>14395444</v>
          </cell>
          <cell r="G110">
            <v>14395444</v>
          </cell>
          <cell r="H110">
            <v>1028246</v>
          </cell>
          <cell r="I110">
            <v>1028246</v>
          </cell>
          <cell r="J110">
            <v>1028246</v>
          </cell>
          <cell r="K110">
            <v>1028246</v>
          </cell>
          <cell r="L110">
            <v>0</v>
          </cell>
          <cell r="M110">
            <v>0</v>
          </cell>
        </row>
        <row r="111">
          <cell r="A111" t="str">
            <v>A030402001</v>
          </cell>
          <cell r="B111" t="str">
            <v>MESADAS PENSIONALES</v>
          </cell>
          <cell r="C111">
            <v>14410146</v>
          </cell>
          <cell r="D111">
            <v>0</v>
          </cell>
          <cell r="E111">
            <v>14410146</v>
          </cell>
          <cell r="F111">
            <v>14395444</v>
          </cell>
          <cell r="G111">
            <v>14395444</v>
          </cell>
          <cell r="H111">
            <v>1028246</v>
          </cell>
          <cell r="I111">
            <v>1028246</v>
          </cell>
          <cell r="J111">
            <v>1028246</v>
          </cell>
          <cell r="K111">
            <v>1028246</v>
          </cell>
          <cell r="L111">
            <v>0</v>
          </cell>
          <cell r="M111">
            <v>0</v>
          </cell>
        </row>
        <row r="112">
          <cell r="A112" t="str">
            <v>A030402004</v>
          </cell>
          <cell r="B112" t="str">
            <v>AUXILIO FUNERARIO</v>
          </cell>
          <cell r="C112">
            <v>8234882</v>
          </cell>
          <cell r="D112">
            <v>0</v>
          </cell>
          <cell r="E112">
            <v>8234882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A030402006</v>
          </cell>
          <cell r="B113" t="str">
            <v>AUXILIO SINDICAL ( NO DE PENSIONES)</v>
          </cell>
          <cell r="C113">
            <v>46789100</v>
          </cell>
          <cell r="D113">
            <v>0</v>
          </cell>
          <cell r="E113">
            <v>46789100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A0306</v>
          </cell>
          <cell r="B114" t="str">
            <v>A INSTITUCIONES SIN ÁNIMO DE LUCRO QUE SIRVEN A LOS HOGARES</v>
          </cell>
          <cell r="C114">
            <v>98907815</v>
          </cell>
          <cell r="D114">
            <v>0</v>
          </cell>
          <cell r="E114">
            <v>98907815</v>
          </cell>
          <cell r="F114">
            <v>92000000</v>
          </cell>
          <cell r="G114">
            <v>92000000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A030601</v>
          </cell>
          <cell r="B115" t="str">
            <v>A INSTITUCIONES SIN ÁNIMO DE LUCRO QUE SIRVEN A LOS HOGARES</v>
          </cell>
          <cell r="C115">
            <v>98907815</v>
          </cell>
          <cell r="D115">
            <v>0</v>
          </cell>
          <cell r="E115">
            <v>98907815</v>
          </cell>
          <cell r="F115">
            <v>92000000</v>
          </cell>
          <cell r="G115">
            <v>92000000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A08</v>
          </cell>
          <cell r="B116" t="str">
            <v>GASTOS POR TRIBUTOS , MULTAS, SANCIONES E INTERESES DE MORA</v>
          </cell>
          <cell r="C116">
            <v>220782828</v>
          </cell>
          <cell r="D116">
            <v>0</v>
          </cell>
          <cell r="E116">
            <v>220782828</v>
          </cell>
          <cell r="F116">
            <v>5310000</v>
          </cell>
          <cell r="G116">
            <v>5310000</v>
          </cell>
          <cell r="H116">
            <v>5310000</v>
          </cell>
          <cell r="I116">
            <v>5310000</v>
          </cell>
          <cell r="J116">
            <v>5310000</v>
          </cell>
          <cell r="K116">
            <v>5310000</v>
          </cell>
          <cell r="L116">
            <v>5310000</v>
          </cell>
          <cell r="M116">
            <v>5310000</v>
          </cell>
        </row>
        <row r="117">
          <cell r="A117" t="str">
            <v>A0801</v>
          </cell>
          <cell r="B117" t="str">
            <v>IMPUESTOS</v>
          </cell>
          <cell r="C117">
            <v>204782828</v>
          </cell>
          <cell r="D117">
            <v>0</v>
          </cell>
          <cell r="E117">
            <v>204782828</v>
          </cell>
          <cell r="F117">
            <v>5310000</v>
          </cell>
          <cell r="G117">
            <v>5310000</v>
          </cell>
          <cell r="H117">
            <v>5310000</v>
          </cell>
          <cell r="I117">
            <v>5310000</v>
          </cell>
          <cell r="J117">
            <v>5310000</v>
          </cell>
          <cell r="K117">
            <v>5310000</v>
          </cell>
          <cell r="L117">
            <v>5310000</v>
          </cell>
          <cell r="M117">
            <v>5310000</v>
          </cell>
        </row>
        <row r="118">
          <cell r="A118" t="str">
            <v>A080101</v>
          </cell>
          <cell r="B118" t="str">
            <v>IMPUESTOS NACIONALES</v>
          </cell>
          <cell r="C118">
            <v>196203000</v>
          </cell>
          <cell r="D118">
            <v>0</v>
          </cell>
          <cell r="E118">
            <v>196203000</v>
          </cell>
          <cell r="F118">
            <v>5310000</v>
          </cell>
          <cell r="G118">
            <v>5310000</v>
          </cell>
          <cell r="H118">
            <v>5310000</v>
          </cell>
          <cell r="I118">
            <v>5310000</v>
          </cell>
          <cell r="J118">
            <v>5310000</v>
          </cell>
          <cell r="K118">
            <v>5310000</v>
          </cell>
          <cell r="L118">
            <v>5310000</v>
          </cell>
          <cell r="M118">
            <v>5310000</v>
          </cell>
        </row>
        <row r="119">
          <cell r="A119" t="str">
            <v>A080101001</v>
          </cell>
          <cell r="B119" t="str">
            <v>IMPUESTOS SOBRE LA RENTA Y COMPLEMENTARIOS</v>
          </cell>
          <cell r="C119">
            <v>196203000</v>
          </cell>
          <cell r="D119">
            <v>0</v>
          </cell>
          <cell r="E119">
            <v>196203000</v>
          </cell>
          <cell r="F119">
            <v>5310000</v>
          </cell>
          <cell r="G119">
            <v>5310000</v>
          </cell>
          <cell r="H119">
            <v>5310000</v>
          </cell>
          <cell r="I119">
            <v>5310000</v>
          </cell>
          <cell r="J119">
            <v>5310000</v>
          </cell>
          <cell r="K119">
            <v>5310000</v>
          </cell>
          <cell r="L119">
            <v>5310000</v>
          </cell>
          <cell r="M119">
            <v>5310000</v>
          </cell>
        </row>
        <row r="120">
          <cell r="A120" t="str">
            <v>A080102</v>
          </cell>
          <cell r="B120" t="str">
            <v>IMPUESTOS TERRITORIALES</v>
          </cell>
          <cell r="C120">
            <v>8579828</v>
          </cell>
          <cell r="D120">
            <v>0</v>
          </cell>
          <cell r="E120">
            <v>8579828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A080102001</v>
          </cell>
          <cell r="B121" t="str">
            <v>IMPUESTO PREDIAL Y SOBRETASA AMBIENTAL</v>
          </cell>
          <cell r="C121">
            <v>8286286</v>
          </cell>
          <cell r="D121">
            <v>0</v>
          </cell>
          <cell r="E121">
            <v>8286286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A080102006</v>
          </cell>
          <cell r="B122" t="str">
            <v>IMPUESTO SOBRE VEHÍCULOS AUTOMOTORES</v>
          </cell>
          <cell r="C122">
            <v>293542</v>
          </cell>
          <cell r="D122">
            <v>0</v>
          </cell>
          <cell r="E122">
            <v>293542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A0804</v>
          </cell>
          <cell r="B123" t="str">
            <v>CONTRIBUCIONES</v>
          </cell>
          <cell r="C123">
            <v>16000000</v>
          </cell>
          <cell r="D123">
            <v>0</v>
          </cell>
          <cell r="E123">
            <v>16000000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A080401</v>
          </cell>
          <cell r="B124" t="str">
            <v>CUOTA DE FISCALIZACIÓN Y AUDITAJE</v>
          </cell>
          <cell r="C124">
            <v>16000000</v>
          </cell>
          <cell r="D124">
            <v>0</v>
          </cell>
          <cell r="E124">
            <v>16000000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 t="str">
            <v>B</v>
          </cell>
          <cell r="B125" t="str">
            <v>GASTOS DE OPERACIÓN COMERCIAL</v>
          </cell>
          <cell r="C125">
            <v>5458560422</v>
          </cell>
          <cell r="D125">
            <v>-817964047</v>
          </cell>
          <cell r="E125">
            <v>4640596375</v>
          </cell>
          <cell r="F125">
            <v>2598703482</v>
          </cell>
          <cell r="G125">
            <v>2598703482</v>
          </cell>
          <cell r="H125">
            <v>1825916128.4099998</v>
          </cell>
          <cell r="I125">
            <v>1825916128.4099998</v>
          </cell>
          <cell r="J125">
            <v>972087857.82999992</v>
          </cell>
          <cell r="K125">
            <v>972087857.82999992</v>
          </cell>
          <cell r="L125">
            <v>785256686.24000001</v>
          </cell>
          <cell r="M125">
            <v>785256686.24000001</v>
          </cell>
        </row>
        <row r="126">
          <cell r="A126" t="str">
            <v>B05</v>
          </cell>
          <cell r="B126" t="str">
            <v>GASTOS DE COMERCIALIZACIÓN Y PRODUCCIÓN</v>
          </cell>
          <cell r="C126">
            <v>5458560422</v>
          </cell>
          <cell r="D126">
            <v>-817964047</v>
          </cell>
          <cell r="E126">
            <v>4640596375</v>
          </cell>
          <cell r="F126">
            <v>2598703482</v>
          </cell>
          <cell r="G126">
            <v>2598703482</v>
          </cell>
          <cell r="H126">
            <v>1825916128.4099998</v>
          </cell>
          <cell r="I126">
            <v>1825916128.4099998</v>
          </cell>
          <cell r="J126">
            <v>972087857.82999992</v>
          </cell>
          <cell r="K126">
            <v>972087857.82999992</v>
          </cell>
          <cell r="L126">
            <v>785256686.24000001</v>
          </cell>
          <cell r="M126">
            <v>785256686.24000001</v>
          </cell>
        </row>
        <row r="127">
          <cell r="A127" t="str">
            <v>B0501</v>
          </cell>
          <cell r="B127" t="str">
            <v>GASTOS DE COMERCIALIZACIÓN Y PRODUCCIÓN</v>
          </cell>
          <cell r="C127">
            <v>5458560422</v>
          </cell>
          <cell r="D127">
            <v>-817964047</v>
          </cell>
          <cell r="E127">
            <v>4640596375</v>
          </cell>
          <cell r="F127">
            <v>2598703482</v>
          </cell>
          <cell r="G127">
            <v>2598703482</v>
          </cell>
          <cell r="H127">
            <v>1825916128.4099998</v>
          </cell>
          <cell r="I127">
            <v>1825916128.4099998</v>
          </cell>
          <cell r="J127">
            <v>972087857.82999992</v>
          </cell>
          <cell r="K127">
            <v>972087857.82999992</v>
          </cell>
          <cell r="L127">
            <v>785256686.24000001</v>
          </cell>
          <cell r="M127">
            <v>785256686.24000001</v>
          </cell>
        </row>
        <row r="128">
          <cell r="A128" t="str">
            <v>B050101</v>
          </cell>
          <cell r="B128" t="str">
            <v>MATERIALES Y SUMINISTROS</v>
          </cell>
          <cell r="C128">
            <v>4031836971</v>
          </cell>
          <cell r="D128">
            <v>-731240596</v>
          </cell>
          <cell r="E128">
            <v>3300596375</v>
          </cell>
          <cell r="F128">
            <v>1730000596</v>
          </cell>
          <cell r="G128">
            <v>1730000596</v>
          </cell>
          <cell r="H128">
            <v>1074277757.6500001</v>
          </cell>
          <cell r="I128">
            <v>1074277757.6500001</v>
          </cell>
          <cell r="J128">
            <v>862566968</v>
          </cell>
          <cell r="K128">
            <v>862566968</v>
          </cell>
          <cell r="L128">
            <v>703189650.40999997</v>
          </cell>
          <cell r="M128">
            <v>703189650.40999997</v>
          </cell>
        </row>
        <row r="129">
          <cell r="A129" t="str">
            <v>B050101000</v>
          </cell>
          <cell r="B129" t="str">
            <v>AGRICULTURA, SILVICULTURA Y PRODUCTOS DE LA PESCA</v>
          </cell>
          <cell r="C129">
            <v>341360</v>
          </cell>
          <cell r="D129">
            <v>0</v>
          </cell>
          <cell r="E129">
            <v>341360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B050101000001</v>
          </cell>
          <cell r="B130" t="str">
            <v>PRODUCTOS DE LA AGRICULTURA Y LA HORTICULTURA</v>
          </cell>
          <cell r="C130">
            <v>341360</v>
          </cell>
          <cell r="D130">
            <v>0</v>
          </cell>
          <cell r="E130">
            <v>341360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B05010100000103</v>
          </cell>
          <cell r="B131" t="str">
            <v>FRUTAS Y NUECES</v>
          </cell>
          <cell r="C131">
            <v>100400</v>
          </cell>
          <cell r="D131">
            <v>0</v>
          </cell>
          <cell r="E131">
            <v>100400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B05010100000106</v>
          </cell>
          <cell r="B132" t="str">
            <v>PLANTAS AROMÁTICAS, BEBESTIBLES Y ESPECIAS</v>
          </cell>
          <cell r="C132">
            <v>240960</v>
          </cell>
          <cell r="D132">
            <v>0</v>
          </cell>
          <cell r="E132">
            <v>240960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B050101002</v>
          </cell>
          <cell r="B133" t="str">
            <v>PRODUCTOS ALIMENTICIOS, BEBIDAS Y TABACO; TEXTILES, PRENDAS DE VESTIR Y PRODUCTOS DE CUERO</v>
          </cell>
          <cell r="C133">
            <v>1669484247</v>
          </cell>
          <cell r="D133">
            <v>-316219472</v>
          </cell>
          <cell r="E133">
            <v>1353264775</v>
          </cell>
          <cell r="F133">
            <v>652979472</v>
          </cell>
          <cell r="G133">
            <v>652979472</v>
          </cell>
          <cell r="H133">
            <v>377107831.69999999</v>
          </cell>
          <cell r="I133">
            <v>377107831.69999999</v>
          </cell>
          <cell r="J133">
            <v>273461432.68000001</v>
          </cell>
          <cell r="K133">
            <v>273461432.68000001</v>
          </cell>
          <cell r="L133">
            <v>232205451.78999999</v>
          </cell>
          <cell r="M133">
            <v>232205451.78999999</v>
          </cell>
        </row>
        <row r="134">
          <cell r="A134" t="str">
            <v>B050101002001</v>
          </cell>
          <cell r="B134" t="str">
            <v>CARNE, PESCADO, FRUTAS, HORTALIZAS, ACEITES Y GRASAS</v>
          </cell>
          <cell r="C134">
            <v>240960</v>
          </cell>
          <cell r="D134">
            <v>0</v>
          </cell>
          <cell r="E134">
            <v>240960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B05010100200101</v>
          </cell>
          <cell r="B135" t="str">
            <v>CARNE Y PRODUCTOS CÁRNICOS</v>
          </cell>
          <cell r="C135">
            <v>240960</v>
          </cell>
          <cell r="D135">
            <v>0</v>
          </cell>
          <cell r="E135">
            <v>240960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B050101002002</v>
          </cell>
          <cell r="B136" t="str">
            <v>PRODUCTOS LÁCTEOS Y OVOPRODUCTOS</v>
          </cell>
          <cell r="C136">
            <v>240960</v>
          </cell>
          <cell r="D136">
            <v>0</v>
          </cell>
          <cell r="E136">
            <v>240960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B050101002003</v>
          </cell>
          <cell r="B137" t="str">
            <v>PRODUCTOS DE MOLINERÍA, ALMIDONES Y PRODUCTOS DERIVADOS DEL ALMIDÓN; OTROS PRODUCTOS ALIMENTICIOS</v>
          </cell>
          <cell r="C137">
            <v>14857220</v>
          </cell>
          <cell r="D137">
            <v>0</v>
          </cell>
          <cell r="E137">
            <v>14857220</v>
          </cell>
          <cell r="F137">
            <v>14500000</v>
          </cell>
          <cell r="G137">
            <v>14500000</v>
          </cell>
          <cell r="H137">
            <v>3332255.39</v>
          </cell>
          <cell r="I137">
            <v>3332255.39</v>
          </cell>
          <cell r="J137">
            <v>3332255.39</v>
          </cell>
          <cell r="K137">
            <v>3332255.39</v>
          </cell>
          <cell r="L137">
            <v>1922016.79</v>
          </cell>
          <cell r="M137">
            <v>1922016.79</v>
          </cell>
        </row>
        <row r="138">
          <cell r="A138" t="str">
            <v>B05010100200304</v>
          </cell>
          <cell r="B138" t="str">
            <v>PRODUCTOS DE PANADERÍA</v>
          </cell>
          <cell r="C138">
            <v>357220</v>
          </cell>
          <cell r="D138">
            <v>0</v>
          </cell>
          <cell r="E138">
            <v>357220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B05010100200306</v>
          </cell>
          <cell r="B139" t="str">
            <v>CACAO, CHOCOLATE Y CONFITERÍA</v>
          </cell>
          <cell r="C139">
            <v>4500000</v>
          </cell>
          <cell r="D139">
            <v>0</v>
          </cell>
          <cell r="E139">
            <v>4500000</v>
          </cell>
          <cell r="F139">
            <v>4500000</v>
          </cell>
          <cell r="G139">
            <v>4500000</v>
          </cell>
          <cell r="H139">
            <v>821995</v>
          </cell>
          <cell r="I139">
            <v>821995</v>
          </cell>
          <cell r="J139">
            <v>821995</v>
          </cell>
          <cell r="K139">
            <v>821995</v>
          </cell>
          <cell r="L139">
            <v>0</v>
          </cell>
          <cell r="M139">
            <v>0</v>
          </cell>
        </row>
        <row r="140">
          <cell r="A140" t="str">
            <v>B05010100200308</v>
          </cell>
          <cell r="B140" t="str">
            <v>PRODUCTOS DEL CAFÉ</v>
          </cell>
          <cell r="C140">
            <v>10000000</v>
          </cell>
          <cell r="D140">
            <v>0</v>
          </cell>
          <cell r="E140">
            <v>10000000</v>
          </cell>
          <cell r="F140">
            <v>10000000</v>
          </cell>
          <cell r="G140">
            <v>10000000</v>
          </cell>
          <cell r="H140">
            <v>2510260.39</v>
          </cell>
          <cell r="I140">
            <v>2510260.39</v>
          </cell>
          <cell r="J140">
            <v>2510260.39</v>
          </cell>
          <cell r="K140">
            <v>2510260.39</v>
          </cell>
          <cell r="L140">
            <v>1922016.79</v>
          </cell>
          <cell r="M140">
            <v>1922016.79</v>
          </cell>
        </row>
        <row r="141">
          <cell r="A141" t="str">
            <v>B050101002004</v>
          </cell>
          <cell r="B141" t="str">
            <v>BEBIDAS</v>
          </cell>
          <cell r="C141">
            <v>301200</v>
          </cell>
          <cell r="D141">
            <v>0</v>
          </cell>
          <cell r="E141">
            <v>301200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B05010100200404</v>
          </cell>
          <cell r="B142" t="str">
            <v>BEBIDAS NO ALCOHÓLICAS; AGUAS MINERALES EMBOTELLADAS</v>
          </cell>
          <cell r="C142">
            <v>301200</v>
          </cell>
          <cell r="D142">
            <v>0</v>
          </cell>
          <cell r="E142">
            <v>301200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B050101002007</v>
          </cell>
          <cell r="B143" t="str">
            <v>ARTÍCULOS TEXTILES (EXCEPTO PRENDAS DE VESTIR)</v>
          </cell>
          <cell r="C143">
            <v>1503810032</v>
          </cell>
          <cell r="D143">
            <v>-303810032</v>
          </cell>
          <cell r="E143">
            <v>1200000000</v>
          </cell>
          <cell r="F143">
            <v>584930032</v>
          </cell>
          <cell r="G143">
            <v>584930032</v>
          </cell>
          <cell r="H143">
            <v>336432630.99000001</v>
          </cell>
          <cell r="I143">
            <v>336432630.99000001</v>
          </cell>
          <cell r="J143">
            <v>232786231.97</v>
          </cell>
          <cell r="K143">
            <v>232786231.97</v>
          </cell>
          <cell r="L143">
            <v>206624627</v>
          </cell>
          <cell r="M143">
            <v>206624627</v>
          </cell>
        </row>
        <row r="144">
          <cell r="A144" t="str">
            <v>B050101002008</v>
          </cell>
          <cell r="B144" t="str">
            <v>TEJIDO DE PUNTO O GANCHILLO; PRENDAS DE VESTIR</v>
          </cell>
          <cell r="C144">
            <v>144033875</v>
          </cell>
          <cell r="D144">
            <v>-12409440</v>
          </cell>
          <cell r="E144">
            <v>131624435</v>
          </cell>
          <cell r="F144">
            <v>47549440</v>
          </cell>
          <cell r="G144">
            <v>47549440</v>
          </cell>
          <cell r="H144">
            <v>33854949.32</v>
          </cell>
          <cell r="I144">
            <v>33854949.32</v>
          </cell>
          <cell r="J144">
            <v>33854949.32</v>
          </cell>
          <cell r="K144">
            <v>33854949.32</v>
          </cell>
          <cell r="L144">
            <v>20995196</v>
          </cell>
          <cell r="M144">
            <v>20995196</v>
          </cell>
        </row>
        <row r="145">
          <cell r="A145" t="str">
            <v>B05010100200802</v>
          </cell>
          <cell r="B145" t="str">
            <v xml:space="preserve">PRENDAS DE VESTIR (EXCEPTO </v>
          </cell>
          <cell r="C145">
            <v>144033875</v>
          </cell>
          <cell r="D145">
            <v>-12409440</v>
          </cell>
          <cell r="E145">
            <v>131624435</v>
          </cell>
          <cell r="F145">
            <v>47549440</v>
          </cell>
          <cell r="G145">
            <v>47549440</v>
          </cell>
          <cell r="H145">
            <v>33854949.32</v>
          </cell>
          <cell r="I145">
            <v>33854949.32</v>
          </cell>
          <cell r="J145">
            <v>33854949.32</v>
          </cell>
          <cell r="K145">
            <v>33854949.32</v>
          </cell>
          <cell r="L145">
            <v>20995196</v>
          </cell>
          <cell r="M145">
            <v>20995196</v>
          </cell>
        </row>
        <row r="146">
          <cell r="A146" t="str">
            <v>B050101002009</v>
          </cell>
          <cell r="B146" t="str">
            <v>CUERO Y PRODUCTOS DE CUERO; CALZADO</v>
          </cell>
          <cell r="C146">
            <v>6000000</v>
          </cell>
          <cell r="D146">
            <v>0</v>
          </cell>
          <cell r="E146">
            <v>6000000</v>
          </cell>
          <cell r="F146">
            <v>6000000</v>
          </cell>
          <cell r="G146">
            <v>6000000</v>
          </cell>
          <cell r="H146">
            <v>3487996</v>
          </cell>
          <cell r="I146">
            <v>3487996</v>
          </cell>
          <cell r="J146">
            <v>3487996</v>
          </cell>
          <cell r="K146">
            <v>3487996</v>
          </cell>
          <cell r="L146">
            <v>2663612</v>
          </cell>
          <cell r="M146">
            <v>2663612</v>
          </cell>
        </row>
        <row r="147">
          <cell r="A147" t="str">
            <v>B05010100200902</v>
          </cell>
          <cell r="B147" t="str">
            <v xml:space="preserve">MALETAS, BOLSOS DE MANO Y </v>
          </cell>
          <cell r="C147">
            <v>6000000</v>
          </cell>
          <cell r="D147">
            <v>0</v>
          </cell>
          <cell r="E147">
            <v>6000000</v>
          </cell>
          <cell r="F147">
            <v>6000000</v>
          </cell>
          <cell r="G147">
            <v>6000000</v>
          </cell>
          <cell r="H147">
            <v>3487996</v>
          </cell>
          <cell r="I147">
            <v>3487996</v>
          </cell>
          <cell r="J147">
            <v>3487996</v>
          </cell>
          <cell r="K147">
            <v>3487996</v>
          </cell>
          <cell r="L147">
            <v>2663612</v>
          </cell>
          <cell r="M147">
            <v>2663612</v>
          </cell>
        </row>
        <row r="148">
          <cell r="A148" t="str">
            <v>B050101003</v>
          </cell>
          <cell r="B148" t="str">
            <v>OTROS BIENES TRANSPORTABLES (EXCEPTO PRODUCTOS METÁLICOS, MAQUINARIA Y EQUIPO)</v>
          </cell>
          <cell r="C148">
            <v>2360931364</v>
          </cell>
          <cell r="D148">
            <v>-415021124</v>
          </cell>
          <cell r="E148">
            <v>1945910240</v>
          </cell>
          <cell r="F148">
            <v>1077021124</v>
          </cell>
          <cell r="G148">
            <v>1077021124</v>
          </cell>
          <cell r="H148">
            <v>697169925.95000005</v>
          </cell>
          <cell r="I148">
            <v>697169925.95000005</v>
          </cell>
          <cell r="J148">
            <v>589105535.31999993</v>
          </cell>
          <cell r="K148">
            <v>589105535.31999993</v>
          </cell>
          <cell r="L148">
            <v>470984198.62</v>
          </cell>
          <cell r="M148">
            <v>470984198.62</v>
          </cell>
        </row>
        <row r="149">
          <cell r="A149" t="str">
            <v>B050101003001</v>
          </cell>
          <cell r="B149" t="str">
            <v xml:space="preserve">PRODUCTOS DE MADERA, CORCHO, </v>
          </cell>
          <cell r="C149">
            <v>1880753293</v>
          </cell>
          <cell r="D149">
            <v>-413753293</v>
          </cell>
          <cell r="E149">
            <v>1467000000</v>
          </cell>
          <cell r="F149">
            <v>752233293</v>
          </cell>
          <cell r="G149">
            <v>752233293</v>
          </cell>
          <cell r="H149">
            <v>503902234.81999999</v>
          </cell>
          <cell r="I149">
            <v>503902234.81999999</v>
          </cell>
          <cell r="J149">
            <v>432846807.81999999</v>
          </cell>
          <cell r="K149">
            <v>432846807.81999999</v>
          </cell>
          <cell r="L149">
            <v>361297450.42000002</v>
          </cell>
          <cell r="M149">
            <v>361297450.42000002</v>
          </cell>
        </row>
        <row r="150">
          <cell r="A150" t="str">
            <v>B050101003002</v>
          </cell>
          <cell r="B150" t="str">
            <v>PASTA O PULPA, PAPEL Y PRODUCTOS DE PAPEL; IMPRESOS Y ARTÍCULOS RELACIONADOS</v>
          </cell>
          <cell r="C150">
            <v>10000000</v>
          </cell>
          <cell r="D150">
            <v>0</v>
          </cell>
          <cell r="E150">
            <v>10000000</v>
          </cell>
          <cell r="F150">
            <v>500000</v>
          </cell>
          <cell r="G150">
            <v>500000</v>
          </cell>
          <cell r="H150">
            <v>120480</v>
          </cell>
          <cell r="I150">
            <v>120480</v>
          </cell>
          <cell r="J150">
            <v>120480</v>
          </cell>
          <cell r="K150">
            <v>120480</v>
          </cell>
          <cell r="L150">
            <v>50200</v>
          </cell>
          <cell r="M150">
            <v>50200</v>
          </cell>
        </row>
        <row r="151">
          <cell r="A151" t="str">
            <v>B05010100300201</v>
          </cell>
          <cell r="B151" t="str">
            <v>PASTA DE PAPEL, PAPEL Y CARTÓN</v>
          </cell>
          <cell r="C151">
            <v>9500000</v>
          </cell>
          <cell r="D151">
            <v>0</v>
          </cell>
          <cell r="E151">
            <v>9500000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B05010100300202</v>
          </cell>
          <cell r="B152" t="str">
            <v>LIBROS IMPRESOS</v>
          </cell>
          <cell r="C152">
            <v>500000</v>
          </cell>
          <cell r="D152">
            <v>0</v>
          </cell>
          <cell r="E152">
            <v>500000</v>
          </cell>
          <cell r="F152">
            <v>500000</v>
          </cell>
          <cell r="G152">
            <v>500000</v>
          </cell>
          <cell r="H152">
            <v>120480</v>
          </cell>
          <cell r="I152">
            <v>120480</v>
          </cell>
          <cell r="J152">
            <v>120480</v>
          </cell>
          <cell r="K152">
            <v>120480</v>
          </cell>
          <cell r="L152">
            <v>50200</v>
          </cell>
          <cell r="M152">
            <v>50200</v>
          </cell>
        </row>
        <row r="153">
          <cell r="A153" t="str">
            <v>B050101003003</v>
          </cell>
          <cell r="B153" t="str">
            <v>PRODUCTOS DE HORNOS DE COQUE; PRODUCTOS DE REFINACIÓN DE PETRÓLEO Y COMBUSTIBLE NUCLEAR</v>
          </cell>
          <cell r="C153">
            <v>200000</v>
          </cell>
          <cell r="D153">
            <v>0</v>
          </cell>
          <cell r="E153">
            <v>200000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B05010100300304</v>
          </cell>
          <cell r="B154" t="str">
            <v>GAS DE PETRÓLEO Y OTROS HIDROCARBUROS GASEOSOS (EXCEPTO GAS NATURAL)</v>
          </cell>
          <cell r="C154">
            <v>200000</v>
          </cell>
          <cell r="D154">
            <v>0</v>
          </cell>
          <cell r="E154">
            <v>200000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B050101003004</v>
          </cell>
          <cell r="B155" t="str">
            <v>QUÍMICOS BÁSICOS</v>
          </cell>
          <cell r="C155">
            <v>200000</v>
          </cell>
          <cell r="D155">
            <v>0</v>
          </cell>
          <cell r="E155">
            <v>200000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B05010100300402</v>
          </cell>
          <cell r="B156" t="str">
            <v>PRODUCTOS QUÍMICOS INORGÁNICOS BÁSICOS N.C.P.</v>
          </cell>
          <cell r="C156">
            <v>200000</v>
          </cell>
          <cell r="D156">
            <v>0</v>
          </cell>
          <cell r="E156">
            <v>200000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B050101003005</v>
          </cell>
          <cell r="B157" t="str">
            <v>OTROS PRODUCTOS QUÍMICOS; FIBRAS ARTIFICIALES (O FIBRAS INDUSTRIALES HECHAS POR EL HOMBRE)</v>
          </cell>
          <cell r="C157">
            <v>100000</v>
          </cell>
          <cell r="D157">
            <v>0</v>
          </cell>
          <cell r="E157">
            <v>100000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B05010100300505</v>
          </cell>
          <cell r="B158" t="str">
            <v>FIBRAS TEXTILES MANUFACTURADAS</v>
          </cell>
          <cell r="C158">
            <v>100000</v>
          </cell>
          <cell r="D158">
            <v>0</v>
          </cell>
          <cell r="E158">
            <v>100000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B050101003006</v>
          </cell>
          <cell r="B159" t="str">
            <v>PRODUCTOS DE CAUCHO Y PLÁSTICO</v>
          </cell>
          <cell r="C159">
            <v>410240</v>
          </cell>
          <cell r="D159">
            <v>0</v>
          </cell>
          <cell r="E159">
            <v>410240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B05010100300603</v>
          </cell>
          <cell r="B160" t="str">
            <v>SEMIMANUFACTURAS DE PLÁSTICO</v>
          </cell>
          <cell r="C160">
            <v>150000</v>
          </cell>
          <cell r="D160">
            <v>0</v>
          </cell>
          <cell r="E160">
            <v>150000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B05010100300609</v>
          </cell>
          <cell r="B161" t="str">
            <v>OTROS PRODUCTOS PLASTICOS</v>
          </cell>
          <cell r="C161">
            <v>260240</v>
          </cell>
          <cell r="D161">
            <v>0</v>
          </cell>
          <cell r="E161">
            <v>260240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 t="str">
            <v>B050101003007</v>
          </cell>
          <cell r="B162" t="str">
            <v>VIDRIO Y PRODUCTOS DE VIDRIO Y OTROS PRODUCTOS NO METÁLICOS N.C.P.</v>
          </cell>
          <cell r="C162">
            <v>187746771</v>
          </cell>
          <cell r="D162">
            <v>253229</v>
          </cell>
          <cell r="E162">
            <v>188000000</v>
          </cell>
          <cell r="F162">
            <v>182206771</v>
          </cell>
          <cell r="G162">
            <v>182206771</v>
          </cell>
          <cell r="H162">
            <v>95252088.930000007</v>
          </cell>
          <cell r="I162">
            <v>95252088.930000007</v>
          </cell>
          <cell r="J162">
            <v>58243125.299999997</v>
          </cell>
          <cell r="K162">
            <v>58243125.299999997</v>
          </cell>
          <cell r="L162">
            <v>49956028</v>
          </cell>
          <cell r="M162">
            <v>49956028</v>
          </cell>
        </row>
        <row r="163">
          <cell r="A163" t="str">
            <v>B05010100300701</v>
          </cell>
          <cell r="B163" t="str">
            <v>VIDRIO Y PRODUCTOS DE VIDRIO</v>
          </cell>
          <cell r="C163">
            <v>5000000</v>
          </cell>
          <cell r="D163">
            <v>0</v>
          </cell>
          <cell r="E163">
            <v>5000000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B05010100300702</v>
          </cell>
          <cell r="B164" t="str">
            <v xml:space="preserve">ARTÍCULOS DE CERÁMICA NO </v>
          </cell>
          <cell r="C164">
            <v>182746771</v>
          </cell>
          <cell r="D164">
            <v>253229</v>
          </cell>
          <cell r="E164">
            <v>183000000</v>
          </cell>
          <cell r="F164">
            <v>182206771</v>
          </cell>
          <cell r="G164">
            <v>182206771</v>
          </cell>
          <cell r="H164">
            <v>95252088.930000007</v>
          </cell>
          <cell r="I164">
            <v>95252088.930000007</v>
          </cell>
          <cell r="J164">
            <v>58243125.299999997</v>
          </cell>
          <cell r="K164">
            <v>58243125.299999997</v>
          </cell>
          <cell r="L164">
            <v>49956028</v>
          </cell>
          <cell r="M164">
            <v>49956028</v>
          </cell>
        </row>
        <row r="165">
          <cell r="A165" t="str">
            <v>B050101003008</v>
          </cell>
          <cell r="B165" t="str">
            <v>MUEBLES; OTROS BIENES TRANSPORTABLES N.C.P.</v>
          </cell>
          <cell r="C165">
            <v>281521060</v>
          </cell>
          <cell r="D165">
            <v>-1521060</v>
          </cell>
          <cell r="E165">
            <v>280000000</v>
          </cell>
          <cell r="F165">
            <v>142081060</v>
          </cell>
          <cell r="G165">
            <v>142081060</v>
          </cell>
          <cell r="H165">
            <v>97895122.200000003</v>
          </cell>
          <cell r="I165">
            <v>97895122.200000003</v>
          </cell>
          <cell r="J165">
            <v>97895122.200000003</v>
          </cell>
          <cell r="K165">
            <v>97895122.200000003</v>
          </cell>
          <cell r="L165">
            <v>59680520.200000003</v>
          </cell>
          <cell r="M165">
            <v>59680520.200000003</v>
          </cell>
        </row>
        <row r="166">
          <cell r="A166" t="str">
            <v>B05010100300801</v>
          </cell>
          <cell r="B166" t="str">
            <v>MUEBLES</v>
          </cell>
          <cell r="C166">
            <v>120000000</v>
          </cell>
          <cell r="D166">
            <v>0</v>
          </cell>
          <cell r="E166">
            <v>120000000</v>
          </cell>
          <cell r="F166">
            <v>100400000</v>
          </cell>
          <cell r="G166">
            <v>100400000</v>
          </cell>
          <cell r="H166">
            <v>89189639.200000003</v>
          </cell>
          <cell r="I166">
            <v>89189639.200000003</v>
          </cell>
          <cell r="J166">
            <v>89189639.200000003</v>
          </cell>
          <cell r="K166">
            <v>89189639.200000003</v>
          </cell>
          <cell r="L166">
            <v>51429648.200000003</v>
          </cell>
          <cell r="M166">
            <v>51429648.200000003</v>
          </cell>
        </row>
        <row r="167">
          <cell r="A167" t="str">
            <v>B050101003008014</v>
          </cell>
          <cell r="B167" t="str">
            <v>OTROS MUEBLES N.C.P.</v>
          </cell>
          <cell r="C167">
            <v>120000000</v>
          </cell>
          <cell r="D167">
            <v>0</v>
          </cell>
          <cell r="E167">
            <v>120000000</v>
          </cell>
          <cell r="F167">
            <v>100400000</v>
          </cell>
          <cell r="G167">
            <v>100400000</v>
          </cell>
          <cell r="H167">
            <v>89189639.200000003</v>
          </cell>
          <cell r="I167">
            <v>89189639.200000003</v>
          </cell>
          <cell r="J167">
            <v>89189639.200000003</v>
          </cell>
          <cell r="K167">
            <v>89189639.200000003</v>
          </cell>
          <cell r="L167">
            <v>51429648.200000003</v>
          </cell>
          <cell r="M167">
            <v>51429648.200000003</v>
          </cell>
        </row>
        <row r="168">
          <cell r="A168" t="str">
            <v>B05010100300802</v>
          </cell>
          <cell r="B168" t="str">
            <v>JOYAS Y ARTÍCULOS CONEXOS</v>
          </cell>
          <cell r="C168">
            <v>150000000</v>
          </cell>
          <cell r="D168">
            <v>0</v>
          </cell>
          <cell r="E168">
            <v>150000000</v>
          </cell>
          <cell r="F168">
            <v>40160000</v>
          </cell>
          <cell r="G168">
            <v>40160000</v>
          </cell>
          <cell r="H168">
            <v>7184423</v>
          </cell>
          <cell r="I168">
            <v>7184423</v>
          </cell>
          <cell r="J168">
            <v>7184423</v>
          </cell>
          <cell r="K168">
            <v>7184423</v>
          </cell>
          <cell r="L168">
            <v>6729812</v>
          </cell>
          <cell r="M168">
            <v>6729812</v>
          </cell>
        </row>
        <row r="169">
          <cell r="A169" t="str">
            <v>B05010100300803</v>
          </cell>
          <cell r="B169" t="str">
            <v>INSTRUMENTOS MUSICALES</v>
          </cell>
          <cell r="C169">
            <v>5722880</v>
          </cell>
          <cell r="D169">
            <v>-722880</v>
          </cell>
          <cell r="E169">
            <v>5000000</v>
          </cell>
          <cell r="F169">
            <v>722880</v>
          </cell>
          <cell r="G169">
            <v>722880</v>
          </cell>
          <cell r="H169">
            <v>722880</v>
          </cell>
          <cell r="I169">
            <v>722880</v>
          </cell>
          <cell r="J169">
            <v>722880</v>
          </cell>
          <cell r="K169">
            <v>722880</v>
          </cell>
          <cell r="L169">
            <v>722880</v>
          </cell>
          <cell r="M169">
            <v>722880</v>
          </cell>
        </row>
        <row r="170">
          <cell r="A170" t="str">
            <v>B05010100300805</v>
          </cell>
          <cell r="B170" t="str">
            <v>JUEGOS Y JUGUETES</v>
          </cell>
          <cell r="C170">
            <v>5798180</v>
          </cell>
          <cell r="D170">
            <v>-798180</v>
          </cell>
          <cell r="E170">
            <v>5000000</v>
          </cell>
          <cell r="F170">
            <v>798180</v>
          </cell>
          <cell r="G170">
            <v>798180</v>
          </cell>
          <cell r="H170">
            <v>798180</v>
          </cell>
          <cell r="I170">
            <v>798180</v>
          </cell>
          <cell r="J170">
            <v>798180</v>
          </cell>
          <cell r="K170">
            <v>798180</v>
          </cell>
          <cell r="L170">
            <v>798180</v>
          </cell>
          <cell r="M170">
            <v>798180</v>
          </cell>
        </row>
        <row r="171">
          <cell r="A171" t="str">
            <v>B050101004</v>
          </cell>
          <cell r="B171" t="str">
            <v>PRODUCTOS METÁLICOS Y PAQUETES DE SOFTWARE</v>
          </cell>
          <cell r="C171">
            <v>1080000</v>
          </cell>
          <cell r="D171">
            <v>0</v>
          </cell>
          <cell r="E171">
            <v>1080000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B050101004002</v>
          </cell>
          <cell r="B172" t="str">
            <v>PRODUCTOS METÁLICOS ELABORADOS (EXCEPTO MAQUINARIA Y EQUIPO)</v>
          </cell>
          <cell r="C172">
            <v>500000</v>
          </cell>
          <cell r="D172">
            <v>0</v>
          </cell>
          <cell r="E172">
            <v>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B050101004006</v>
          </cell>
          <cell r="B173" t="str">
            <v>MAQUINARIA Y APARATOS ELÉCTRICOS</v>
          </cell>
          <cell r="C173">
            <v>580000</v>
          </cell>
          <cell r="D173">
            <v>0</v>
          </cell>
          <cell r="E173">
            <v>580000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>B05010100400604</v>
          </cell>
          <cell r="B174" t="str">
            <v>ACUMULADORES, PILAS Y BATERÍAS PRIMARIAS Y SUS PARTES Y PIEZAS</v>
          </cell>
          <cell r="C174">
            <v>100000</v>
          </cell>
          <cell r="D174">
            <v>0</v>
          </cell>
          <cell r="E174">
            <v>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B05010100400605</v>
          </cell>
          <cell r="B175" t="str">
            <v>LÁMPARAS ELÉCTRICAS DE INCANDESCENCIA O DESCARGA; LÁMPARAS DE ARCO, EQUIPO PARA ALUMBRADO ELÉCTRICO; SUS PARTES Y PIEZAS</v>
          </cell>
          <cell r="C175">
            <v>100000</v>
          </cell>
          <cell r="D175">
            <v>0</v>
          </cell>
          <cell r="E175">
            <v>100000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B05010100400609</v>
          </cell>
          <cell r="B176" t="str">
            <v>OTRO EQUIPO ELÉCTRICO Y SUS PARTES Y PIEZAS</v>
          </cell>
          <cell r="C176">
            <v>380000</v>
          </cell>
          <cell r="D176">
            <v>0</v>
          </cell>
          <cell r="E176">
            <v>380000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B050102</v>
          </cell>
          <cell r="B177" t="str">
            <v>ADQUISICIÓN DE SERVICIOS</v>
          </cell>
          <cell r="C177">
            <v>1426723451</v>
          </cell>
          <cell r="D177">
            <v>-86723451</v>
          </cell>
          <cell r="E177">
            <v>1340000000</v>
          </cell>
          <cell r="F177">
            <v>868702886</v>
          </cell>
          <cell r="G177">
            <v>868702886</v>
          </cell>
          <cell r="H177">
            <v>751638370.75999999</v>
          </cell>
          <cell r="I177">
            <v>751638370.75999999</v>
          </cell>
          <cell r="J177">
            <v>109520889.83</v>
          </cell>
          <cell r="K177">
            <v>109520889.83</v>
          </cell>
          <cell r="L177">
            <v>82067035.829999998</v>
          </cell>
          <cell r="M177">
            <v>82067035.829999998</v>
          </cell>
        </row>
        <row r="178">
          <cell r="A178" t="str">
            <v>B050102005</v>
          </cell>
          <cell r="B178" t="str">
            <v>SERVICIOS DE LA CONSTRUCCIÓN</v>
          </cell>
          <cell r="C178">
            <v>2200000</v>
          </cell>
          <cell r="D178">
            <v>0</v>
          </cell>
          <cell r="E178">
            <v>2200000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B050102005004</v>
          </cell>
          <cell r="B179" t="str">
            <v>SERVICIOS DE CONSTRUCCIÓN</v>
          </cell>
          <cell r="C179">
            <v>2200000</v>
          </cell>
          <cell r="D179">
            <v>0</v>
          </cell>
          <cell r="E179">
            <v>2200000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 t="str">
            <v>B05010200500407</v>
          </cell>
          <cell r="B180" t="str">
            <v>SERVICIOS DE TERMINACIÓN Y ACABADOS DE EDIFICIOS</v>
          </cell>
          <cell r="C180">
            <v>2200000</v>
          </cell>
          <cell r="D180">
            <v>0</v>
          </cell>
          <cell r="E180">
            <v>2200000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B050102006</v>
          </cell>
          <cell r="B181" t="str">
            <v>SERVICIOS DE VENTA Y DE DISTRIBUCIÓN; ALOJAMIENTO; SERVICIOS DE SUMINISTRO DE COMIDAS Y BEBIDAS; SERVICIOS DE TRANSPORTE; Y SERVICIOS DE DISTRIBUCIÓN DE ELECTRICIDAD, GAS Y AGUA</v>
          </cell>
          <cell r="C181">
            <v>233000000</v>
          </cell>
          <cell r="D181">
            <v>-95000000</v>
          </cell>
          <cell r="E181">
            <v>138000000</v>
          </cell>
          <cell r="F181">
            <v>23776527</v>
          </cell>
          <cell r="G181">
            <v>23776527</v>
          </cell>
          <cell r="H181">
            <v>23575727</v>
          </cell>
          <cell r="I181">
            <v>23575727</v>
          </cell>
          <cell r="J181">
            <v>13535727</v>
          </cell>
          <cell r="K181">
            <v>13535727</v>
          </cell>
          <cell r="L181">
            <v>12235647</v>
          </cell>
          <cell r="M181">
            <v>12235647</v>
          </cell>
        </row>
        <row r="182">
          <cell r="A182" t="str">
            <v>B050102006003</v>
          </cell>
          <cell r="B182" t="str">
            <v>ALOJAMIENTO; SERVICIOS DE SUMINISTROS DE COMIDAS Y BEBIDAS</v>
          </cell>
          <cell r="C182">
            <v>3000000</v>
          </cell>
          <cell r="D182">
            <v>0</v>
          </cell>
          <cell r="E182">
            <v>3000000</v>
          </cell>
          <cell r="F182">
            <v>502000</v>
          </cell>
          <cell r="G182">
            <v>502000</v>
          </cell>
          <cell r="H182">
            <v>502000</v>
          </cell>
          <cell r="I182">
            <v>502000</v>
          </cell>
          <cell r="J182">
            <v>502000</v>
          </cell>
          <cell r="K182">
            <v>502000</v>
          </cell>
          <cell r="L182">
            <v>502000</v>
          </cell>
          <cell r="M182">
            <v>502000</v>
          </cell>
        </row>
        <row r="183">
          <cell r="A183" t="str">
            <v>B05010200600303</v>
          </cell>
          <cell r="B183" t="str">
            <v>SERVICIOS DE SUMINISTRO DE COMIDAS</v>
          </cell>
          <cell r="C183">
            <v>3000000</v>
          </cell>
          <cell r="D183">
            <v>0</v>
          </cell>
          <cell r="E183">
            <v>3000000</v>
          </cell>
          <cell r="F183">
            <v>502000</v>
          </cell>
          <cell r="G183">
            <v>502000</v>
          </cell>
          <cell r="H183">
            <v>502000</v>
          </cell>
          <cell r="I183">
            <v>502000</v>
          </cell>
          <cell r="J183">
            <v>502000</v>
          </cell>
          <cell r="K183">
            <v>502000</v>
          </cell>
          <cell r="L183">
            <v>502000</v>
          </cell>
          <cell r="M183">
            <v>502000</v>
          </cell>
        </row>
        <row r="184">
          <cell r="A184" t="str">
            <v>B050102006004</v>
          </cell>
          <cell r="B184" t="str">
            <v>SERVICIOS DE TRANSPORTE DE PASAJEROS</v>
          </cell>
          <cell r="C184">
            <v>5000000</v>
          </cell>
          <cell r="D184">
            <v>0</v>
          </cell>
          <cell r="E184">
            <v>5000000</v>
          </cell>
          <cell r="F184">
            <v>1305200</v>
          </cell>
          <cell r="G184">
            <v>1305200</v>
          </cell>
          <cell r="H184">
            <v>1104400</v>
          </cell>
          <cell r="I184">
            <v>1104400</v>
          </cell>
          <cell r="J184">
            <v>1104400</v>
          </cell>
          <cell r="K184">
            <v>1104400</v>
          </cell>
          <cell r="L184">
            <v>1104400</v>
          </cell>
          <cell r="M184">
            <v>1104400</v>
          </cell>
        </row>
        <row r="185">
          <cell r="A185" t="str">
            <v>B050102006005</v>
          </cell>
          <cell r="B185" t="str">
            <v>SERVICIOS DE TRANSPORTE DE CARGA</v>
          </cell>
          <cell r="C185">
            <v>210000000</v>
          </cell>
          <cell r="D185">
            <v>-100000000</v>
          </cell>
          <cell r="E185">
            <v>110000000</v>
          </cell>
          <cell r="F185">
            <v>10040000</v>
          </cell>
          <cell r="G185">
            <v>10040000</v>
          </cell>
          <cell r="H185">
            <v>10040000</v>
          </cell>
          <cell r="I185">
            <v>10040000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B05010200600501</v>
          </cell>
          <cell r="B186" t="str">
            <v>SERVICIOS DE TRANSPORTE DE CARGA POR VÍA TERRESTRE</v>
          </cell>
          <cell r="C186">
            <v>200000000</v>
          </cell>
          <cell r="D186">
            <v>-100000000</v>
          </cell>
          <cell r="E186">
            <v>100000000</v>
          </cell>
          <cell r="F186">
            <v>10040000</v>
          </cell>
          <cell r="G186">
            <v>10040000</v>
          </cell>
          <cell r="H186">
            <v>10040000</v>
          </cell>
          <cell r="I186">
            <v>10040000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B05010200600503</v>
          </cell>
          <cell r="B187" t="str">
            <v>SERVICIOS DE TRANSPORTE DE CARGA POR VÍA AÉREA O ESPACIAL</v>
          </cell>
          <cell r="C187">
            <v>10000000</v>
          </cell>
          <cell r="D187">
            <v>0</v>
          </cell>
          <cell r="E187">
            <v>10000000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B050102006009</v>
          </cell>
          <cell r="B188" t="str">
            <v>SERVICIOS DE DISTRIBUCIÓN DE ELECTRICIDAD, GAS Y AGUA (POR CUENTA PROPIA)</v>
          </cell>
          <cell r="C188">
            <v>15000000</v>
          </cell>
          <cell r="D188">
            <v>5000000</v>
          </cell>
          <cell r="E188">
            <v>20000000</v>
          </cell>
          <cell r="F188">
            <v>11929327</v>
          </cell>
          <cell r="G188">
            <v>11929327</v>
          </cell>
          <cell r="H188">
            <v>11929327</v>
          </cell>
          <cell r="I188">
            <v>11929327</v>
          </cell>
          <cell r="J188">
            <v>11929327</v>
          </cell>
          <cell r="K188">
            <v>11929327</v>
          </cell>
          <cell r="L188">
            <v>10629247</v>
          </cell>
          <cell r="M188">
            <v>10629247</v>
          </cell>
        </row>
        <row r="189">
          <cell r="A189" t="str">
            <v>B05010200600901</v>
          </cell>
          <cell r="B189" t="str">
            <v>SERVICIOS DE DISTRIBUCIÓN DE ELECTRICIDAD, Y SERVICIOS DE DISTRIBUCIÓN DE GAS (POR CUENTA PROPIA)</v>
          </cell>
          <cell r="C189">
            <v>15000000</v>
          </cell>
          <cell r="D189">
            <v>0</v>
          </cell>
          <cell r="E189">
            <v>15000000</v>
          </cell>
          <cell r="F189">
            <v>11633369</v>
          </cell>
          <cell r="G189">
            <v>11633369</v>
          </cell>
          <cell r="H189">
            <v>11633369</v>
          </cell>
          <cell r="I189">
            <v>11633369</v>
          </cell>
          <cell r="J189">
            <v>11633369</v>
          </cell>
          <cell r="K189">
            <v>11633369</v>
          </cell>
          <cell r="L189">
            <v>10333289</v>
          </cell>
          <cell r="M189">
            <v>10333289</v>
          </cell>
        </row>
        <row r="190">
          <cell r="A190" t="str">
            <v>B05010200600902</v>
          </cell>
          <cell r="B190" t="str">
            <v>SERVICIOS DE DISTRIBUCIÓN DE AGUA (POR CUENTA PROPIA)</v>
          </cell>
          <cell r="C190">
            <v>0</v>
          </cell>
          <cell r="D190">
            <v>5000000</v>
          </cell>
          <cell r="E190">
            <v>5000000</v>
          </cell>
          <cell r="F190">
            <v>295958</v>
          </cell>
          <cell r="G190">
            <v>295958</v>
          </cell>
          <cell r="H190">
            <v>295958</v>
          </cell>
          <cell r="I190">
            <v>295958</v>
          </cell>
          <cell r="J190">
            <v>295958</v>
          </cell>
          <cell r="K190">
            <v>295958</v>
          </cell>
          <cell r="L190">
            <v>295958</v>
          </cell>
          <cell r="M190">
            <v>295958</v>
          </cell>
        </row>
        <row r="191">
          <cell r="A191" t="str">
            <v>B050102007</v>
          </cell>
          <cell r="B191" t="str">
            <v>SERVICIOS FINANCIEROS Y SERVICIOS CONEXOS, SERVICIOS INMOBILIARIOS Y SERVICIOS DE LEASING</v>
          </cell>
          <cell r="C191">
            <v>848943716</v>
          </cell>
          <cell r="D191">
            <v>-39943716</v>
          </cell>
          <cell r="E191">
            <v>809000000</v>
          </cell>
          <cell r="F191">
            <v>576596952</v>
          </cell>
          <cell r="G191">
            <v>576596952</v>
          </cell>
          <cell r="H191">
            <v>576596951.75999999</v>
          </cell>
          <cell r="I191">
            <v>576596951.75999999</v>
          </cell>
          <cell r="J191">
            <v>59421486.829999998</v>
          </cell>
          <cell r="K191">
            <v>59421486.829999998</v>
          </cell>
          <cell r="L191">
            <v>34455521.829999998</v>
          </cell>
          <cell r="M191">
            <v>34455521.829999998</v>
          </cell>
        </row>
        <row r="192">
          <cell r="A192" t="str">
            <v>B050102007001</v>
          </cell>
          <cell r="B192" t="str">
            <v>SERVICIOS FINANCIEROS, EXCEPTO DE LA BANCA DE INVERSIÓN, SERVICIOS DE SEGUROS Y SERVICIOS DE PENSIONES</v>
          </cell>
          <cell r="C192">
            <v>3000000</v>
          </cell>
          <cell r="D192">
            <v>0</v>
          </cell>
          <cell r="E192">
            <v>3000000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 t="str">
            <v>B05010200700101</v>
          </cell>
          <cell r="B193" t="str">
            <v>SERVICIOS FINANCIEROS, EXCEPTO DE LA BANCA DE INVERSIÓN, SERVICIOS DE SEGUROS Y SERVICIOS DE PENSIONES</v>
          </cell>
          <cell r="C193">
            <v>3000000</v>
          </cell>
          <cell r="D193">
            <v>0</v>
          </cell>
          <cell r="E193">
            <v>3000000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B050102007001011</v>
          </cell>
          <cell r="B194" t="str">
            <v>SERVICIOS FINANCIEROS, EXCEPTO DE LA BANCA DE INVERSIÓN, SERVICIOS DE SEGUROS Y SERVICIOS DE PENSIONES</v>
          </cell>
          <cell r="C194">
            <v>3000000</v>
          </cell>
          <cell r="D194">
            <v>0</v>
          </cell>
          <cell r="E194">
            <v>3000000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B050102007002</v>
          </cell>
          <cell r="B195" t="str">
            <v xml:space="preserve">SERVICIOS INMOBILIARIOS </v>
          </cell>
          <cell r="C195">
            <v>839943716</v>
          </cell>
          <cell r="D195">
            <v>-39943716</v>
          </cell>
          <cell r="E195">
            <v>800000000</v>
          </cell>
          <cell r="F195">
            <v>576596952</v>
          </cell>
          <cell r="G195">
            <v>576596952</v>
          </cell>
          <cell r="H195">
            <v>576596951.75999999</v>
          </cell>
          <cell r="I195">
            <v>576596951.75999999</v>
          </cell>
          <cell r="J195">
            <v>59421486.829999998</v>
          </cell>
          <cell r="K195">
            <v>59421486.829999998</v>
          </cell>
          <cell r="L195">
            <v>34455521.829999998</v>
          </cell>
          <cell r="M195">
            <v>34455521.829999998</v>
          </cell>
        </row>
        <row r="196">
          <cell r="A196" t="str">
            <v>B05010200700201</v>
          </cell>
          <cell r="B196" t="str">
            <v>SERVICIOS INMOBILIARIOS RELATIVOS A BIENES RAÍCES PROPIOS O ARRENDADOS</v>
          </cell>
          <cell r="C196">
            <v>839943716</v>
          </cell>
          <cell r="D196">
            <v>-39943716</v>
          </cell>
          <cell r="E196">
            <v>800000000</v>
          </cell>
          <cell r="F196">
            <v>576596952</v>
          </cell>
          <cell r="G196">
            <v>576596952</v>
          </cell>
          <cell r="H196">
            <v>576596951.75999999</v>
          </cell>
          <cell r="I196">
            <v>576596951.75999999</v>
          </cell>
          <cell r="J196">
            <v>59421486.829999998</v>
          </cell>
          <cell r="K196">
            <v>59421486.829999998</v>
          </cell>
          <cell r="L196">
            <v>34455521.829999998</v>
          </cell>
          <cell r="M196">
            <v>34455521.829999998</v>
          </cell>
        </row>
        <row r="197">
          <cell r="A197" t="str">
            <v>B050102007002011</v>
          </cell>
          <cell r="B197" t="str">
            <v>SERVICIOS DE ALQUILER O ARRENDAMIENTO CON O SIN OPCIÓN DE COMPRA RELATIVOS A BIENES INMUEBLES PROPIOS O ARRENDADOS</v>
          </cell>
          <cell r="C197">
            <v>879887432</v>
          </cell>
          <cell r="D197">
            <v>-39943716</v>
          </cell>
          <cell r="E197">
            <v>839943716</v>
          </cell>
          <cell r="F197">
            <v>616540668</v>
          </cell>
          <cell r="G197">
            <v>616540668</v>
          </cell>
          <cell r="H197">
            <v>616540667.75999999</v>
          </cell>
          <cell r="I197">
            <v>616540667.75999999</v>
          </cell>
          <cell r="J197">
            <v>70732595.829999998</v>
          </cell>
          <cell r="K197">
            <v>70732595.829999998</v>
          </cell>
          <cell r="L197">
            <v>45766630.829999998</v>
          </cell>
          <cell r="M197">
            <v>45766630.829999998</v>
          </cell>
        </row>
        <row r="198">
          <cell r="A198" t="str">
            <v>B050102007003</v>
          </cell>
          <cell r="B198" t="str">
            <v>SERVICIOS DE ARRENDAMIENTO O ALQUILER SIN OPERARIO</v>
          </cell>
          <cell r="C198">
            <v>6000000</v>
          </cell>
          <cell r="D198">
            <v>0</v>
          </cell>
          <cell r="E198">
            <v>6000000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 t="str">
            <v>B05010200700303</v>
          </cell>
          <cell r="B199" t="str">
            <v>DERECHOS DE USO DE PRODUCTOS DE PROPIEDAD INTELECTUAL Y OTROS PRODUCTOS SIMILARES</v>
          </cell>
          <cell r="C199">
            <v>6000000</v>
          </cell>
          <cell r="D199">
            <v>0</v>
          </cell>
          <cell r="E199">
            <v>6000000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B050102007003039</v>
          </cell>
          <cell r="B200" t="str">
            <v>DERECHOS DE USO DE OTROS PRODUCTOS DE PROPIEDAD INTELECTUAL</v>
          </cell>
          <cell r="C200">
            <v>6000000</v>
          </cell>
          <cell r="D200">
            <v>0</v>
          </cell>
          <cell r="E200">
            <v>6000000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 t="str">
            <v>B050102008</v>
          </cell>
          <cell r="B201" t="str">
            <v>SERVICIOS PRESTADOS A LAS EMPRESAS Y SERVICIOS DE PRODUCCIÓN</v>
          </cell>
          <cell r="C201">
            <v>314079735</v>
          </cell>
          <cell r="D201">
            <v>48220265</v>
          </cell>
          <cell r="E201">
            <v>362300000</v>
          </cell>
          <cell r="F201">
            <v>259886565</v>
          </cell>
          <cell r="G201">
            <v>259886565</v>
          </cell>
          <cell r="H201">
            <v>145681565</v>
          </cell>
          <cell r="I201">
            <v>145681565</v>
          </cell>
          <cell r="J201">
            <v>30779549</v>
          </cell>
          <cell r="K201">
            <v>30779549</v>
          </cell>
          <cell r="L201">
            <v>29591740</v>
          </cell>
          <cell r="M201">
            <v>29591740</v>
          </cell>
        </row>
        <row r="202">
          <cell r="A202" t="str">
            <v>B050102008002</v>
          </cell>
          <cell r="B202" t="str">
            <v>SERVICIOS JURÍDICOS Y CONTABLES</v>
          </cell>
          <cell r="C202">
            <v>3000000</v>
          </cell>
          <cell r="D202">
            <v>0</v>
          </cell>
          <cell r="E202">
            <v>3000000</v>
          </cell>
          <cell r="F202">
            <v>1072674</v>
          </cell>
          <cell r="G202">
            <v>1072674</v>
          </cell>
          <cell r="H202">
            <v>1072674</v>
          </cell>
          <cell r="I202">
            <v>1072674</v>
          </cell>
          <cell r="J202">
            <v>1072674</v>
          </cell>
          <cell r="K202">
            <v>1072674</v>
          </cell>
          <cell r="L202">
            <v>1072674</v>
          </cell>
          <cell r="M202">
            <v>1072674</v>
          </cell>
        </row>
        <row r="203">
          <cell r="A203" t="str">
            <v>B05010200800201</v>
          </cell>
          <cell r="B203" t="str">
            <v>SERVICIOS JURÍDICOS</v>
          </cell>
          <cell r="C203">
            <v>3000000</v>
          </cell>
          <cell r="D203">
            <v>0</v>
          </cell>
          <cell r="E203">
            <v>3000000</v>
          </cell>
          <cell r="F203">
            <v>1072674</v>
          </cell>
          <cell r="G203">
            <v>1072674</v>
          </cell>
          <cell r="H203">
            <v>1072674</v>
          </cell>
          <cell r="I203">
            <v>1072674</v>
          </cell>
          <cell r="J203">
            <v>1072674</v>
          </cell>
          <cell r="K203">
            <v>1072674</v>
          </cell>
          <cell r="L203">
            <v>1072674</v>
          </cell>
          <cell r="M203">
            <v>1072674</v>
          </cell>
        </row>
        <row r="204">
          <cell r="A204" t="str">
            <v>B050102008003</v>
          </cell>
          <cell r="B204" t="str">
            <v>OTROS SERVICIOS PROFESIONALES, CIENTÍFICOS Y TÉCNICOS</v>
          </cell>
          <cell r="C204">
            <v>279596243</v>
          </cell>
          <cell r="D204">
            <v>50203757</v>
          </cell>
          <cell r="E204">
            <v>329800000</v>
          </cell>
          <cell r="F204">
            <v>254579491</v>
          </cell>
          <cell r="G204">
            <v>254579491</v>
          </cell>
          <cell r="H204">
            <v>140374491</v>
          </cell>
          <cell r="I204">
            <v>140374491</v>
          </cell>
          <cell r="J204">
            <v>25472475</v>
          </cell>
          <cell r="K204">
            <v>25472475</v>
          </cell>
          <cell r="L204">
            <v>24284666</v>
          </cell>
          <cell r="M204">
            <v>24284666</v>
          </cell>
        </row>
        <row r="205">
          <cell r="A205" t="str">
            <v>B05010200800309</v>
          </cell>
          <cell r="B205" t="str">
            <v>OTROS SERVICIOS PROFESIONALES Y TÉCNICOS N.C.P.</v>
          </cell>
          <cell r="C205">
            <v>324392486</v>
          </cell>
          <cell r="D205">
            <v>50203757</v>
          </cell>
          <cell r="E205">
            <v>374596243</v>
          </cell>
          <cell r="F205">
            <v>299375734</v>
          </cell>
          <cell r="G205">
            <v>299375734</v>
          </cell>
          <cell r="H205">
            <v>185170734</v>
          </cell>
          <cell r="I205">
            <v>185170734</v>
          </cell>
          <cell r="J205">
            <v>47736950</v>
          </cell>
          <cell r="K205">
            <v>47736950</v>
          </cell>
          <cell r="L205">
            <v>45361332</v>
          </cell>
          <cell r="M205">
            <v>45361332</v>
          </cell>
        </row>
        <row r="206">
          <cell r="A206" t="str">
            <v>B050102008004</v>
          </cell>
          <cell r="B206" t="str">
            <v>SERVICIOS DE TELECOMUNICACIONES, TRANSMISIÓN Y SUMINISTRO DE INFORMACIÓN</v>
          </cell>
          <cell r="C206">
            <v>9500000</v>
          </cell>
          <cell r="D206">
            <v>0</v>
          </cell>
          <cell r="E206">
            <v>9500000</v>
          </cell>
          <cell r="F206">
            <v>703035</v>
          </cell>
          <cell r="G206">
            <v>703035</v>
          </cell>
          <cell r="H206">
            <v>703035</v>
          </cell>
          <cell r="I206">
            <v>703035</v>
          </cell>
          <cell r="J206">
            <v>703035</v>
          </cell>
          <cell r="K206">
            <v>703035</v>
          </cell>
          <cell r="L206">
            <v>703035</v>
          </cell>
          <cell r="M206">
            <v>703035</v>
          </cell>
        </row>
        <row r="207">
          <cell r="A207" t="str">
            <v>B05010200800401</v>
          </cell>
          <cell r="B207" t="str">
            <v xml:space="preserve">SERVICIOS DE TELEFONÍA Y OTRAS </v>
          </cell>
          <cell r="C207">
            <v>3000000</v>
          </cell>
          <cell r="D207">
            <v>0</v>
          </cell>
          <cell r="E207">
            <v>3000000</v>
          </cell>
          <cell r="F207">
            <v>150104</v>
          </cell>
          <cell r="G207">
            <v>150104</v>
          </cell>
          <cell r="H207">
            <v>150104</v>
          </cell>
          <cell r="I207">
            <v>150104</v>
          </cell>
          <cell r="J207">
            <v>150104</v>
          </cell>
          <cell r="K207">
            <v>150104</v>
          </cell>
          <cell r="L207">
            <v>150104</v>
          </cell>
          <cell r="M207">
            <v>150104</v>
          </cell>
        </row>
        <row r="208">
          <cell r="A208" t="str">
            <v>B05010200800402</v>
          </cell>
          <cell r="B208" t="str">
            <v xml:space="preserve">SERVICIOS DE TELECOMUNICACIONES </v>
          </cell>
          <cell r="C208">
            <v>6500000</v>
          </cell>
          <cell r="D208">
            <v>0</v>
          </cell>
          <cell r="E208">
            <v>6500000</v>
          </cell>
          <cell r="F208">
            <v>552931</v>
          </cell>
          <cell r="G208">
            <v>552931</v>
          </cell>
          <cell r="H208">
            <v>552931</v>
          </cell>
          <cell r="I208">
            <v>552931</v>
          </cell>
          <cell r="J208">
            <v>552931</v>
          </cell>
          <cell r="K208">
            <v>552931</v>
          </cell>
          <cell r="L208">
            <v>552931</v>
          </cell>
          <cell r="M208">
            <v>552931</v>
          </cell>
        </row>
        <row r="209">
          <cell r="A209" t="str">
            <v>B050102008005</v>
          </cell>
          <cell r="B209" t="str">
            <v>SERVICIOS DE SOPORTE</v>
          </cell>
          <cell r="C209">
            <v>10000000</v>
          </cell>
          <cell r="D209">
            <v>0</v>
          </cell>
          <cell r="E209">
            <v>10000000</v>
          </cell>
          <cell r="F209">
            <v>1427393</v>
          </cell>
          <cell r="G209">
            <v>1427393</v>
          </cell>
          <cell r="H209">
            <v>1427393</v>
          </cell>
          <cell r="I209">
            <v>1427393</v>
          </cell>
          <cell r="J209">
            <v>1427393</v>
          </cell>
          <cell r="K209">
            <v>1427393</v>
          </cell>
          <cell r="L209">
            <v>1427393</v>
          </cell>
          <cell r="M209">
            <v>1427393</v>
          </cell>
        </row>
        <row r="210">
          <cell r="A210" t="str">
            <v>B05010200800502</v>
          </cell>
          <cell r="B210" t="str">
            <v>SERVICIOS DE INVESTIGACIÓN Y SEGURIDAD</v>
          </cell>
          <cell r="C210">
            <v>5000000</v>
          </cell>
          <cell r="D210">
            <v>0</v>
          </cell>
          <cell r="E210">
            <v>5000000</v>
          </cell>
          <cell r="F210">
            <v>423393</v>
          </cell>
          <cell r="G210">
            <v>423393</v>
          </cell>
          <cell r="H210">
            <v>423393</v>
          </cell>
          <cell r="I210">
            <v>423393</v>
          </cell>
          <cell r="J210">
            <v>423393</v>
          </cell>
          <cell r="K210">
            <v>423393</v>
          </cell>
          <cell r="L210">
            <v>423393</v>
          </cell>
          <cell r="M210">
            <v>423393</v>
          </cell>
        </row>
        <row r="211">
          <cell r="A211" t="str">
            <v>B05010200800503</v>
          </cell>
          <cell r="B211" t="str">
            <v>SERVICIOS DE LIMPIEZA</v>
          </cell>
          <cell r="C211">
            <v>5000000</v>
          </cell>
          <cell r="D211">
            <v>0</v>
          </cell>
          <cell r="E211">
            <v>5000000</v>
          </cell>
          <cell r="F211">
            <v>1004000</v>
          </cell>
          <cell r="G211">
            <v>1004000</v>
          </cell>
          <cell r="H211">
            <v>1004000</v>
          </cell>
          <cell r="I211">
            <v>1004000</v>
          </cell>
          <cell r="J211">
            <v>1004000</v>
          </cell>
          <cell r="K211">
            <v>1004000</v>
          </cell>
          <cell r="L211">
            <v>1004000</v>
          </cell>
          <cell r="M211">
            <v>1004000</v>
          </cell>
        </row>
        <row r="212">
          <cell r="A212" t="str">
            <v>B050102008007</v>
          </cell>
          <cell r="B212" t="str">
            <v>SERVICIOS DE MANTENIMIENTO, REPARACIÓN E INSTALACIÓN (EXCEPTO SERVICIOS DE CONSTRUCCIÓN)</v>
          </cell>
          <cell r="C212">
            <v>9983492</v>
          </cell>
          <cell r="D212">
            <v>-1983492</v>
          </cell>
          <cell r="E212">
            <v>8000000</v>
          </cell>
          <cell r="F212">
            <v>1983492</v>
          </cell>
          <cell r="G212">
            <v>1983492</v>
          </cell>
          <cell r="H212">
            <v>1983492</v>
          </cell>
          <cell r="I212">
            <v>1983492</v>
          </cell>
          <cell r="J212">
            <v>1983492</v>
          </cell>
          <cell r="K212">
            <v>1983492</v>
          </cell>
          <cell r="L212">
            <v>1983492</v>
          </cell>
          <cell r="M212">
            <v>1983492</v>
          </cell>
        </row>
        <row r="213">
          <cell r="A213" t="str">
            <v>B05010200800701</v>
          </cell>
          <cell r="B213" t="str">
            <v>SERVICIOS DE MANTENIMIENTO Y REPARACIÓN DE PRODUCTOS METÁLICOS ELABORADOS, MAQUINARIA Y EQUIPO</v>
          </cell>
          <cell r="C213">
            <v>5000000</v>
          </cell>
          <cell r="D213">
            <v>0</v>
          </cell>
          <cell r="E213">
            <v>5000000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 t="str">
            <v>B050102008007011</v>
          </cell>
          <cell r="B214" t="str">
            <v>SERVICIOS DE MANTENIMIENTO Y REPARACIÓN DE PRODUCTOS METÁLICOS ELABORADOS, EXCEPTO MAQUINARIA Y EQUIPO</v>
          </cell>
          <cell r="C214">
            <v>5000000</v>
          </cell>
          <cell r="D214">
            <v>0</v>
          </cell>
          <cell r="E214">
            <v>5000000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 t="str">
            <v>B05010200800702</v>
          </cell>
          <cell r="B215" t="str">
            <v>SERVICIOS DE REPARACIÓN DE OTROS BIENES</v>
          </cell>
          <cell r="C215">
            <v>4983492</v>
          </cell>
          <cell r="D215">
            <v>-1983492</v>
          </cell>
          <cell r="E215">
            <v>3000000</v>
          </cell>
          <cell r="F215">
            <v>1983492</v>
          </cell>
          <cell r="G215">
            <v>1983492</v>
          </cell>
          <cell r="H215">
            <v>1983492</v>
          </cell>
          <cell r="I215">
            <v>1983492</v>
          </cell>
          <cell r="J215">
            <v>1983492</v>
          </cell>
          <cell r="K215">
            <v>1983492</v>
          </cell>
          <cell r="L215">
            <v>1983492</v>
          </cell>
          <cell r="M215">
            <v>1983492</v>
          </cell>
        </row>
        <row r="216">
          <cell r="A216" t="str">
            <v>B050102008007029</v>
          </cell>
          <cell r="B216" t="str">
            <v>SERVICIOS DE MANTENIMIENTO Y REPARACIÓN DE OTROS BIENES N.C.P.</v>
          </cell>
          <cell r="C216">
            <v>4983492</v>
          </cell>
          <cell r="D216">
            <v>-1983492</v>
          </cell>
          <cell r="E216">
            <v>3000000</v>
          </cell>
          <cell r="F216">
            <v>1983492</v>
          </cell>
          <cell r="G216">
            <v>1983492</v>
          </cell>
          <cell r="H216">
            <v>1983492</v>
          </cell>
          <cell r="I216">
            <v>1983492</v>
          </cell>
          <cell r="J216">
            <v>1983492</v>
          </cell>
          <cell r="K216">
            <v>1983492</v>
          </cell>
          <cell r="L216">
            <v>1983492</v>
          </cell>
          <cell r="M216">
            <v>1983492</v>
          </cell>
        </row>
        <row r="217">
          <cell r="A217" t="str">
            <v>B050102008009</v>
          </cell>
          <cell r="B217" t="str">
            <v>OTROS SERVICIOS DE FABRICACIÓN; SERVICIOS DE EDICIÓN, IMPRESIÓN Y REPRODUCCIÓN; SERVICIOS DE RECUPERACIÓN DE MATERIALES</v>
          </cell>
          <cell r="C217">
            <v>2000000</v>
          </cell>
          <cell r="D217">
            <v>0</v>
          </cell>
          <cell r="E217">
            <v>2000000</v>
          </cell>
          <cell r="F217">
            <v>120480</v>
          </cell>
          <cell r="G217">
            <v>120480</v>
          </cell>
          <cell r="H217">
            <v>120480</v>
          </cell>
          <cell r="I217">
            <v>120480</v>
          </cell>
          <cell r="J217">
            <v>120480</v>
          </cell>
          <cell r="K217">
            <v>120480</v>
          </cell>
          <cell r="L217">
            <v>120480</v>
          </cell>
          <cell r="M217">
            <v>120480</v>
          </cell>
        </row>
        <row r="218">
          <cell r="A218" t="str">
            <v>B05010200800901</v>
          </cell>
          <cell r="B218" t="str">
            <v>SERVICIOS DE EDICIÓN, IMPRESIÓN Y REPRODUCCIÓN</v>
          </cell>
          <cell r="C218">
            <v>2000000</v>
          </cell>
          <cell r="D218">
            <v>0</v>
          </cell>
          <cell r="E218">
            <v>2000000</v>
          </cell>
          <cell r="F218">
            <v>120480</v>
          </cell>
          <cell r="G218">
            <v>120480</v>
          </cell>
          <cell r="H218">
            <v>120480</v>
          </cell>
          <cell r="I218">
            <v>120480</v>
          </cell>
          <cell r="J218">
            <v>120480</v>
          </cell>
          <cell r="K218">
            <v>120480</v>
          </cell>
          <cell r="L218">
            <v>120480</v>
          </cell>
          <cell r="M218">
            <v>120480</v>
          </cell>
        </row>
        <row r="219">
          <cell r="A219" t="str">
            <v>B050102009</v>
          </cell>
          <cell r="B219" t="str">
            <v>SERVICIOS PARA LA COMUNIDAD, SOCIALES Y PERSONALES</v>
          </cell>
          <cell r="C219">
            <v>13500000</v>
          </cell>
          <cell r="D219">
            <v>0</v>
          </cell>
          <cell r="E219">
            <v>13500000</v>
          </cell>
          <cell r="F219">
            <v>1117412</v>
          </cell>
          <cell r="G219">
            <v>1117412</v>
          </cell>
          <cell r="H219">
            <v>1117412</v>
          </cell>
          <cell r="I219">
            <v>1117412</v>
          </cell>
          <cell r="J219">
            <v>1117412</v>
          </cell>
          <cell r="K219">
            <v>1117412</v>
          </cell>
          <cell r="L219">
            <v>1117412</v>
          </cell>
          <cell r="M219">
            <v>1117412</v>
          </cell>
        </row>
        <row r="220">
          <cell r="A220" t="str">
            <v>B050102009003</v>
          </cell>
          <cell r="B220" t="str">
            <v>SERVICIOS PARA EL CUIDADO DE LA SALUD HUMANA Y SERVICIOS SOCIALES</v>
          </cell>
          <cell r="C220">
            <v>1000000</v>
          </cell>
          <cell r="D220">
            <v>0</v>
          </cell>
          <cell r="E220">
            <v>1000000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B05010200900301</v>
          </cell>
          <cell r="B221" t="str">
            <v>SERVICIOS DE SALUD HUMANA</v>
          </cell>
          <cell r="C221">
            <v>1000000</v>
          </cell>
          <cell r="D221">
            <v>0</v>
          </cell>
          <cell r="E221">
            <v>1000000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B050102009004</v>
          </cell>
          <cell r="B222" t="str">
            <v>SERVICIOS DE ALCANTARILLADO, RECOLECCIÓN, TRATAMIENTO Y DISPOSICIÓN DE DESECHOS Y OTROS SERVICIOS DE SANEAMIENTO AMBIENTAL</v>
          </cell>
          <cell r="C222">
            <v>5500000</v>
          </cell>
          <cell r="D222">
            <v>0</v>
          </cell>
          <cell r="E222">
            <v>5500000</v>
          </cell>
          <cell r="F222">
            <v>1117412</v>
          </cell>
          <cell r="G222">
            <v>1117412</v>
          </cell>
          <cell r="H222">
            <v>1117412</v>
          </cell>
          <cell r="I222">
            <v>1117412</v>
          </cell>
          <cell r="J222">
            <v>1117412</v>
          </cell>
          <cell r="K222">
            <v>1117412</v>
          </cell>
          <cell r="L222">
            <v>1117412</v>
          </cell>
          <cell r="M222">
            <v>1117412</v>
          </cell>
        </row>
        <row r="223">
          <cell r="A223" t="str">
            <v>B05010200900401</v>
          </cell>
          <cell r="B223" t="str">
            <v>SERVICIOS DE ALCANTARILLADO, SERVICIOS DE LIMPIEZA, TRATAMIENTO DE AGUAS RESIDUALES Y TANQUES SÉPTICOS</v>
          </cell>
          <cell r="C223">
            <v>2000000</v>
          </cell>
          <cell r="D223">
            <v>0</v>
          </cell>
          <cell r="E223">
            <v>2000000</v>
          </cell>
          <cell r="F223">
            <v>335558</v>
          </cell>
          <cell r="G223">
            <v>335558</v>
          </cell>
          <cell r="H223">
            <v>335558</v>
          </cell>
          <cell r="I223">
            <v>335558</v>
          </cell>
          <cell r="J223">
            <v>335558</v>
          </cell>
          <cell r="K223">
            <v>335558</v>
          </cell>
          <cell r="L223">
            <v>335558</v>
          </cell>
          <cell r="M223">
            <v>335558</v>
          </cell>
        </row>
        <row r="224">
          <cell r="A224" t="str">
            <v>B05010200900402</v>
          </cell>
          <cell r="B224" t="str">
            <v>SERVICIOS DE RECOLECCIÓN DE DESECHOS</v>
          </cell>
          <cell r="C224">
            <v>3000000</v>
          </cell>
          <cell r="D224">
            <v>0</v>
          </cell>
          <cell r="E224">
            <v>3000000</v>
          </cell>
          <cell r="F224">
            <v>781854</v>
          </cell>
          <cell r="G224">
            <v>781854</v>
          </cell>
          <cell r="H224">
            <v>781854</v>
          </cell>
          <cell r="I224">
            <v>781854</v>
          </cell>
          <cell r="J224">
            <v>781854</v>
          </cell>
          <cell r="K224">
            <v>781854</v>
          </cell>
          <cell r="L224">
            <v>781854</v>
          </cell>
          <cell r="M224">
            <v>781854</v>
          </cell>
        </row>
        <row r="225">
          <cell r="A225" t="str">
            <v>B05010200900409</v>
          </cell>
          <cell r="B225" t="str">
            <v>OTROS SERVICIOS DE PROTECCIÓN DEL MEDIO AMBIENTE N.C.P.</v>
          </cell>
          <cell r="C225">
            <v>500000</v>
          </cell>
          <cell r="D225">
            <v>0</v>
          </cell>
          <cell r="E225">
            <v>500000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B050102009005</v>
          </cell>
          <cell r="B226" t="str">
            <v>SERVICIOS DE ASOCIACIONES</v>
          </cell>
          <cell r="C226">
            <v>5000000</v>
          </cell>
          <cell r="D226">
            <v>0</v>
          </cell>
          <cell r="E226">
            <v>5000000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B05010200900501</v>
          </cell>
          <cell r="B227" t="str">
            <v>SERVICIOS PROPORCIONADOS POR ORGANIZACIONES GREMIALES, COMERCIALES Y ORGANIZACIONES DE EMPLEADORES Y DE PROFESIONALES</v>
          </cell>
          <cell r="C227">
            <v>5000000</v>
          </cell>
          <cell r="D227">
            <v>0</v>
          </cell>
          <cell r="E227">
            <v>5000000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B050102009007</v>
          </cell>
          <cell r="B228" t="str">
            <v>OTROS SERVICIOS</v>
          </cell>
          <cell r="C228">
            <v>2000000</v>
          </cell>
          <cell r="D228">
            <v>0</v>
          </cell>
          <cell r="E228">
            <v>2000000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B05010200900709</v>
          </cell>
          <cell r="B229" t="str">
            <v>OTROS SERVICIOS DIVERSOS N.C.P.</v>
          </cell>
          <cell r="C229">
            <v>2000000</v>
          </cell>
          <cell r="D229">
            <v>0</v>
          </cell>
          <cell r="E229">
            <v>2000000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B050102010</v>
          </cell>
          <cell r="B230" t="str">
            <v>VIÁTICOS DE LOS FUNCIONARIOS EN COMISIÓN</v>
          </cell>
          <cell r="C230">
            <v>15000000</v>
          </cell>
          <cell r="D230">
            <v>0</v>
          </cell>
          <cell r="E230">
            <v>15000000</v>
          </cell>
          <cell r="F230">
            <v>7325430</v>
          </cell>
          <cell r="G230">
            <v>7325430</v>
          </cell>
          <cell r="H230">
            <v>4666715</v>
          </cell>
          <cell r="I230">
            <v>4666715</v>
          </cell>
          <cell r="J230">
            <v>4666715</v>
          </cell>
          <cell r="K230">
            <v>4666715</v>
          </cell>
          <cell r="L230">
            <v>4666715</v>
          </cell>
          <cell r="M230">
            <v>4666715</v>
          </cell>
        </row>
        <row r="231">
          <cell r="A231" t="str">
            <v>D</v>
          </cell>
          <cell r="B231" t="str">
            <v>INVERSIÓN</v>
          </cell>
          <cell r="C231">
            <v>26768666062.970001</v>
          </cell>
          <cell r="D231">
            <v>-2064797508.97</v>
          </cell>
          <cell r="E231">
            <v>24703868554</v>
          </cell>
          <cell r="F231">
            <v>3699448326.6900001</v>
          </cell>
          <cell r="G231">
            <v>3699448326.6900001</v>
          </cell>
          <cell r="H231">
            <v>3256232626.6900001</v>
          </cell>
          <cell r="I231">
            <v>3256232626.6900001</v>
          </cell>
          <cell r="J231">
            <v>1885857964.9300001</v>
          </cell>
          <cell r="K231">
            <v>1885857964.9300001</v>
          </cell>
          <cell r="L231">
            <v>1287782607.8499999</v>
          </cell>
          <cell r="M231">
            <v>1287782607.8499999</v>
          </cell>
        </row>
        <row r="232">
          <cell r="A232" t="str">
            <v>D3502</v>
          </cell>
          <cell r="B232" t="str">
            <v>PRODUCTIVIDAD Y COMPETITIVIDAD DE LAS EMPRESAS COLOMBIANAS</v>
          </cell>
          <cell r="C232">
            <v>23755574286.970001</v>
          </cell>
          <cell r="D232">
            <v>-2064797508.97</v>
          </cell>
          <cell r="E232">
            <v>21690776778</v>
          </cell>
          <cell r="F232">
            <v>2022477838.97</v>
          </cell>
          <cell r="G232">
            <v>2022477838.97</v>
          </cell>
          <cell r="H232">
            <v>1837326175.97</v>
          </cell>
          <cell r="I232">
            <v>1837326175.97</v>
          </cell>
          <cell r="J232">
            <v>1440679952.9300001</v>
          </cell>
          <cell r="K232">
            <v>1440679952.9300001</v>
          </cell>
          <cell r="L232">
            <v>1169187321.8499999</v>
          </cell>
          <cell r="M232">
            <v>1169187321.8499999</v>
          </cell>
        </row>
        <row r="233">
          <cell r="A233" t="str">
            <v>D35020200</v>
          </cell>
          <cell r="B233" t="str">
            <v>INTERSUBSECTORIAL INDUSTRIA Y COMERCIO</v>
          </cell>
          <cell r="C233">
            <v>23755574286.970001</v>
          </cell>
          <cell r="D233">
            <v>-2064797508.97</v>
          </cell>
          <cell r="E233">
            <v>21690776778</v>
          </cell>
          <cell r="F233">
            <v>2022477838.97</v>
          </cell>
          <cell r="G233">
            <v>2022477838.97</v>
          </cell>
          <cell r="H233">
            <v>1837326175.97</v>
          </cell>
          <cell r="I233">
            <v>1837326175.97</v>
          </cell>
          <cell r="J233">
            <v>1440679952.9300001</v>
          </cell>
          <cell r="K233">
            <v>1440679952.9300001</v>
          </cell>
          <cell r="L233">
            <v>1169187321.8499999</v>
          </cell>
          <cell r="M233">
            <v>1169187321.8499999</v>
          </cell>
        </row>
        <row r="234">
          <cell r="A234" t="str">
            <v>D3502020001</v>
          </cell>
          <cell r="B234" t="str">
            <v>MEJORAMIENTO  Y GENERACIÓN DE OPORTUNIDADES COMERCIALES PARA EL SECTOR ARTESANAL COLOMBIANO  NACIONAL</v>
          </cell>
          <cell r="C234">
            <v>5792185373.5500002</v>
          </cell>
          <cell r="D234">
            <v>-21933000</v>
          </cell>
          <cell r="E234">
            <v>5770252373.5500002</v>
          </cell>
          <cell r="F234">
            <v>822620394.55000007</v>
          </cell>
          <cell r="G234">
            <v>822620394.55000007</v>
          </cell>
          <cell r="H234">
            <v>808728337.55000007</v>
          </cell>
          <cell r="I234">
            <v>808728337.55000007</v>
          </cell>
          <cell r="J234">
            <v>682149989.10000002</v>
          </cell>
          <cell r="K234">
            <v>682149989.10000002</v>
          </cell>
          <cell r="L234">
            <v>478730197</v>
          </cell>
          <cell r="M234">
            <v>478730197</v>
          </cell>
        </row>
        <row r="235">
          <cell r="A235" t="str">
            <v>D350202000103502024</v>
          </cell>
          <cell r="B235" t="str">
            <v>SERVICIO DE ASISTENCIA TÉCNICA PARA LA ACTIVIDAD ARTESANAL</v>
          </cell>
          <cell r="C235">
            <v>4547562095.5500002</v>
          </cell>
          <cell r="D235">
            <v>-10047805</v>
          </cell>
          <cell r="E235">
            <v>4537514290.5500002</v>
          </cell>
          <cell r="F235">
            <v>479958399.55000001</v>
          </cell>
          <cell r="G235">
            <v>479958399.55000001</v>
          </cell>
          <cell r="H235">
            <v>466066342.55000001</v>
          </cell>
          <cell r="I235">
            <v>466066342.55000001</v>
          </cell>
          <cell r="J235">
            <v>378633838</v>
          </cell>
          <cell r="K235">
            <v>378633838</v>
          </cell>
          <cell r="L235">
            <v>257922855</v>
          </cell>
          <cell r="M235">
            <v>257922855</v>
          </cell>
        </row>
        <row r="236">
          <cell r="A236" t="str">
            <v>D35020200010350202401</v>
          </cell>
          <cell r="B236" t="str">
            <v>PROVEER LOGÍSTICA PARA PARTICIPIACIÓN EN FERIAS</v>
          </cell>
          <cell r="C236">
            <v>2908982646.5500002</v>
          </cell>
          <cell r="D236">
            <v>0</v>
          </cell>
          <cell r="E236">
            <v>2908982646.5500002</v>
          </cell>
          <cell r="F236">
            <v>182047660.55000001</v>
          </cell>
          <cell r="G236">
            <v>182047660.55000001</v>
          </cell>
          <cell r="H236">
            <v>180155603.55000001</v>
          </cell>
          <cell r="I236">
            <v>180155603.55000001</v>
          </cell>
          <cell r="J236">
            <v>176553489</v>
          </cell>
          <cell r="K236">
            <v>176553489</v>
          </cell>
          <cell r="L236">
            <v>67887656</v>
          </cell>
          <cell r="M236">
            <v>67887656</v>
          </cell>
        </row>
        <row r="237">
          <cell r="A237" t="str">
            <v>D35020200010350202401020201</v>
          </cell>
          <cell r="B237" t="str">
            <v>MATERIALES Y SUMINISTROS</v>
          </cell>
          <cell r="C237">
            <v>233806227.55000001</v>
          </cell>
          <cell r="D237">
            <v>0</v>
          </cell>
          <cell r="E237">
            <v>233806227.55000001</v>
          </cell>
          <cell r="F237">
            <v>31876227.550000001</v>
          </cell>
          <cell r="G237">
            <v>31876227.550000001</v>
          </cell>
          <cell r="H237">
            <v>31876227.550000001</v>
          </cell>
          <cell r="I237">
            <v>31876227.550000001</v>
          </cell>
          <cell r="J237">
            <v>29139113</v>
          </cell>
          <cell r="K237">
            <v>29139113</v>
          </cell>
          <cell r="L237">
            <v>0</v>
          </cell>
          <cell r="M237">
            <v>0</v>
          </cell>
        </row>
        <row r="238">
          <cell r="A238" t="str">
            <v>D35020200010350202401020201002</v>
          </cell>
          <cell r="B238" t="str">
            <v>PRODUCTOS ALIMENTICIOS, BEBIDAS Y TABACO; TEXTILES, PRENDAS DE VESTIR Y PRODUCTOS DE CUERO</v>
          </cell>
          <cell r="C238">
            <v>65930112.549999997</v>
          </cell>
          <cell r="D238">
            <v>0</v>
          </cell>
          <cell r="E238">
            <v>65930112.549999997</v>
          </cell>
          <cell r="F238">
            <v>112.55</v>
          </cell>
          <cell r="G238">
            <v>112.55</v>
          </cell>
          <cell r="H238">
            <v>112.55</v>
          </cell>
          <cell r="I238">
            <v>112.55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D35020200010350202401020201002007</v>
          </cell>
          <cell r="B239" t="str">
            <v>ARTÍCULOS TEXTILES (EXCEPTO PRENDAS DE VESTIR)</v>
          </cell>
          <cell r="C239">
            <v>65930112.549999997</v>
          </cell>
          <cell r="D239">
            <v>0</v>
          </cell>
          <cell r="E239">
            <v>65930112.549999997</v>
          </cell>
          <cell r="F239">
            <v>112.55</v>
          </cell>
          <cell r="G239">
            <v>112.55</v>
          </cell>
          <cell r="H239">
            <v>112.55</v>
          </cell>
          <cell r="I239">
            <v>112.55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D35020200010350202401020201003</v>
          </cell>
          <cell r="B240" t="str">
            <v>OTROS BIENES TRANSPORTABLES (EXCEPTO PRODUCTOS METÁLICOS, MAQUINARIA Y EQUIPO)</v>
          </cell>
          <cell r="C240">
            <v>167876115</v>
          </cell>
          <cell r="D240">
            <v>0</v>
          </cell>
          <cell r="E240">
            <v>167876115</v>
          </cell>
          <cell r="F240">
            <v>31876115</v>
          </cell>
          <cell r="G240">
            <v>31876115</v>
          </cell>
          <cell r="H240">
            <v>31876115</v>
          </cell>
          <cell r="I240">
            <v>31876115</v>
          </cell>
          <cell r="J240">
            <v>29139113</v>
          </cell>
          <cell r="K240">
            <v>29139113</v>
          </cell>
          <cell r="L240">
            <v>0</v>
          </cell>
          <cell r="M240">
            <v>0</v>
          </cell>
        </row>
        <row r="241">
          <cell r="A241" t="str">
            <v>D35020200010350202401020201003002</v>
          </cell>
          <cell r="B241" t="str">
            <v>PASTA O PULPA, PAPEL Y PRODUCTOS DE PAPEL; IMPRESOS Y ARTÍCULOS RELACIONADOS</v>
          </cell>
          <cell r="C241">
            <v>124246954</v>
          </cell>
          <cell r="D241">
            <v>0</v>
          </cell>
          <cell r="E241">
            <v>124246954</v>
          </cell>
          <cell r="F241">
            <v>24246954</v>
          </cell>
          <cell r="G241">
            <v>24246954</v>
          </cell>
          <cell r="H241">
            <v>24246954</v>
          </cell>
          <cell r="I241">
            <v>24246954</v>
          </cell>
          <cell r="J241">
            <v>21509952</v>
          </cell>
          <cell r="K241">
            <v>21509952</v>
          </cell>
          <cell r="L241">
            <v>0</v>
          </cell>
          <cell r="M241">
            <v>0</v>
          </cell>
        </row>
        <row r="242">
          <cell r="A242" t="str">
            <v>D3502020001035020240102020100300201</v>
          </cell>
          <cell r="B242" t="str">
            <v>PASTA DE PAPEL, PAPEL Y CARTÓN</v>
          </cell>
          <cell r="C242">
            <v>124246954</v>
          </cell>
          <cell r="D242">
            <v>0</v>
          </cell>
          <cell r="E242">
            <v>124246954</v>
          </cell>
          <cell r="F242">
            <v>24246954</v>
          </cell>
          <cell r="G242">
            <v>24246954</v>
          </cell>
          <cell r="H242">
            <v>24246954</v>
          </cell>
          <cell r="I242">
            <v>24246954</v>
          </cell>
          <cell r="J242">
            <v>21509952</v>
          </cell>
          <cell r="K242">
            <v>21509952</v>
          </cell>
          <cell r="L242">
            <v>0</v>
          </cell>
          <cell r="M242">
            <v>0</v>
          </cell>
        </row>
        <row r="243">
          <cell r="A243" t="str">
            <v>D35020200010350202401020201003006</v>
          </cell>
          <cell r="B243" t="str">
            <v>PRODUCTOS DE CAUCHO Y PLÁSTICO</v>
          </cell>
          <cell r="C243">
            <v>43629161</v>
          </cell>
          <cell r="D243">
            <v>0</v>
          </cell>
          <cell r="E243">
            <v>43629161</v>
          </cell>
          <cell r="F243">
            <v>7629161</v>
          </cell>
          <cell r="G243">
            <v>7629161</v>
          </cell>
          <cell r="H243">
            <v>7629161</v>
          </cell>
          <cell r="I243">
            <v>7629161</v>
          </cell>
          <cell r="J243">
            <v>7629161</v>
          </cell>
          <cell r="K243">
            <v>7629161</v>
          </cell>
          <cell r="L243">
            <v>0</v>
          </cell>
          <cell r="M243">
            <v>0</v>
          </cell>
        </row>
        <row r="244">
          <cell r="A244" t="str">
            <v>D3502020001035020240102020100300603</v>
          </cell>
          <cell r="B244" t="str">
            <v>SEMIMANUFACTURAS DE PLÁSTICO</v>
          </cell>
          <cell r="C244">
            <v>6000000</v>
          </cell>
          <cell r="D244">
            <v>0</v>
          </cell>
          <cell r="E244">
            <v>6000000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 t="str">
            <v>D3502020001035020240102020100300604</v>
          </cell>
          <cell r="B245" t="str">
            <v>PRODUCTOS DE EMPAQUE Y ENVASADO, DE PLÁSTICO</v>
          </cell>
          <cell r="C245">
            <v>37629161</v>
          </cell>
          <cell r="D245">
            <v>0</v>
          </cell>
          <cell r="E245">
            <v>37629161</v>
          </cell>
          <cell r="F245">
            <v>7629161</v>
          </cell>
          <cell r="G245">
            <v>7629161</v>
          </cell>
          <cell r="H245">
            <v>7629161</v>
          </cell>
          <cell r="I245">
            <v>7629161</v>
          </cell>
          <cell r="J245">
            <v>7629161</v>
          </cell>
          <cell r="K245">
            <v>7629161</v>
          </cell>
          <cell r="L245">
            <v>0</v>
          </cell>
          <cell r="M245">
            <v>0</v>
          </cell>
        </row>
        <row r="246">
          <cell r="A246" t="str">
            <v>D35020200010350202401020202</v>
          </cell>
          <cell r="B246" t="str">
            <v>ADQUISICIÓN DE SERVICIOS</v>
          </cell>
          <cell r="C246">
            <v>2675176419</v>
          </cell>
          <cell r="D246">
            <v>0</v>
          </cell>
          <cell r="E246">
            <v>2675176419</v>
          </cell>
          <cell r="F246">
            <v>150171433</v>
          </cell>
          <cell r="G246">
            <v>150171433</v>
          </cell>
          <cell r="H246">
            <v>148279376</v>
          </cell>
          <cell r="I246">
            <v>148279376</v>
          </cell>
          <cell r="J246">
            <v>147414376</v>
          </cell>
          <cell r="K246">
            <v>147414376</v>
          </cell>
          <cell r="L246">
            <v>67887656</v>
          </cell>
          <cell r="M246">
            <v>67887656</v>
          </cell>
        </row>
        <row r="247">
          <cell r="A247" t="str">
            <v>D35020200010350202401020202005</v>
          </cell>
          <cell r="B247" t="str">
            <v>SERVICIOS DE LA CONSTRUCCIÓN</v>
          </cell>
          <cell r="C247">
            <v>270654875</v>
          </cell>
          <cell r="D247">
            <v>0</v>
          </cell>
          <cell r="E247">
            <v>270654875</v>
          </cell>
          <cell r="F247">
            <v>20654875</v>
          </cell>
          <cell r="G247">
            <v>20654875</v>
          </cell>
          <cell r="H247">
            <v>20654875</v>
          </cell>
          <cell r="I247">
            <v>20654875</v>
          </cell>
          <cell r="J247">
            <v>20654875</v>
          </cell>
          <cell r="K247">
            <v>20654875</v>
          </cell>
          <cell r="L247">
            <v>20654875</v>
          </cell>
          <cell r="M247">
            <v>20654875</v>
          </cell>
        </row>
        <row r="248">
          <cell r="A248" t="str">
            <v>D35020200010350202401020202005004</v>
          </cell>
          <cell r="B248" t="str">
            <v>SERVICIOS DE CONSTRUCCIÓN</v>
          </cell>
          <cell r="C248">
            <v>270654875</v>
          </cell>
          <cell r="D248">
            <v>0</v>
          </cell>
          <cell r="E248">
            <v>270654875</v>
          </cell>
          <cell r="F248">
            <v>20654875</v>
          </cell>
          <cell r="G248">
            <v>20654875</v>
          </cell>
          <cell r="H248">
            <v>20654875</v>
          </cell>
          <cell r="I248">
            <v>20654875</v>
          </cell>
          <cell r="J248">
            <v>20654875</v>
          </cell>
          <cell r="K248">
            <v>20654875</v>
          </cell>
          <cell r="L248">
            <v>20654875</v>
          </cell>
          <cell r="M248">
            <v>20654875</v>
          </cell>
        </row>
        <row r="249">
          <cell r="A249" t="str">
            <v>D3502020001035020240102020200500404</v>
          </cell>
          <cell r="B249" t="str">
            <v>MONTAJE Y ERECCIÓN DE CONSTRUCCIONES PREFABRICADAS</v>
          </cell>
          <cell r="C249">
            <v>270654875</v>
          </cell>
          <cell r="D249">
            <v>0</v>
          </cell>
          <cell r="E249">
            <v>270654875</v>
          </cell>
          <cell r="F249">
            <v>20654875</v>
          </cell>
          <cell r="G249">
            <v>20654875</v>
          </cell>
          <cell r="H249">
            <v>20654875</v>
          </cell>
          <cell r="I249">
            <v>20654875</v>
          </cell>
          <cell r="J249">
            <v>20654875</v>
          </cell>
          <cell r="K249">
            <v>20654875</v>
          </cell>
          <cell r="L249">
            <v>20654875</v>
          </cell>
          <cell r="M249">
            <v>20654875</v>
          </cell>
        </row>
        <row r="250">
          <cell r="A250" t="str">
            <v>D35020200010350202401020202008</v>
          </cell>
          <cell r="B250" t="str">
            <v>SERVICIOS PRESTADOS A LAS EMPRESAS Y SERVICIOS DE PRODUCCIÓN</v>
          </cell>
          <cell r="C250">
            <v>2204521544</v>
          </cell>
          <cell r="D250">
            <v>0</v>
          </cell>
          <cell r="E250">
            <v>2204521544</v>
          </cell>
          <cell r="F250">
            <v>127624501</v>
          </cell>
          <cell r="G250">
            <v>127624501</v>
          </cell>
          <cell r="H250">
            <v>127624501</v>
          </cell>
          <cell r="I250">
            <v>127624501</v>
          </cell>
          <cell r="J250">
            <v>126759501</v>
          </cell>
          <cell r="K250">
            <v>126759501</v>
          </cell>
          <cell r="L250">
            <v>47232781</v>
          </cell>
          <cell r="M250">
            <v>47232781</v>
          </cell>
        </row>
        <row r="251">
          <cell r="A251" t="str">
            <v>D35020200010350202401020202008003</v>
          </cell>
          <cell r="B251" t="str">
            <v>OTROS SERVICIOS PROFESIONALES, CIENTÍFICOS Y TÉCNICOS</v>
          </cell>
          <cell r="C251">
            <v>821097781</v>
          </cell>
          <cell r="D251">
            <v>0</v>
          </cell>
          <cell r="E251">
            <v>821097781</v>
          </cell>
          <cell r="F251">
            <v>21097781</v>
          </cell>
          <cell r="G251">
            <v>21097781</v>
          </cell>
          <cell r="H251">
            <v>21097781</v>
          </cell>
          <cell r="I251">
            <v>21097781</v>
          </cell>
          <cell r="J251">
            <v>20232781</v>
          </cell>
          <cell r="K251">
            <v>20232781</v>
          </cell>
          <cell r="L251">
            <v>20232781</v>
          </cell>
          <cell r="M251">
            <v>20232781</v>
          </cell>
        </row>
        <row r="252">
          <cell r="A252" t="str">
            <v>D3502020001035020240102020200800309</v>
          </cell>
          <cell r="B252" t="str">
            <v>OTROS SERVICIOS PROFESIONALES Y TÉCNICOS N.C.P.</v>
          </cell>
          <cell r="C252">
            <v>821097781</v>
          </cell>
          <cell r="D252">
            <v>0</v>
          </cell>
          <cell r="E252">
            <v>821097781</v>
          </cell>
          <cell r="F252">
            <v>21097781</v>
          </cell>
          <cell r="G252">
            <v>21097781</v>
          </cell>
          <cell r="H252">
            <v>21097781</v>
          </cell>
          <cell r="I252">
            <v>21097781</v>
          </cell>
          <cell r="J252">
            <v>20232781</v>
          </cell>
          <cell r="K252">
            <v>20232781</v>
          </cell>
          <cell r="L252">
            <v>20232781</v>
          </cell>
          <cell r="M252">
            <v>20232781</v>
          </cell>
        </row>
        <row r="253">
          <cell r="A253" t="str">
            <v>D35020200010350202401020202008005</v>
          </cell>
          <cell r="B253" t="str">
            <v>SERVICIOS DE SOPORTE</v>
          </cell>
          <cell r="C253">
            <v>1383423763</v>
          </cell>
          <cell r="D253">
            <v>0</v>
          </cell>
          <cell r="E253">
            <v>1383423763</v>
          </cell>
          <cell r="F253">
            <v>106526720</v>
          </cell>
          <cell r="G253">
            <v>106526720</v>
          </cell>
          <cell r="H253">
            <v>106526720</v>
          </cell>
          <cell r="I253">
            <v>106526720</v>
          </cell>
          <cell r="J253">
            <v>106526720</v>
          </cell>
          <cell r="K253">
            <v>106526720</v>
          </cell>
          <cell r="L253">
            <v>27000000</v>
          </cell>
          <cell r="M253">
            <v>27000000</v>
          </cell>
        </row>
        <row r="254">
          <cell r="A254" t="str">
            <v>D3502020001035020240102020200800509</v>
          </cell>
          <cell r="B254" t="str">
            <v>OTROS SERVICIOS AUXILIARES</v>
          </cell>
          <cell r="C254">
            <v>1383423763</v>
          </cell>
          <cell r="D254">
            <v>0</v>
          </cell>
          <cell r="E254">
            <v>1383423763</v>
          </cell>
          <cell r="F254">
            <v>106526720</v>
          </cell>
          <cell r="G254">
            <v>106526720</v>
          </cell>
          <cell r="H254">
            <v>106526720</v>
          </cell>
          <cell r="I254">
            <v>106526720</v>
          </cell>
          <cell r="J254">
            <v>106526720</v>
          </cell>
          <cell r="K254">
            <v>106526720</v>
          </cell>
          <cell r="L254">
            <v>27000000</v>
          </cell>
          <cell r="M254">
            <v>27000000</v>
          </cell>
        </row>
        <row r="255">
          <cell r="A255" t="str">
            <v>D35020200010350202401020202010</v>
          </cell>
          <cell r="B255" t="str">
            <v>VIÁTICOS DE LOS FUNCIONARIOS EN COMISIÓN</v>
          </cell>
          <cell r="C255">
            <v>200000000</v>
          </cell>
          <cell r="D255">
            <v>0</v>
          </cell>
          <cell r="E255">
            <v>200000000</v>
          </cell>
          <cell r="F255">
            <v>1892057</v>
          </cell>
          <cell r="G255">
            <v>1892057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 t="str">
            <v>D35020200010350202402</v>
          </cell>
          <cell r="B256" t="str">
            <v>PROVEER LOGÍSTICA PARA TRASLADO Y ESTADÍA DE ARTESANOS DURANTE LAS FERIAS</v>
          </cell>
          <cell r="C256">
            <v>614905889</v>
          </cell>
          <cell r="D256">
            <v>0</v>
          </cell>
          <cell r="E256">
            <v>614905889</v>
          </cell>
          <cell r="F256">
            <v>140165581</v>
          </cell>
          <cell r="G256">
            <v>140165581</v>
          </cell>
          <cell r="H256">
            <v>128165581</v>
          </cell>
          <cell r="I256">
            <v>128165581</v>
          </cell>
          <cell r="J256">
            <v>101343544</v>
          </cell>
          <cell r="K256">
            <v>101343544</v>
          </cell>
          <cell r="L256">
            <v>89439174</v>
          </cell>
          <cell r="M256">
            <v>89439174</v>
          </cell>
        </row>
        <row r="257">
          <cell r="A257" t="str">
            <v>D35020200010350202402020202</v>
          </cell>
          <cell r="B257" t="str">
            <v>ADQUISICIÓN DE SERVICIOS</v>
          </cell>
          <cell r="C257">
            <v>614905889</v>
          </cell>
          <cell r="D257">
            <v>0</v>
          </cell>
          <cell r="E257">
            <v>614905889</v>
          </cell>
          <cell r="F257">
            <v>140165581</v>
          </cell>
          <cell r="G257">
            <v>140165581</v>
          </cell>
          <cell r="H257">
            <v>128165581</v>
          </cell>
          <cell r="I257">
            <v>128165581</v>
          </cell>
          <cell r="J257">
            <v>101343544</v>
          </cell>
          <cell r="K257">
            <v>101343544</v>
          </cell>
          <cell r="L257">
            <v>89439174</v>
          </cell>
          <cell r="M257">
            <v>89439174</v>
          </cell>
        </row>
        <row r="258">
          <cell r="A258" t="str">
            <v>D35020200010350202402020202006</v>
          </cell>
          <cell r="B258" t="str">
            <v>SERVICIOS DE ALOJAMIENTO; SERVICIOS DE SUMINISTRO DE COMIDAS Y BEBIDAS; SERVICIOS DE TRANSPORTE; Y SERVICIOS DE DISTRIBUCIÓN DE ELECTRICIDAD, GAS Y AGUA</v>
          </cell>
          <cell r="C258">
            <v>524660301</v>
          </cell>
          <cell r="D258">
            <v>0</v>
          </cell>
          <cell r="E258">
            <v>524660301</v>
          </cell>
          <cell r="F258">
            <v>136660301</v>
          </cell>
          <cell r="G258">
            <v>136660301</v>
          </cell>
          <cell r="H258">
            <v>124660301</v>
          </cell>
          <cell r="I258">
            <v>124660301</v>
          </cell>
          <cell r="J258">
            <v>98106714</v>
          </cell>
          <cell r="K258">
            <v>98106714</v>
          </cell>
          <cell r="L258">
            <v>89202344</v>
          </cell>
          <cell r="M258">
            <v>89202344</v>
          </cell>
        </row>
        <row r="259">
          <cell r="A259" t="str">
            <v>D35020200010350202402020202006004</v>
          </cell>
          <cell r="B259" t="str">
            <v>SERVICIOS DE TRANSPORTE DE PASAJEROS</v>
          </cell>
          <cell r="C259">
            <v>150442351</v>
          </cell>
          <cell r="D259">
            <v>0</v>
          </cell>
          <cell r="E259">
            <v>150442351</v>
          </cell>
          <cell r="F259">
            <v>2442351</v>
          </cell>
          <cell r="G259">
            <v>2442351</v>
          </cell>
          <cell r="H259">
            <v>442351</v>
          </cell>
          <cell r="I259">
            <v>442351</v>
          </cell>
          <cell r="J259">
            <v>442351</v>
          </cell>
          <cell r="K259">
            <v>442351</v>
          </cell>
          <cell r="L259">
            <v>442351</v>
          </cell>
          <cell r="M259">
            <v>442351</v>
          </cell>
        </row>
        <row r="260">
          <cell r="A260" t="str">
            <v>D35020200010350202402020202006005</v>
          </cell>
          <cell r="B260" t="str">
            <v>SERVICIOS DE TRANSPORTE DE CARGA</v>
          </cell>
          <cell r="C260">
            <v>374217950</v>
          </cell>
          <cell r="D260">
            <v>0</v>
          </cell>
          <cell r="E260">
            <v>374217950</v>
          </cell>
          <cell r="F260">
            <v>134217950</v>
          </cell>
          <cell r="G260">
            <v>134217950</v>
          </cell>
          <cell r="H260">
            <v>124217950</v>
          </cell>
          <cell r="I260">
            <v>124217950</v>
          </cell>
          <cell r="J260">
            <v>97664363</v>
          </cell>
          <cell r="K260">
            <v>97664363</v>
          </cell>
          <cell r="L260">
            <v>88759993</v>
          </cell>
          <cell r="M260">
            <v>88759993</v>
          </cell>
        </row>
        <row r="261">
          <cell r="A261" t="str">
            <v>D3502020001035020240202020200600501</v>
          </cell>
          <cell r="B261" t="str">
            <v>SERVICIOS DE TRANSPORTE DE CARGA POR VÍA TERRESTRE</v>
          </cell>
          <cell r="C261">
            <v>159014710</v>
          </cell>
          <cell r="D261">
            <v>0</v>
          </cell>
          <cell r="E261">
            <v>159014710</v>
          </cell>
          <cell r="F261">
            <v>59014710</v>
          </cell>
          <cell r="G261">
            <v>59014710</v>
          </cell>
          <cell r="H261">
            <v>59014710</v>
          </cell>
          <cell r="I261">
            <v>59014710</v>
          </cell>
          <cell r="J261">
            <v>53914350</v>
          </cell>
          <cell r="K261">
            <v>53914350</v>
          </cell>
          <cell r="L261">
            <v>45009980</v>
          </cell>
          <cell r="M261">
            <v>45009980</v>
          </cell>
        </row>
        <row r="262">
          <cell r="A262" t="str">
            <v>D3502020001035020240202020200600503</v>
          </cell>
          <cell r="B262" t="str">
            <v>SERVICIOS DE TRANSPORTE DE CARGA POR VÍA AÉREA O ESPACIAL</v>
          </cell>
          <cell r="C262">
            <v>215203240</v>
          </cell>
          <cell r="D262">
            <v>0</v>
          </cell>
          <cell r="E262">
            <v>215203240</v>
          </cell>
          <cell r="F262">
            <v>75203240</v>
          </cell>
          <cell r="G262">
            <v>75203240</v>
          </cell>
          <cell r="H262">
            <v>65203240</v>
          </cell>
          <cell r="I262">
            <v>65203240</v>
          </cell>
          <cell r="J262">
            <v>43750013</v>
          </cell>
          <cell r="K262">
            <v>43750013</v>
          </cell>
          <cell r="L262">
            <v>43750013</v>
          </cell>
          <cell r="M262">
            <v>43750013</v>
          </cell>
        </row>
        <row r="263">
          <cell r="A263" t="str">
            <v>D35020200010350202402020202008</v>
          </cell>
          <cell r="B263" t="str">
            <v>SERVICIOS PRESTADOS A LAS EMPRESAS Y SERVICIOS DE PRODUCCIÓN</v>
          </cell>
          <cell r="C263">
            <v>90245588</v>
          </cell>
          <cell r="D263">
            <v>0</v>
          </cell>
          <cell r="E263">
            <v>90245588</v>
          </cell>
          <cell r="F263">
            <v>3505280</v>
          </cell>
          <cell r="G263">
            <v>3505280</v>
          </cell>
          <cell r="H263">
            <v>3505280</v>
          </cell>
          <cell r="I263">
            <v>3505280</v>
          </cell>
          <cell r="J263">
            <v>3236830</v>
          </cell>
          <cell r="K263">
            <v>3236830</v>
          </cell>
          <cell r="L263">
            <v>236830</v>
          </cell>
          <cell r="M263">
            <v>236830</v>
          </cell>
        </row>
        <row r="264">
          <cell r="A264" t="str">
            <v>D35020200010350202402020202008005</v>
          </cell>
          <cell r="B264" t="str">
            <v>SERVICIOS DE SOPORTE</v>
          </cell>
          <cell r="C264">
            <v>90245588</v>
          </cell>
          <cell r="D264">
            <v>0</v>
          </cell>
          <cell r="E264">
            <v>90245588</v>
          </cell>
          <cell r="F264">
            <v>3505280</v>
          </cell>
          <cell r="G264">
            <v>3505280</v>
          </cell>
          <cell r="H264">
            <v>3505280</v>
          </cell>
          <cell r="I264">
            <v>3505280</v>
          </cell>
          <cell r="J264">
            <v>3236830</v>
          </cell>
          <cell r="K264">
            <v>3236830</v>
          </cell>
          <cell r="L264">
            <v>236830</v>
          </cell>
          <cell r="M264">
            <v>236830</v>
          </cell>
        </row>
        <row r="265">
          <cell r="A265" t="str">
            <v>D3502020001035020240202020200800509</v>
          </cell>
          <cell r="B265" t="str">
            <v>OTROS SERVICIOS AUXILIARES</v>
          </cell>
          <cell r="C265">
            <v>90245588</v>
          </cell>
          <cell r="D265">
            <v>0</v>
          </cell>
          <cell r="E265">
            <v>90245588</v>
          </cell>
          <cell r="F265">
            <v>3505280</v>
          </cell>
          <cell r="G265">
            <v>3505280</v>
          </cell>
          <cell r="H265">
            <v>3505280</v>
          </cell>
          <cell r="I265">
            <v>3505280</v>
          </cell>
          <cell r="J265">
            <v>3236830</v>
          </cell>
          <cell r="K265">
            <v>3236830</v>
          </cell>
          <cell r="L265">
            <v>236830</v>
          </cell>
          <cell r="M265">
            <v>236830</v>
          </cell>
        </row>
        <row r="266">
          <cell r="A266" t="str">
            <v>D35020200010350202403</v>
          </cell>
          <cell r="B266" t="str">
            <v>PROVEER LOGÍSTICA PARA PARTICIPACIÓN EN EVENTOS</v>
          </cell>
          <cell r="C266">
            <v>101929730</v>
          </cell>
          <cell r="D266">
            <v>0</v>
          </cell>
          <cell r="E266">
            <v>101929730</v>
          </cell>
          <cell r="F266">
            <v>28929730</v>
          </cell>
          <cell r="G266">
            <v>28929730</v>
          </cell>
          <cell r="H266">
            <v>28929730</v>
          </cell>
          <cell r="I266">
            <v>28929730</v>
          </cell>
          <cell r="J266">
            <v>3140780</v>
          </cell>
          <cell r="K266">
            <v>3140780</v>
          </cell>
          <cell r="L266">
            <v>3000000</v>
          </cell>
          <cell r="M266">
            <v>3000000</v>
          </cell>
        </row>
        <row r="267">
          <cell r="A267" t="str">
            <v>D35020200010350202403020202</v>
          </cell>
          <cell r="B267" t="str">
            <v>ADQUISICIÓN DE SERVICIOS</v>
          </cell>
          <cell r="C267">
            <v>101929730</v>
          </cell>
          <cell r="D267">
            <v>0</v>
          </cell>
          <cell r="E267">
            <v>101929730</v>
          </cell>
          <cell r="F267">
            <v>28929730</v>
          </cell>
          <cell r="G267">
            <v>28929730</v>
          </cell>
          <cell r="H267">
            <v>28929730</v>
          </cell>
          <cell r="I267">
            <v>28929730</v>
          </cell>
          <cell r="J267">
            <v>3140780</v>
          </cell>
          <cell r="K267">
            <v>3140780</v>
          </cell>
          <cell r="L267">
            <v>3000000</v>
          </cell>
          <cell r="M267">
            <v>3000000</v>
          </cell>
        </row>
        <row r="268">
          <cell r="A268" t="str">
            <v>D35020200010350202403020202006</v>
          </cell>
          <cell r="B268" t="str">
            <v>SERVICIOS DE ALOJAMIENTO; SERVICIOS DE SUMINISTRO DE COMIDAS Y BEBIDAS; SERVICIOS DE TRANSPORTE; Y SERVICIOS DE DISTRIBUCIÓN DE ELECTRICIDAD, GAS Y AGUA</v>
          </cell>
          <cell r="C268">
            <v>28929730</v>
          </cell>
          <cell r="D268">
            <v>0</v>
          </cell>
          <cell r="E268">
            <v>28929730</v>
          </cell>
          <cell r="F268">
            <v>28929730</v>
          </cell>
          <cell r="G268">
            <v>28929730</v>
          </cell>
          <cell r="H268">
            <v>28929730</v>
          </cell>
          <cell r="I268">
            <v>28929730</v>
          </cell>
          <cell r="J268">
            <v>3140780</v>
          </cell>
          <cell r="K268">
            <v>3140780</v>
          </cell>
          <cell r="L268">
            <v>3000000</v>
          </cell>
          <cell r="M268">
            <v>3000000</v>
          </cell>
        </row>
        <row r="269">
          <cell r="A269" t="str">
            <v>D35020200010350202403020202006005</v>
          </cell>
          <cell r="B269" t="str">
            <v>SERVICIOS DE TRANSPORTE DE CARGA</v>
          </cell>
          <cell r="C269">
            <v>28929730</v>
          </cell>
          <cell r="D269">
            <v>0</v>
          </cell>
          <cell r="E269">
            <v>28929730</v>
          </cell>
          <cell r="F269">
            <v>28929730</v>
          </cell>
          <cell r="G269">
            <v>28929730</v>
          </cell>
          <cell r="H269">
            <v>28929730</v>
          </cell>
          <cell r="I269">
            <v>28929730</v>
          </cell>
          <cell r="J269">
            <v>3140780</v>
          </cell>
          <cell r="K269">
            <v>3140780</v>
          </cell>
          <cell r="L269">
            <v>3000000</v>
          </cell>
          <cell r="M269">
            <v>3000000</v>
          </cell>
        </row>
        <row r="270">
          <cell r="A270" t="str">
            <v>D3502020001035020240302020200600501</v>
          </cell>
          <cell r="B270" t="str">
            <v>SERVICIOS DE TRANSPORTE DE CARGA POR VÍA TERRESTRE</v>
          </cell>
          <cell r="C270">
            <v>28929730</v>
          </cell>
          <cell r="D270">
            <v>0</v>
          </cell>
          <cell r="E270">
            <v>28929730</v>
          </cell>
          <cell r="F270">
            <v>28929730</v>
          </cell>
          <cell r="G270">
            <v>28929730</v>
          </cell>
          <cell r="H270">
            <v>28929730</v>
          </cell>
          <cell r="I270">
            <v>28929730</v>
          </cell>
          <cell r="J270">
            <v>3140780</v>
          </cell>
          <cell r="K270">
            <v>3140780</v>
          </cell>
          <cell r="L270">
            <v>3000000</v>
          </cell>
          <cell r="M270">
            <v>3000000</v>
          </cell>
        </row>
        <row r="271">
          <cell r="A271" t="str">
            <v>D35020200010350202403020202008</v>
          </cell>
          <cell r="B271" t="str">
            <v>SERVICIOS PRESTADOS A LAS EMPRESAS Y SERVICIOS DE PRODUCCIÓN</v>
          </cell>
          <cell r="C271">
            <v>73000000</v>
          </cell>
          <cell r="D271">
            <v>0</v>
          </cell>
          <cell r="E271">
            <v>73000000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D35020200010350202403020202008003</v>
          </cell>
          <cell r="B272" t="str">
            <v>OTROS SERVICIOS PROFESIONALES, CIENTÍFICOS Y TÉCNICOS</v>
          </cell>
          <cell r="C272">
            <v>52000000</v>
          </cell>
          <cell r="D272">
            <v>0</v>
          </cell>
          <cell r="E272">
            <v>52000000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D3502020001035020240302020200800309</v>
          </cell>
          <cell r="B273" t="str">
            <v>OTROS SERVICIOS PROFESIONALES Y TÉCNICOS N.C.P.</v>
          </cell>
          <cell r="C273">
            <v>52000000</v>
          </cell>
          <cell r="D273">
            <v>0</v>
          </cell>
          <cell r="E273">
            <v>52000000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D35020200010350202403020202008005</v>
          </cell>
          <cell r="B274" t="str">
            <v>SERVICIOS DE SOPORTE</v>
          </cell>
          <cell r="C274">
            <v>21000000</v>
          </cell>
          <cell r="D274">
            <v>0</v>
          </cell>
          <cell r="E274">
            <v>21000000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D3502020001035020240302020200800509</v>
          </cell>
          <cell r="B275" t="str">
            <v>OTROS SERVICIOS AUXILIARES</v>
          </cell>
          <cell r="C275">
            <v>21000000</v>
          </cell>
          <cell r="D275">
            <v>0</v>
          </cell>
          <cell r="E275">
            <v>21000000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D35020200010350202404</v>
          </cell>
          <cell r="B276" t="str">
            <v>APOYAR LA EXHIBICIÓN DE LAS VITRINAS LOCALES DE LOS ARTESANOS</v>
          </cell>
          <cell r="C276">
            <v>42200000</v>
          </cell>
          <cell r="D276">
            <v>0</v>
          </cell>
          <cell r="E276">
            <v>42200000</v>
          </cell>
          <cell r="F276">
            <v>2200000</v>
          </cell>
          <cell r="G276">
            <v>2200000</v>
          </cell>
          <cell r="H276">
            <v>2200000</v>
          </cell>
          <cell r="I276">
            <v>2200000</v>
          </cell>
          <cell r="J276">
            <v>2200000</v>
          </cell>
          <cell r="K276">
            <v>2200000</v>
          </cell>
          <cell r="L276">
            <v>2200000</v>
          </cell>
          <cell r="M276">
            <v>2200000</v>
          </cell>
        </row>
        <row r="277">
          <cell r="A277" t="str">
            <v>D35020200010350202404020202</v>
          </cell>
          <cell r="B277" t="str">
            <v>ADQUISICIÓN DE SERVICIOS</v>
          </cell>
          <cell r="C277">
            <v>42200000</v>
          </cell>
          <cell r="D277">
            <v>0</v>
          </cell>
          <cell r="E277">
            <v>42200000</v>
          </cell>
          <cell r="F277">
            <v>2200000</v>
          </cell>
          <cell r="G277">
            <v>2200000</v>
          </cell>
          <cell r="H277">
            <v>2200000</v>
          </cell>
          <cell r="I277">
            <v>2200000</v>
          </cell>
          <cell r="J277">
            <v>2200000</v>
          </cell>
          <cell r="K277">
            <v>2200000</v>
          </cell>
          <cell r="L277">
            <v>2200000</v>
          </cell>
          <cell r="M277">
            <v>2200000</v>
          </cell>
        </row>
        <row r="278">
          <cell r="A278" t="str">
            <v>D35020200010350202404020202008</v>
          </cell>
          <cell r="B278" t="str">
            <v>SERVICIOS PRESTADOS A LAS EMPRESAS Y SERVICIOS DE PRODUCCIÓN</v>
          </cell>
          <cell r="C278">
            <v>42200000</v>
          </cell>
          <cell r="D278">
            <v>0</v>
          </cell>
          <cell r="E278">
            <v>42200000</v>
          </cell>
          <cell r="F278">
            <v>2200000</v>
          </cell>
          <cell r="G278">
            <v>2200000</v>
          </cell>
          <cell r="H278">
            <v>2200000</v>
          </cell>
          <cell r="I278">
            <v>2200000</v>
          </cell>
          <cell r="J278">
            <v>2200000</v>
          </cell>
          <cell r="K278">
            <v>2200000</v>
          </cell>
          <cell r="L278">
            <v>2200000</v>
          </cell>
          <cell r="M278">
            <v>2200000</v>
          </cell>
        </row>
        <row r="279">
          <cell r="A279" t="str">
            <v>D35020200010350202404020202008003</v>
          </cell>
          <cell r="B279" t="str">
            <v>OTROS SERVICIOS PROFESIONALES, CIENTÍFICOS Y TÉCNICOS</v>
          </cell>
          <cell r="C279">
            <v>42200000</v>
          </cell>
          <cell r="D279">
            <v>0</v>
          </cell>
          <cell r="E279">
            <v>42200000</v>
          </cell>
          <cell r="F279">
            <v>2200000</v>
          </cell>
          <cell r="G279">
            <v>2200000</v>
          </cell>
          <cell r="H279">
            <v>2200000</v>
          </cell>
          <cell r="I279">
            <v>2200000</v>
          </cell>
          <cell r="J279">
            <v>2200000</v>
          </cell>
          <cell r="K279">
            <v>2200000</v>
          </cell>
          <cell r="L279">
            <v>2200000</v>
          </cell>
          <cell r="M279">
            <v>2200000</v>
          </cell>
        </row>
        <row r="280">
          <cell r="A280" t="str">
            <v>D3502020001035020240402020200800309</v>
          </cell>
          <cell r="B280" t="str">
            <v>OTROS SERVICIOS PROFESIONALES Y TÉCNICOS N.C.P.</v>
          </cell>
          <cell r="C280">
            <v>42200000</v>
          </cell>
          <cell r="D280">
            <v>0</v>
          </cell>
          <cell r="E280">
            <v>42200000</v>
          </cell>
          <cell r="F280">
            <v>2200000</v>
          </cell>
          <cell r="G280">
            <v>2200000</v>
          </cell>
          <cell r="H280">
            <v>2200000</v>
          </cell>
          <cell r="I280">
            <v>2200000</v>
          </cell>
          <cell r="J280">
            <v>2200000</v>
          </cell>
          <cell r="K280">
            <v>2200000</v>
          </cell>
          <cell r="L280">
            <v>2200000</v>
          </cell>
          <cell r="M280">
            <v>2200000</v>
          </cell>
        </row>
        <row r="281">
          <cell r="A281" t="str">
            <v>D35020200010350202405</v>
          </cell>
          <cell r="B281" t="str">
            <v>PROVEER LOGÍSTICA PARA VITRINAS ARTESANALES</v>
          </cell>
          <cell r="C281">
            <v>293101245</v>
          </cell>
          <cell r="D281">
            <v>0</v>
          </cell>
          <cell r="E281">
            <v>293101245</v>
          </cell>
          <cell r="F281">
            <v>43101245</v>
          </cell>
          <cell r="G281">
            <v>43101245</v>
          </cell>
          <cell r="H281">
            <v>43101245</v>
          </cell>
          <cell r="I281">
            <v>43101245</v>
          </cell>
          <cell r="J281">
            <v>43101245</v>
          </cell>
          <cell r="K281">
            <v>43101245</v>
          </cell>
          <cell r="L281">
            <v>43101245</v>
          </cell>
          <cell r="M281">
            <v>43101245</v>
          </cell>
        </row>
        <row r="282">
          <cell r="A282" t="str">
            <v>D35020200010350202405020202</v>
          </cell>
          <cell r="B282" t="str">
            <v>ADQUISICIÓN DE SERVICIOS</v>
          </cell>
          <cell r="C282">
            <v>293101245</v>
          </cell>
          <cell r="D282">
            <v>0</v>
          </cell>
          <cell r="E282">
            <v>293101245</v>
          </cell>
          <cell r="F282">
            <v>43101245</v>
          </cell>
          <cell r="G282">
            <v>43101245</v>
          </cell>
          <cell r="H282">
            <v>43101245</v>
          </cell>
          <cell r="I282">
            <v>43101245</v>
          </cell>
          <cell r="J282">
            <v>43101245</v>
          </cell>
          <cell r="K282">
            <v>43101245</v>
          </cell>
          <cell r="L282">
            <v>43101245</v>
          </cell>
          <cell r="M282">
            <v>43101245</v>
          </cell>
        </row>
        <row r="283">
          <cell r="A283" t="str">
            <v>D35020200010350202405020202005</v>
          </cell>
          <cell r="B283" t="str">
            <v>SERVICIOS DE LA CONSTRUCCIÓN</v>
          </cell>
          <cell r="C283">
            <v>293101245</v>
          </cell>
          <cell r="D283">
            <v>0</v>
          </cell>
          <cell r="E283">
            <v>293101245</v>
          </cell>
          <cell r="F283">
            <v>43101245</v>
          </cell>
          <cell r="G283">
            <v>43101245</v>
          </cell>
          <cell r="H283">
            <v>43101245</v>
          </cell>
          <cell r="I283">
            <v>43101245</v>
          </cell>
          <cell r="J283">
            <v>43101245</v>
          </cell>
          <cell r="K283">
            <v>43101245</v>
          </cell>
          <cell r="L283">
            <v>43101245</v>
          </cell>
          <cell r="M283">
            <v>43101245</v>
          </cell>
        </row>
        <row r="284">
          <cell r="A284" t="str">
            <v>D35020200010350202405020202005004</v>
          </cell>
          <cell r="B284" t="str">
            <v>SERVICIOS DE CONSTRUCCIÓN</v>
          </cell>
          <cell r="C284">
            <v>293101245</v>
          </cell>
          <cell r="D284">
            <v>0</v>
          </cell>
          <cell r="E284">
            <v>293101245</v>
          </cell>
          <cell r="F284">
            <v>43101245</v>
          </cell>
          <cell r="G284">
            <v>43101245</v>
          </cell>
          <cell r="H284">
            <v>43101245</v>
          </cell>
          <cell r="I284">
            <v>43101245</v>
          </cell>
          <cell r="J284">
            <v>43101245</v>
          </cell>
          <cell r="K284">
            <v>43101245</v>
          </cell>
          <cell r="L284">
            <v>43101245</v>
          </cell>
          <cell r="M284">
            <v>43101245</v>
          </cell>
        </row>
        <row r="285">
          <cell r="A285" t="str">
            <v>D3502020001035020240502020200500404</v>
          </cell>
          <cell r="B285" t="str">
            <v>MONTAJE Y ERECCIÓN DE CONSTRUCCIONES PREFABRICADAS</v>
          </cell>
          <cell r="C285">
            <v>293101245</v>
          </cell>
          <cell r="D285">
            <v>0</v>
          </cell>
          <cell r="E285">
            <v>293101245</v>
          </cell>
          <cell r="F285">
            <v>43101245</v>
          </cell>
          <cell r="G285">
            <v>43101245</v>
          </cell>
          <cell r="H285">
            <v>43101245</v>
          </cell>
          <cell r="I285">
            <v>43101245</v>
          </cell>
          <cell r="J285">
            <v>43101245</v>
          </cell>
          <cell r="K285">
            <v>43101245</v>
          </cell>
          <cell r="L285">
            <v>43101245</v>
          </cell>
          <cell r="M285">
            <v>43101245</v>
          </cell>
        </row>
        <row r="286">
          <cell r="A286" t="str">
            <v>D35020200010350202406</v>
          </cell>
          <cell r="B286" t="str">
            <v>PARTICIPAR EN RUEDAS DE NEGOCIOS DE INTERÉS PARA EL SECTOR</v>
          </cell>
          <cell r="C286">
            <v>63114805</v>
          </cell>
          <cell r="D286">
            <v>-10047805</v>
          </cell>
          <cell r="E286">
            <v>53067000</v>
          </cell>
          <cell r="F286">
            <v>13067000</v>
          </cell>
          <cell r="G286">
            <v>13067000</v>
          </cell>
          <cell r="H286">
            <v>13067000</v>
          </cell>
          <cell r="I286">
            <v>13067000</v>
          </cell>
          <cell r="J286">
            <v>13067000</v>
          </cell>
          <cell r="K286">
            <v>13067000</v>
          </cell>
          <cell r="L286">
            <v>13067000</v>
          </cell>
          <cell r="M286">
            <v>13067000</v>
          </cell>
        </row>
        <row r="287">
          <cell r="A287" t="str">
            <v>D35020200010350202406020202</v>
          </cell>
          <cell r="B287" t="str">
            <v>ADQUISICIÓN DE SERVICIOS</v>
          </cell>
          <cell r="C287">
            <v>63114805</v>
          </cell>
          <cell r="D287">
            <v>-10047805</v>
          </cell>
          <cell r="E287">
            <v>53067000</v>
          </cell>
          <cell r="F287">
            <v>13067000</v>
          </cell>
          <cell r="G287">
            <v>13067000</v>
          </cell>
          <cell r="H287">
            <v>13067000</v>
          </cell>
          <cell r="I287">
            <v>13067000</v>
          </cell>
          <cell r="J287">
            <v>13067000</v>
          </cell>
          <cell r="K287">
            <v>13067000</v>
          </cell>
          <cell r="L287">
            <v>13067000</v>
          </cell>
          <cell r="M287">
            <v>13067000</v>
          </cell>
        </row>
        <row r="288">
          <cell r="A288" t="str">
            <v>D35020200010350202406020202008</v>
          </cell>
          <cell r="B288" t="str">
            <v>SERVICIOS PRESTADOS A LAS EMPRESAS Y SERVICIOS DE PRODUCCIÓN</v>
          </cell>
          <cell r="C288">
            <v>63114805</v>
          </cell>
          <cell r="D288">
            <v>-10047805</v>
          </cell>
          <cell r="E288">
            <v>53067000</v>
          </cell>
          <cell r="F288">
            <v>13067000</v>
          </cell>
          <cell r="G288">
            <v>13067000</v>
          </cell>
          <cell r="H288">
            <v>13067000</v>
          </cell>
          <cell r="I288">
            <v>13067000</v>
          </cell>
          <cell r="J288">
            <v>13067000</v>
          </cell>
          <cell r="K288">
            <v>13067000</v>
          </cell>
          <cell r="L288">
            <v>13067000</v>
          </cell>
          <cell r="M288">
            <v>13067000</v>
          </cell>
        </row>
        <row r="289">
          <cell r="A289" t="str">
            <v>D35020200010350202406020202008003</v>
          </cell>
          <cell r="B289" t="str">
            <v>OTROS SERVICIOS PROFESIONALES, CIENTÍFICOS Y TÉCNICOS</v>
          </cell>
          <cell r="C289">
            <v>40000000</v>
          </cell>
          <cell r="D289">
            <v>0</v>
          </cell>
          <cell r="E289">
            <v>40000000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D3502020001035020240602020200800309</v>
          </cell>
          <cell r="B290" t="str">
            <v>OTROS SERVICIOS PROFESIONALES Y TÉCNICOS N.C.P.</v>
          </cell>
          <cell r="C290">
            <v>40000000</v>
          </cell>
          <cell r="D290">
            <v>0</v>
          </cell>
          <cell r="E290">
            <v>40000000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D35020200010350202406020202008005</v>
          </cell>
          <cell r="B291" t="str">
            <v>SERVICIOS DE SOPORTE</v>
          </cell>
          <cell r="C291">
            <v>23114805</v>
          </cell>
          <cell r="D291">
            <v>-10047805</v>
          </cell>
          <cell r="E291">
            <v>13067000</v>
          </cell>
          <cell r="F291">
            <v>13067000</v>
          </cell>
          <cell r="G291">
            <v>13067000</v>
          </cell>
          <cell r="H291">
            <v>13067000</v>
          </cell>
          <cell r="I291">
            <v>13067000</v>
          </cell>
          <cell r="J291">
            <v>13067000</v>
          </cell>
          <cell r="K291">
            <v>13067000</v>
          </cell>
          <cell r="L291">
            <v>13067000</v>
          </cell>
          <cell r="M291">
            <v>13067000</v>
          </cell>
        </row>
        <row r="292">
          <cell r="A292" t="str">
            <v>D3502020001035020240602020200800509</v>
          </cell>
          <cell r="B292" t="str">
            <v>OTROS SERVICIOS AUXILIARES</v>
          </cell>
          <cell r="C292">
            <v>23114805</v>
          </cell>
          <cell r="D292">
            <v>-10047805</v>
          </cell>
          <cell r="E292">
            <v>13067000</v>
          </cell>
          <cell r="F292">
            <v>13067000</v>
          </cell>
          <cell r="G292">
            <v>13067000</v>
          </cell>
          <cell r="H292">
            <v>13067000</v>
          </cell>
          <cell r="I292">
            <v>13067000</v>
          </cell>
          <cell r="J292">
            <v>13067000</v>
          </cell>
          <cell r="K292">
            <v>13067000</v>
          </cell>
          <cell r="L292">
            <v>13067000</v>
          </cell>
          <cell r="M292">
            <v>13067000</v>
          </cell>
        </row>
        <row r="293">
          <cell r="A293" t="str">
            <v>D35020200010350202408</v>
          </cell>
          <cell r="B293" t="str">
            <v>CAPACITAR EN MERCADEO Y VENTAS A LAS COMUNIDADES ARTESANALES.</v>
          </cell>
          <cell r="C293">
            <v>113755000</v>
          </cell>
          <cell r="D293">
            <v>0</v>
          </cell>
          <cell r="E293">
            <v>113755000</v>
          </cell>
          <cell r="F293">
            <v>13755000</v>
          </cell>
          <cell r="G293">
            <v>13755000</v>
          </cell>
          <cell r="H293">
            <v>13755000</v>
          </cell>
          <cell r="I293">
            <v>13755000</v>
          </cell>
          <cell r="J293">
            <v>13755000</v>
          </cell>
          <cell r="K293">
            <v>13755000</v>
          </cell>
          <cell r="L293">
            <v>13755000</v>
          </cell>
          <cell r="M293">
            <v>13755000</v>
          </cell>
        </row>
        <row r="294">
          <cell r="A294" t="str">
            <v>D35020200010350202408020202</v>
          </cell>
          <cell r="B294" t="str">
            <v>ADQUISICIÓN DE SERVICIOS</v>
          </cell>
          <cell r="C294">
            <v>113755000</v>
          </cell>
          <cell r="D294">
            <v>0</v>
          </cell>
          <cell r="E294">
            <v>113755000</v>
          </cell>
          <cell r="F294">
            <v>13755000</v>
          </cell>
          <cell r="G294">
            <v>13755000</v>
          </cell>
          <cell r="H294">
            <v>13755000</v>
          </cell>
          <cell r="I294">
            <v>13755000</v>
          </cell>
          <cell r="J294">
            <v>13755000</v>
          </cell>
          <cell r="K294">
            <v>13755000</v>
          </cell>
          <cell r="L294">
            <v>13755000</v>
          </cell>
          <cell r="M294">
            <v>13755000</v>
          </cell>
        </row>
        <row r="295">
          <cell r="A295" t="str">
            <v>D35020200010350202408020202008</v>
          </cell>
          <cell r="B295" t="str">
            <v>SERVICIOS PRESTADOS A LAS EMPRESAS Y SERVICIOS DE PRODUCCIÓN</v>
          </cell>
          <cell r="C295">
            <v>113755000</v>
          </cell>
          <cell r="D295">
            <v>0</v>
          </cell>
          <cell r="E295">
            <v>113755000</v>
          </cell>
          <cell r="F295">
            <v>13755000</v>
          </cell>
          <cell r="G295">
            <v>13755000</v>
          </cell>
          <cell r="H295">
            <v>13755000</v>
          </cell>
          <cell r="I295">
            <v>13755000</v>
          </cell>
          <cell r="J295">
            <v>13755000</v>
          </cell>
          <cell r="K295">
            <v>13755000</v>
          </cell>
          <cell r="L295">
            <v>13755000</v>
          </cell>
          <cell r="M295">
            <v>13755000</v>
          </cell>
        </row>
        <row r="296">
          <cell r="A296" t="str">
            <v>D35020200010350202408020202008003</v>
          </cell>
          <cell r="B296" t="str">
            <v>OTROS SERVICIOS PROFESIONALES, CIENTÍFICOS Y TÉCNICOS</v>
          </cell>
          <cell r="C296">
            <v>113755000</v>
          </cell>
          <cell r="D296">
            <v>0</v>
          </cell>
          <cell r="E296">
            <v>113755000</v>
          </cell>
          <cell r="F296">
            <v>13755000</v>
          </cell>
          <cell r="G296">
            <v>13755000</v>
          </cell>
          <cell r="H296">
            <v>13755000</v>
          </cell>
          <cell r="I296">
            <v>13755000</v>
          </cell>
          <cell r="J296">
            <v>13755000</v>
          </cell>
          <cell r="K296">
            <v>13755000</v>
          </cell>
          <cell r="L296">
            <v>13755000</v>
          </cell>
          <cell r="M296">
            <v>13755000</v>
          </cell>
        </row>
        <row r="297">
          <cell r="A297" t="str">
            <v>D3502020001035020240802020200800309</v>
          </cell>
          <cell r="B297" t="str">
            <v>OTROS SERVICIOS PROFESIONALES Y TÉCNICOS N.C.P.</v>
          </cell>
          <cell r="C297">
            <v>113755000</v>
          </cell>
          <cell r="D297">
            <v>0</v>
          </cell>
          <cell r="E297">
            <v>113755000</v>
          </cell>
          <cell r="F297">
            <v>13755000</v>
          </cell>
          <cell r="G297">
            <v>13755000</v>
          </cell>
          <cell r="H297">
            <v>13755000</v>
          </cell>
          <cell r="I297">
            <v>13755000</v>
          </cell>
          <cell r="J297">
            <v>13755000</v>
          </cell>
          <cell r="K297">
            <v>13755000</v>
          </cell>
          <cell r="L297">
            <v>13755000</v>
          </cell>
          <cell r="M297">
            <v>13755000</v>
          </cell>
        </row>
        <row r="298">
          <cell r="A298" t="str">
            <v>D35020200010350202409</v>
          </cell>
          <cell r="B298" t="str">
            <v>CAPACITAR EN EXHIBICIÓN Y PARTICIPACIÓN EN FERIAS.</v>
          </cell>
          <cell r="C298">
            <v>253129820</v>
          </cell>
          <cell r="D298">
            <v>0</v>
          </cell>
          <cell r="E298">
            <v>253129820</v>
          </cell>
          <cell r="F298">
            <v>41249223</v>
          </cell>
          <cell r="G298">
            <v>41249223</v>
          </cell>
          <cell r="H298">
            <v>41249223</v>
          </cell>
          <cell r="I298">
            <v>41249223</v>
          </cell>
          <cell r="J298">
            <v>10029820</v>
          </cell>
          <cell r="K298">
            <v>10029820</v>
          </cell>
          <cell r="L298">
            <v>10029820</v>
          </cell>
          <cell r="M298">
            <v>10029820</v>
          </cell>
        </row>
        <row r="299">
          <cell r="A299" t="str">
            <v>D35020200010350202409020202</v>
          </cell>
          <cell r="B299" t="str">
            <v>ADQUISICIÓN DE SERVICIOS</v>
          </cell>
          <cell r="C299">
            <v>253129820</v>
          </cell>
          <cell r="D299">
            <v>0</v>
          </cell>
          <cell r="E299">
            <v>253129820</v>
          </cell>
          <cell r="F299">
            <v>41249223</v>
          </cell>
          <cell r="G299">
            <v>41249223</v>
          </cell>
          <cell r="H299">
            <v>41249223</v>
          </cell>
          <cell r="I299">
            <v>41249223</v>
          </cell>
          <cell r="J299">
            <v>10029820</v>
          </cell>
          <cell r="K299">
            <v>10029820</v>
          </cell>
          <cell r="L299">
            <v>10029820</v>
          </cell>
          <cell r="M299">
            <v>10029820</v>
          </cell>
        </row>
        <row r="300">
          <cell r="A300" t="str">
            <v>D35020200010350202409020202008</v>
          </cell>
          <cell r="B300" t="str">
            <v>SERVICIOS PRESTADOS A LAS EMPRESAS Y SERVICIOS DE PRODUCCIÓN</v>
          </cell>
          <cell r="C300">
            <v>253129820</v>
          </cell>
          <cell r="D300">
            <v>0</v>
          </cell>
          <cell r="E300">
            <v>253129820</v>
          </cell>
          <cell r="F300">
            <v>41249223</v>
          </cell>
          <cell r="G300">
            <v>41249223</v>
          </cell>
          <cell r="H300">
            <v>41249223</v>
          </cell>
          <cell r="I300">
            <v>41249223</v>
          </cell>
          <cell r="J300">
            <v>10029820</v>
          </cell>
          <cell r="K300">
            <v>10029820</v>
          </cell>
          <cell r="L300">
            <v>10029820</v>
          </cell>
          <cell r="M300">
            <v>10029820</v>
          </cell>
        </row>
        <row r="301">
          <cell r="A301" t="str">
            <v>D35020200010350202409020202008003</v>
          </cell>
          <cell r="B301" t="str">
            <v>OTROS SERVICIOS PROFESIONALES, CIENTÍFICOS Y TÉCNICOS</v>
          </cell>
          <cell r="C301">
            <v>253129820</v>
          </cell>
          <cell r="D301">
            <v>0</v>
          </cell>
          <cell r="E301">
            <v>253129820</v>
          </cell>
          <cell r="F301">
            <v>41249223</v>
          </cell>
          <cell r="G301">
            <v>41249223</v>
          </cell>
          <cell r="H301">
            <v>41249223</v>
          </cell>
          <cell r="I301">
            <v>41249223</v>
          </cell>
          <cell r="J301">
            <v>10029820</v>
          </cell>
          <cell r="K301">
            <v>10029820</v>
          </cell>
          <cell r="L301">
            <v>10029820</v>
          </cell>
          <cell r="M301">
            <v>10029820</v>
          </cell>
        </row>
        <row r="302">
          <cell r="A302" t="str">
            <v>D3502020001035020240902020200800309</v>
          </cell>
          <cell r="B302" t="str">
            <v>OTROS SERVICIOS PROFESIONALES Y TÉCNICOS N.C.P.</v>
          </cell>
          <cell r="C302">
            <v>253129820</v>
          </cell>
          <cell r="D302">
            <v>0</v>
          </cell>
          <cell r="E302">
            <v>253129820</v>
          </cell>
          <cell r="F302">
            <v>41249223</v>
          </cell>
          <cell r="G302">
            <v>41249223</v>
          </cell>
          <cell r="H302">
            <v>41249223</v>
          </cell>
          <cell r="I302">
            <v>41249223</v>
          </cell>
          <cell r="J302">
            <v>10029820</v>
          </cell>
          <cell r="K302">
            <v>10029820</v>
          </cell>
          <cell r="L302">
            <v>10029820</v>
          </cell>
          <cell r="M302">
            <v>10029820</v>
          </cell>
        </row>
        <row r="303">
          <cell r="A303" t="str">
            <v>D35020200010350202410</v>
          </cell>
          <cell r="B303" t="str">
            <v>ASESORAR SOBRE EL DESARROLLO DE IMAGEN Y MANEJO DE MARCA A LOS ARTESANOS</v>
          </cell>
          <cell r="C303">
            <v>78755550</v>
          </cell>
          <cell r="D303">
            <v>0</v>
          </cell>
          <cell r="E303">
            <v>78755550</v>
          </cell>
          <cell r="F303">
            <v>7255550</v>
          </cell>
          <cell r="G303">
            <v>7255550</v>
          </cell>
          <cell r="H303">
            <v>7255550</v>
          </cell>
          <cell r="I303">
            <v>7255550</v>
          </cell>
          <cell r="J303">
            <v>7255550</v>
          </cell>
          <cell r="K303">
            <v>7255550</v>
          </cell>
          <cell r="L303">
            <v>7255550</v>
          </cell>
          <cell r="M303">
            <v>7255550</v>
          </cell>
        </row>
        <row r="304">
          <cell r="A304" t="str">
            <v>D35020200010350202410020202</v>
          </cell>
          <cell r="B304" t="str">
            <v>ADQUISICIÓN DE SERVICIOS</v>
          </cell>
          <cell r="C304">
            <v>78755550</v>
          </cell>
          <cell r="D304">
            <v>0</v>
          </cell>
          <cell r="E304">
            <v>78755550</v>
          </cell>
          <cell r="F304">
            <v>7255550</v>
          </cell>
          <cell r="G304">
            <v>7255550</v>
          </cell>
          <cell r="H304">
            <v>7255550</v>
          </cell>
          <cell r="I304">
            <v>7255550</v>
          </cell>
          <cell r="J304">
            <v>7255550</v>
          </cell>
          <cell r="K304">
            <v>7255550</v>
          </cell>
          <cell r="L304">
            <v>7255550</v>
          </cell>
          <cell r="M304">
            <v>7255550</v>
          </cell>
        </row>
        <row r="305">
          <cell r="A305" t="str">
            <v>D35020200010350202410020202008</v>
          </cell>
          <cell r="B305" t="str">
            <v>SERVICIOS PRESTADOS A LAS EMPRESAS Y SERVICIOS DE PRODUCCIÓN</v>
          </cell>
          <cell r="C305">
            <v>78755550</v>
          </cell>
          <cell r="D305">
            <v>0</v>
          </cell>
          <cell r="E305">
            <v>78755550</v>
          </cell>
          <cell r="F305">
            <v>7255550</v>
          </cell>
          <cell r="G305">
            <v>7255550</v>
          </cell>
          <cell r="H305">
            <v>7255550</v>
          </cell>
          <cell r="I305">
            <v>7255550</v>
          </cell>
          <cell r="J305">
            <v>7255550</v>
          </cell>
          <cell r="K305">
            <v>7255550</v>
          </cell>
          <cell r="L305">
            <v>7255550</v>
          </cell>
          <cell r="M305">
            <v>7255550</v>
          </cell>
        </row>
        <row r="306">
          <cell r="A306" t="str">
            <v>D35020200010350202410020202008003</v>
          </cell>
          <cell r="B306" t="str">
            <v>OTROS SERVICIOS PROFESIONALES, CIENTÍFICOS Y TÉCNICOS</v>
          </cell>
          <cell r="C306">
            <v>78755550</v>
          </cell>
          <cell r="D306">
            <v>0</v>
          </cell>
          <cell r="E306">
            <v>78755550</v>
          </cell>
          <cell r="F306">
            <v>7255550</v>
          </cell>
          <cell r="G306">
            <v>7255550</v>
          </cell>
          <cell r="H306">
            <v>7255550</v>
          </cell>
          <cell r="I306">
            <v>7255550</v>
          </cell>
          <cell r="J306">
            <v>7255550</v>
          </cell>
          <cell r="K306">
            <v>7255550</v>
          </cell>
          <cell r="L306">
            <v>7255550</v>
          </cell>
          <cell r="M306">
            <v>7255550</v>
          </cell>
        </row>
        <row r="307">
          <cell r="A307" t="str">
            <v>D3502020001035020241002020200800309</v>
          </cell>
          <cell r="B307" t="str">
            <v>OTROS SERVICIOS PROFESIONALES Y TÉCNICOS N.C.P.</v>
          </cell>
          <cell r="C307">
            <v>78755550</v>
          </cell>
          <cell r="D307">
            <v>0</v>
          </cell>
          <cell r="E307">
            <v>78755550</v>
          </cell>
          <cell r="F307">
            <v>7255550</v>
          </cell>
          <cell r="G307">
            <v>7255550</v>
          </cell>
          <cell r="H307">
            <v>7255550</v>
          </cell>
          <cell r="I307">
            <v>7255550</v>
          </cell>
          <cell r="J307">
            <v>7255550</v>
          </cell>
          <cell r="K307">
            <v>7255550</v>
          </cell>
          <cell r="L307">
            <v>7255550</v>
          </cell>
          <cell r="M307">
            <v>7255550</v>
          </cell>
        </row>
        <row r="308">
          <cell r="A308" t="str">
            <v>D35020200010350202411</v>
          </cell>
          <cell r="B308" t="str">
            <v>REALIZAR CURADURÍA DE PRODUCTO PARA PARTICIPAR EN FERIAS</v>
          </cell>
          <cell r="C308">
            <v>77687410</v>
          </cell>
          <cell r="D308">
            <v>0</v>
          </cell>
          <cell r="E308">
            <v>77687410</v>
          </cell>
          <cell r="F308">
            <v>8187410</v>
          </cell>
          <cell r="G308">
            <v>8187410</v>
          </cell>
          <cell r="H308">
            <v>8187410</v>
          </cell>
          <cell r="I308">
            <v>8187410</v>
          </cell>
          <cell r="J308">
            <v>8187410</v>
          </cell>
          <cell r="K308">
            <v>8187410</v>
          </cell>
          <cell r="L308">
            <v>8187410</v>
          </cell>
          <cell r="M308">
            <v>8187410</v>
          </cell>
        </row>
        <row r="309">
          <cell r="A309" t="str">
            <v>D35020200010350202411020202</v>
          </cell>
          <cell r="B309" t="str">
            <v>ADQUISICIÓN DE SERVICIOS</v>
          </cell>
          <cell r="C309">
            <v>77687410</v>
          </cell>
          <cell r="D309">
            <v>0</v>
          </cell>
          <cell r="E309">
            <v>77687410</v>
          </cell>
          <cell r="F309">
            <v>8187410</v>
          </cell>
          <cell r="G309">
            <v>8187410</v>
          </cell>
          <cell r="H309">
            <v>8187410</v>
          </cell>
          <cell r="I309">
            <v>8187410</v>
          </cell>
          <cell r="J309">
            <v>8187410</v>
          </cell>
          <cell r="K309">
            <v>8187410</v>
          </cell>
          <cell r="L309">
            <v>8187410</v>
          </cell>
          <cell r="M309">
            <v>8187410</v>
          </cell>
        </row>
        <row r="310">
          <cell r="A310" t="str">
            <v>D35020200010350202411020202008</v>
          </cell>
          <cell r="B310" t="str">
            <v>SERVICIOS PRESTADOS A LAS EMPRESAS Y SERVICIOS DE PRODUCCIÓN</v>
          </cell>
          <cell r="C310">
            <v>77687410</v>
          </cell>
          <cell r="D310">
            <v>0</v>
          </cell>
          <cell r="E310">
            <v>77687410</v>
          </cell>
          <cell r="F310">
            <v>8187410</v>
          </cell>
          <cell r="G310">
            <v>8187410</v>
          </cell>
          <cell r="H310">
            <v>8187410</v>
          </cell>
          <cell r="I310">
            <v>8187410</v>
          </cell>
          <cell r="J310">
            <v>8187410</v>
          </cell>
          <cell r="K310">
            <v>8187410</v>
          </cell>
          <cell r="L310">
            <v>8187410</v>
          </cell>
          <cell r="M310">
            <v>8187410</v>
          </cell>
        </row>
        <row r="311">
          <cell r="A311" t="str">
            <v>D35020200010350202411020202008003</v>
          </cell>
          <cell r="B311" t="str">
            <v>OTROS SERVICIOS PROFESIONALES, CIENTÍFICOS Y TÉCNICOS</v>
          </cell>
          <cell r="C311">
            <v>77687410</v>
          </cell>
          <cell r="D311">
            <v>0</v>
          </cell>
          <cell r="E311">
            <v>77687410</v>
          </cell>
          <cell r="F311">
            <v>8187410</v>
          </cell>
          <cell r="G311">
            <v>8187410</v>
          </cell>
          <cell r="H311">
            <v>8187410</v>
          </cell>
          <cell r="I311">
            <v>8187410</v>
          </cell>
          <cell r="J311">
            <v>8187410</v>
          </cell>
          <cell r="K311">
            <v>8187410</v>
          </cell>
          <cell r="L311">
            <v>8187410</v>
          </cell>
          <cell r="M311">
            <v>8187410</v>
          </cell>
        </row>
        <row r="312">
          <cell r="A312" t="str">
            <v>D3502020001035020241102020200800309</v>
          </cell>
          <cell r="B312" t="str">
            <v>OTROS SERVICIOS PROFESIONALES Y TÉCNICOS N.C.P.</v>
          </cell>
          <cell r="C312">
            <v>77687410</v>
          </cell>
          <cell r="D312">
            <v>0</v>
          </cell>
          <cell r="E312">
            <v>77687410</v>
          </cell>
          <cell r="F312">
            <v>8187410</v>
          </cell>
          <cell r="G312">
            <v>8187410</v>
          </cell>
          <cell r="H312">
            <v>8187410</v>
          </cell>
          <cell r="I312">
            <v>8187410</v>
          </cell>
          <cell r="J312">
            <v>8187410</v>
          </cell>
          <cell r="K312">
            <v>8187410</v>
          </cell>
          <cell r="L312">
            <v>8187410</v>
          </cell>
          <cell r="M312">
            <v>8187410</v>
          </cell>
        </row>
        <row r="313">
          <cell r="A313" t="str">
            <v>D350202000103502027</v>
          </cell>
          <cell r="B313" t="str">
            <v>SERVICIO DE DIVULGACIÓN DE LA ACTIVIDAD ARTESANAL</v>
          </cell>
          <cell r="C313">
            <v>73000000</v>
          </cell>
          <cell r="D313">
            <v>-11885195</v>
          </cell>
          <cell r="E313">
            <v>61114805</v>
          </cell>
          <cell r="F313">
            <v>25614805</v>
          </cell>
          <cell r="G313">
            <v>25614805</v>
          </cell>
          <cell r="H313">
            <v>25614805</v>
          </cell>
          <cell r="I313">
            <v>25614805</v>
          </cell>
          <cell r="J313">
            <v>11614805</v>
          </cell>
          <cell r="K313">
            <v>11614805</v>
          </cell>
          <cell r="L313">
            <v>11614805</v>
          </cell>
          <cell r="M313">
            <v>11614805</v>
          </cell>
        </row>
        <row r="314">
          <cell r="A314" t="str">
            <v>D35020200010350202703</v>
          </cell>
          <cell r="B314" t="str">
            <v>REALIZAR INFORMES DE AVANCE DEL PROYECTO</v>
          </cell>
          <cell r="C314">
            <v>73000000</v>
          </cell>
          <cell r="D314">
            <v>-11885195</v>
          </cell>
          <cell r="E314">
            <v>61114805</v>
          </cell>
          <cell r="F314">
            <v>25614805</v>
          </cell>
          <cell r="G314">
            <v>25614805</v>
          </cell>
          <cell r="H314">
            <v>25614805</v>
          </cell>
          <cell r="I314">
            <v>25614805</v>
          </cell>
          <cell r="J314">
            <v>11614805</v>
          </cell>
          <cell r="K314">
            <v>11614805</v>
          </cell>
          <cell r="L314">
            <v>11614805</v>
          </cell>
          <cell r="M314">
            <v>11614805</v>
          </cell>
        </row>
        <row r="315">
          <cell r="A315" t="str">
            <v>D35020200010350202703020202</v>
          </cell>
          <cell r="B315" t="str">
            <v>ADQUISICIÓN DE SERVICIOS</v>
          </cell>
          <cell r="C315">
            <v>73000000</v>
          </cell>
          <cell r="D315">
            <v>-11885195</v>
          </cell>
          <cell r="E315">
            <v>61114805</v>
          </cell>
          <cell r="F315">
            <v>25614805</v>
          </cell>
          <cell r="G315">
            <v>25614805</v>
          </cell>
          <cell r="H315">
            <v>25614805</v>
          </cell>
          <cell r="I315">
            <v>25614805</v>
          </cell>
          <cell r="J315">
            <v>11614805</v>
          </cell>
          <cell r="K315">
            <v>11614805</v>
          </cell>
          <cell r="L315">
            <v>11614805</v>
          </cell>
          <cell r="M315">
            <v>11614805</v>
          </cell>
        </row>
        <row r="316">
          <cell r="A316" t="str">
            <v>D35020200010350202703020202008</v>
          </cell>
          <cell r="B316" t="str">
            <v>SERVICIOS PRESTADOS A LAS EMPRESAS Y SERVICIOS DE PRODUCCIÓN</v>
          </cell>
          <cell r="C316">
            <v>73000000</v>
          </cell>
          <cell r="D316">
            <v>-11885195</v>
          </cell>
          <cell r="E316">
            <v>61114805</v>
          </cell>
          <cell r="F316">
            <v>25614805</v>
          </cell>
          <cell r="G316">
            <v>25614805</v>
          </cell>
          <cell r="H316">
            <v>25614805</v>
          </cell>
          <cell r="I316">
            <v>25614805</v>
          </cell>
          <cell r="J316">
            <v>11614805</v>
          </cell>
          <cell r="K316">
            <v>11614805</v>
          </cell>
          <cell r="L316">
            <v>11614805</v>
          </cell>
          <cell r="M316">
            <v>11614805</v>
          </cell>
        </row>
        <row r="317">
          <cell r="A317" t="str">
            <v>D35020200010350202703020202008003</v>
          </cell>
          <cell r="B317" t="str">
            <v>OTROS SERVICIOS PROFESIONALES, CIENTÍFICOS Y TÉCNICOS</v>
          </cell>
          <cell r="C317">
            <v>49500000</v>
          </cell>
          <cell r="D317">
            <v>0</v>
          </cell>
          <cell r="E317">
            <v>49500000</v>
          </cell>
          <cell r="F317">
            <v>14000000</v>
          </cell>
          <cell r="G317">
            <v>14000000</v>
          </cell>
          <cell r="H317">
            <v>14000000</v>
          </cell>
          <cell r="I317">
            <v>14000000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D3502020001035020270302020200800309</v>
          </cell>
          <cell r="B318" t="str">
            <v>OTROS SERVICIOS PROFESIONALES Y TÉCNICOS N.C.P.</v>
          </cell>
          <cell r="C318">
            <v>49500000</v>
          </cell>
          <cell r="D318">
            <v>0</v>
          </cell>
          <cell r="E318">
            <v>49500000</v>
          </cell>
          <cell r="F318">
            <v>14000000</v>
          </cell>
          <cell r="G318">
            <v>14000000</v>
          </cell>
          <cell r="H318">
            <v>14000000</v>
          </cell>
          <cell r="I318">
            <v>14000000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D35020200010350202703020202008005</v>
          </cell>
          <cell r="B319" t="str">
            <v>SERVICIOS DE SOPORTE</v>
          </cell>
          <cell r="C319">
            <v>23500000</v>
          </cell>
          <cell r="D319">
            <v>-11885195</v>
          </cell>
          <cell r="E319">
            <v>11614805</v>
          </cell>
          <cell r="F319">
            <v>11614805</v>
          </cell>
          <cell r="G319">
            <v>11614805</v>
          </cell>
          <cell r="H319">
            <v>11614805</v>
          </cell>
          <cell r="I319">
            <v>11614805</v>
          </cell>
          <cell r="J319">
            <v>11614805</v>
          </cell>
          <cell r="K319">
            <v>11614805</v>
          </cell>
          <cell r="L319">
            <v>11614805</v>
          </cell>
          <cell r="M319">
            <v>11614805</v>
          </cell>
        </row>
        <row r="320">
          <cell r="A320" t="str">
            <v>D3502020001035020270302020200800509</v>
          </cell>
          <cell r="B320" t="str">
            <v>OTROS SERVICIOS AUXILIARES</v>
          </cell>
          <cell r="C320">
            <v>23500000</v>
          </cell>
          <cell r="D320">
            <v>-11885195</v>
          </cell>
          <cell r="E320">
            <v>11614805</v>
          </cell>
          <cell r="F320">
            <v>11614805</v>
          </cell>
          <cell r="G320">
            <v>11614805</v>
          </cell>
          <cell r="H320">
            <v>11614805</v>
          </cell>
          <cell r="I320">
            <v>11614805</v>
          </cell>
          <cell r="J320">
            <v>11614805</v>
          </cell>
          <cell r="K320">
            <v>11614805</v>
          </cell>
          <cell r="L320">
            <v>11614805</v>
          </cell>
          <cell r="M320">
            <v>11614805</v>
          </cell>
        </row>
        <row r="321">
          <cell r="A321" t="str">
            <v>D350202000103502105</v>
          </cell>
          <cell r="B321" t="str">
            <v>SERVICIO DE ASISTENCIA TÉCNICA A UNIDADES ARTESANALES PARA ACCEDER A MERCADOS ELECTRÓNICOS</v>
          </cell>
          <cell r="C321">
            <v>1171623278</v>
          </cell>
          <cell r="D321">
            <v>0</v>
          </cell>
          <cell r="E321">
            <v>1171623278</v>
          </cell>
          <cell r="F321">
            <v>317047190</v>
          </cell>
          <cell r="G321">
            <v>317047190</v>
          </cell>
          <cell r="H321">
            <v>317047190</v>
          </cell>
          <cell r="I321">
            <v>317047190</v>
          </cell>
          <cell r="J321">
            <v>291901346.10000002</v>
          </cell>
          <cell r="K321">
            <v>291901346.10000002</v>
          </cell>
          <cell r="L321">
            <v>209192537</v>
          </cell>
          <cell r="M321">
            <v>209192537</v>
          </cell>
        </row>
        <row r="322">
          <cell r="A322" t="str">
            <v>D35020200010350210502</v>
          </cell>
          <cell r="B322" t="str">
            <v>ASISTENCIA TÉCNICA EN ECOMMERCE A LOS ARTESANOS SELECCIONADOS</v>
          </cell>
          <cell r="C322">
            <v>162264064</v>
          </cell>
          <cell r="D322">
            <v>0</v>
          </cell>
          <cell r="E322">
            <v>162264064</v>
          </cell>
          <cell r="F322">
            <v>77264064</v>
          </cell>
          <cell r="G322">
            <v>77264064</v>
          </cell>
          <cell r="H322">
            <v>77264064</v>
          </cell>
          <cell r="I322">
            <v>77264064</v>
          </cell>
          <cell r="J322">
            <v>77264064</v>
          </cell>
          <cell r="K322">
            <v>77264064</v>
          </cell>
          <cell r="L322">
            <v>74772500</v>
          </cell>
          <cell r="M322">
            <v>74772500</v>
          </cell>
        </row>
        <row r="323">
          <cell r="A323" t="str">
            <v>D35020200010350210502020202</v>
          </cell>
          <cell r="B323" t="str">
            <v>ADQUISICIÓN DE SERVICIOS</v>
          </cell>
          <cell r="C323">
            <v>162264064</v>
          </cell>
          <cell r="D323">
            <v>0</v>
          </cell>
          <cell r="E323">
            <v>162264064</v>
          </cell>
          <cell r="F323">
            <v>77264064</v>
          </cell>
          <cell r="G323">
            <v>77264064</v>
          </cell>
          <cell r="H323">
            <v>77264064</v>
          </cell>
          <cell r="I323">
            <v>77264064</v>
          </cell>
          <cell r="J323">
            <v>77264064</v>
          </cell>
          <cell r="K323">
            <v>77264064</v>
          </cell>
          <cell r="L323">
            <v>74772500</v>
          </cell>
          <cell r="M323">
            <v>74772500</v>
          </cell>
        </row>
        <row r="324">
          <cell r="A324" t="str">
            <v>D35020200010350210502020202008</v>
          </cell>
          <cell r="B324" t="str">
            <v>SERVICIOS PRESTADOS A LAS EMPRESAS Y SERVICIOS DE PRODUCCIÓN</v>
          </cell>
          <cell r="C324">
            <v>162264064</v>
          </cell>
          <cell r="D324">
            <v>0</v>
          </cell>
          <cell r="E324">
            <v>162264064</v>
          </cell>
          <cell r="F324">
            <v>77264064</v>
          </cell>
          <cell r="G324">
            <v>77264064</v>
          </cell>
          <cell r="H324">
            <v>77264064</v>
          </cell>
          <cell r="I324">
            <v>77264064</v>
          </cell>
          <cell r="J324">
            <v>77264064</v>
          </cell>
          <cell r="K324">
            <v>77264064</v>
          </cell>
          <cell r="L324">
            <v>74772500</v>
          </cell>
          <cell r="M324">
            <v>74772500</v>
          </cell>
        </row>
        <row r="325">
          <cell r="A325" t="str">
            <v>D35020200010350210502020202008003</v>
          </cell>
          <cell r="B325" t="str">
            <v>OTROS SERVICIOS PROFESIONALES, CIENTÍFICOS Y TÉCNICOS</v>
          </cell>
          <cell r="C325">
            <v>162051564</v>
          </cell>
          <cell r="D325">
            <v>0</v>
          </cell>
          <cell r="E325">
            <v>162051564</v>
          </cell>
          <cell r="F325">
            <v>77051564</v>
          </cell>
          <cell r="G325">
            <v>77051564</v>
          </cell>
          <cell r="H325">
            <v>77051564</v>
          </cell>
          <cell r="I325">
            <v>77051564</v>
          </cell>
          <cell r="J325">
            <v>77051564</v>
          </cell>
          <cell r="K325">
            <v>77051564</v>
          </cell>
          <cell r="L325">
            <v>74772500</v>
          </cell>
          <cell r="M325">
            <v>74772500</v>
          </cell>
        </row>
        <row r="326">
          <cell r="A326" t="str">
            <v>D3502020001035021050202020200800309</v>
          </cell>
          <cell r="B326" t="str">
            <v>OTROS SERVICIOS PROFESIONALES Y TÉCNICOS N.C.P.</v>
          </cell>
          <cell r="C326">
            <v>162051564</v>
          </cell>
          <cell r="D326">
            <v>0</v>
          </cell>
          <cell r="E326">
            <v>162051564</v>
          </cell>
          <cell r="F326">
            <v>77051564</v>
          </cell>
          <cell r="G326">
            <v>77051564</v>
          </cell>
          <cell r="H326">
            <v>77051564</v>
          </cell>
          <cell r="I326">
            <v>77051564</v>
          </cell>
          <cell r="J326">
            <v>77051564</v>
          </cell>
          <cell r="K326">
            <v>77051564</v>
          </cell>
          <cell r="L326">
            <v>74772500</v>
          </cell>
          <cell r="M326">
            <v>74772500</v>
          </cell>
        </row>
        <row r="327">
          <cell r="A327" t="str">
            <v>D35020200010350210502020202008005</v>
          </cell>
          <cell r="B327" t="str">
            <v>SERVICIOS DE SOPORTE</v>
          </cell>
          <cell r="C327">
            <v>212500</v>
          </cell>
          <cell r="D327">
            <v>0</v>
          </cell>
          <cell r="E327">
            <v>212500</v>
          </cell>
          <cell r="F327">
            <v>212500</v>
          </cell>
          <cell r="G327">
            <v>212500</v>
          </cell>
          <cell r="H327">
            <v>212500</v>
          </cell>
          <cell r="I327">
            <v>212500</v>
          </cell>
          <cell r="J327">
            <v>212500</v>
          </cell>
          <cell r="K327">
            <v>212500</v>
          </cell>
          <cell r="L327">
            <v>0</v>
          </cell>
          <cell r="M327">
            <v>0</v>
          </cell>
        </row>
        <row r="328">
          <cell r="A328" t="str">
            <v>D3502020001035021050202020200800509</v>
          </cell>
          <cell r="B328" t="str">
            <v>OTROS SERVICIOS AUXILIARES</v>
          </cell>
          <cell r="C328">
            <v>212500</v>
          </cell>
          <cell r="D328">
            <v>0</v>
          </cell>
          <cell r="E328">
            <v>212500</v>
          </cell>
          <cell r="F328">
            <v>212500</v>
          </cell>
          <cell r="G328">
            <v>212500</v>
          </cell>
          <cell r="H328">
            <v>212500</v>
          </cell>
          <cell r="I328">
            <v>212500</v>
          </cell>
          <cell r="J328">
            <v>212500</v>
          </cell>
          <cell r="K328">
            <v>212500</v>
          </cell>
          <cell r="L328">
            <v>0</v>
          </cell>
          <cell r="M328">
            <v>0</v>
          </cell>
        </row>
        <row r="329">
          <cell r="A329" t="str">
            <v>D35020200010350210503</v>
          </cell>
          <cell r="B329" t="str">
            <v>PROVEER LOGÍSTICA PARA REALIZAR VENTAS A TRAVÉS DE ECOMMERCE</v>
          </cell>
          <cell r="C329">
            <v>499369022</v>
          </cell>
          <cell r="D329">
            <v>0</v>
          </cell>
          <cell r="E329">
            <v>499369022</v>
          </cell>
          <cell r="F329">
            <v>188170883</v>
          </cell>
          <cell r="G329">
            <v>188170883</v>
          </cell>
          <cell r="H329">
            <v>188170883</v>
          </cell>
          <cell r="I329">
            <v>188170883</v>
          </cell>
          <cell r="J329">
            <v>173960831.09999999</v>
          </cell>
          <cell r="K329">
            <v>173960831.09999999</v>
          </cell>
          <cell r="L329">
            <v>111312130</v>
          </cell>
          <cell r="M329">
            <v>111312130</v>
          </cell>
        </row>
        <row r="330">
          <cell r="A330" t="str">
            <v>D35020200010350210503020201</v>
          </cell>
          <cell r="B330" t="str">
            <v>MATERIALES Y SUMINISTROS</v>
          </cell>
          <cell r="C330">
            <v>197800000</v>
          </cell>
          <cell r="D330">
            <v>0</v>
          </cell>
          <cell r="E330">
            <v>197800000</v>
          </cell>
          <cell r="F330">
            <v>26800000</v>
          </cell>
          <cell r="G330">
            <v>26800000</v>
          </cell>
          <cell r="H330">
            <v>26800000</v>
          </cell>
          <cell r="I330">
            <v>26800000</v>
          </cell>
          <cell r="J330">
            <v>26799948.100000001</v>
          </cell>
          <cell r="K330">
            <v>26799948.100000001</v>
          </cell>
          <cell r="L330">
            <v>0</v>
          </cell>
          <cell r="M330">
            <v>0</v>
          </cell>
        </row>
        <row r="331">
          <cell r="A331" t="str">
            <v>D35020200010350210503020201002</v>
          </cell>
          <cell r="B331" t="str">
            <v>PRODUCTOS ALIMENTICIOS, BEBIDAS Y TABACO; TEXTILES, PRENDAS DE VESTIR Y PRODUCTOS DE CUERO</v>
          </cell>
          <cell r="C331">
            <v>26800000</v>
          </cell>
          <cell r="D331">
            <v>0</v>
          </cell>
          <cell r="E331">
            <v>26800000</v>
          </cell>
          <cell r="F331">
            <v>26800000</v>
          </cell>
          <cell r="G331">
            <v>26800000</v>
          </cell>
          <cell r="H331">
            <v>26800000</v>
          </cell>
          <cell r="I331">
            <v>26800000</v>
          </cell>
          <cell r="J331">
            <v>26799948.100000001</v>
          </cell>
          <cell r="K331">
            <v>26799948.100000001</v>
          </cell>
          <cell r="L331">
            <v>0</v>
          </cell>
          <cell r="M331">
            <v>0</v>
          </cell>
        </row>
        <row r="332">
          <cell r="A332" t="str">
            <v>D35020200010350210503020201002007</v>
          </cell>
          <cell r="B332" t="str">
            <v>ARTÍCULOS TEXTILES (EXCEPTO PRENDAS DE VESTIR)</v>
          </cell>
          <cell r="C332">
            <v>26800000</v>
          </cell>
          <cell r="D332">
            <v>0</v>
          </cell>
          <cell r="E332">
            <v>26800000</v>
          </cell>
          <cell r="F332">
            <v>26800000</v>
          </cell>
          <cell r="G332">
            <v>26800000</v>
          </cell>
          <cell r="H332">
            <v>26800000</v>
          </cell>
          <cell r="I332">
            <v>26800000</v>
          </cell>
          <cell r="J332">
            <v>26799948.100000001</v>
          </cell>
          <cell r="K332">
            <v>26799948.100000001</v>
          </cell>
          <cell r="L332">
            <v>0</v>
          </cell>
          <cell r="M332">
            <v>0</v>
          </cell>
        </row>
        <row r="333">
          <cell r="A333" t="str">
            <v>D35020200010350210503020201004</v>
          </cell>
          <cell r="B333" t="str">
            <v>PRODUCTOS METÁLICOS Y PAQUETES DE SOFTWARE</v>
          </cell>
          <cell r="C333">
            <v>171000000</v>
          </cell>
          <cell r="D333">
            <v>0</v>
          </cell>
          <cell r="E333">
            <v>171000000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D35020200010350210503020201004005</v>
          </cell>
          <cell r="B334" t="str">
            <v>MAQUINARIA DE OFICINA, CONTABILIDAD E INFORMÁTICA</v>
          </cell>
          <cell r="C334">
            <v>146000000</v>
          </cell>
          <cell r="D334">
            <v>0</v>
          </cell>
          <cell r="E334">
            <v>146000000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D3502020001035021050302020100400502</v>
          </cell>
          <cell r="B335" t="str">
            <v>MAQUINARIA DE INFORMÁTICA Y SUS PARTES, PIEZAS Y ACCESORIOS</v>
          </cell>
          <cell r="C335">
            <v>146000000</v>
          </cell>
          <cell r="D335">
            <v>0</v>
          </cell>
          <cell r="E335">
            <v>146000000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D35020200010350210503020201004007</v>
          </cell>
          <cell r="B336" t="str">
            <v>EQUIPO Y APARATOS DE RADIO, TELEVISIÓN Y COMUNICACIONES</v>
          </cell>
          <cell r="C336">
            <v>25000000</v>
          </cell>
          <cell r="D336">
            <v>0</v>
          </cell>
          <cell r="E336">
            <v>25000000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D3502020001035021050302020100400708</v>
          </cell>
          <cell r="B337" t="str">
            <v>PAQUETES DE SOFTWARE</v>
          </cell>
          <cell r="C337">
            <v>25000000</v>
          </cell>
          <cell r="D337">
            <v>0</v>
          </cell>
          <cell r="E337">
            <v>25000000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D35020200010350210503020202</v>
          </cell>
          <cell r="B338" t="str">
            <v>ADQUISICIÓN DE SERVICIOS</v>
          </cell>
          <cell r="C338">
            <v>301569022</v>
          </cell>
          <cell r="D338">
            <v>0</v>
          </cell>
          <cell r="E338">
            <v>301569022</v>
          </cell>
          <cell r="F338">
            <v>161370883</v>
          </cell>
          <cell r="G338">
            <v>161370883</v>
          </cell>
          <cell r="H338">
            <v>161370883</v>
          </cell>
          <cell r="I338">
            <v>161370883</v>
          </cell>
          <cell r="J338">
            <v>147160883</v>
          </cell>
          <cell r="K338">
            <v>147160883</v>
          </cell>
          <cell r="L338">
            <v>111312130</v>
          </cell>
          <cell r="M338">
            <v>111312130</v>
          </cell>
        </row>
        <row r="339">
          <cell r="A339" t="str">
            <v>D35020200010350210503020202008</v>
          </cell>
          <cell r="B339" t="str">
            <v>SERVICIOS PRESTADOS A LAS EMPRESAS Y SERVICIOS DE PRODUCCIÓN</v>
          </cell>
          <cell r="C339">
            <v>301569022</v>
          </cell>
          <cell r="D339">
            <v>0</v>
          </cell>
          <cell r="E339">
            <v>301569022</v>
          </cell>
          <cell r="F339">
            <v>161370883</v>
          </cell>
          <cell r="G339">
            <v>161370883</v>
          </cell>
          <cell r="H339">
            <v>161370883</v>
          </cell>
          <cell r="I339">
            <v>161370883</v>
          </cell>
          <cell r="J339">
            <v>147160883</v>
          </cell>
          <cell r="K339">
            <v>147160883</v>
          </cell>
          <cell r="L339">
            <v>111312130</v>
          </cell>
          <cell r="M339">
            <v>111312130</v>
          </cell>
        </row>
        <row r="340">
          <cell r="A340" t="str">
            <v>D35020200010350210503020202008003</v>
          </cell>
          <cell r="B340" t="str">
            <v>OTROS SERVICIOS PROFESIONALES, CIENTÍFICOS Y TÉCNICOS</v>
          </cell>
          <cell r="C340">
            <v>119727853</v>
          </cell>
          <cell r="D340">
            <v>0</v>
          </cell>
          <cell r="E340">
            <v>119727853</v>
          </cell>
          <cell r="F340">
            <v>9727853</v>
          </cell>
          <cell r="G340">
            <v>9727853</v>
          </cell>
          <cell r="H340">
            <v>9727853</v>
          </cell>
          <cell r="I340">
            <v>9727853</v>
          </cell>
          <cell r="J340">
            <v>9727853</v>
          </cell>
          <cell r="K340">
            <v>9727853</v>
          </cell>
          <cell r="L340">
            <v>9727853</v>
          </cell>
          <cell r="M340">
            <v>9727853</v>
          </cell>
        </row>
        <row r="341">
          <cell r="A341" t="str">
            <v>D3502020001035021050302020200800301</v>
          </cell>
          <cell r="B341" t="str">
            <v>SERVICIOS DE CONSULTORÍA EN ADMINISTRACIÓN Y SERVICIOS DE GESTIÓN; SERVICIOS DE TECNOLOGÍA DE LA INFORMACIÓN</v>
          </cell>
          <cell r="C341">
            <v>119727853</v>
          </cell>
          <cell r="D341">
            <v>0</v>
          </cell>
          <cell r="E341">
            <v>119727853</v>
          </cell>
          <cell r="F341">
            <v>9727853</v>
          </cell>
          <cell r="G341">
            <v>9727853</v>
          </cell>
          <cell r="H341">
            <v>9727853</v>
          </cell>
          <cell r="I341">
            <v>9727853</v>
          </cell>
          <cell r="J341">
            <v>9727853</v>
          </cell>
          <cell r="K341">
            <v>9727853</v>
          </cell>
          <cell r="L341">
            <v>9727853</v>
          </cell>
          <cell r="M341">
            <v>9727853</v>
          </cell>
        </row>
        <row r="342">
          <cell r="A342" t="str">
            <v>D35020200010350210503020202008004</v>
          </cell>
          <cell r="B342" t="str">
            <v>SERVICIOS DE TELECOMUNICACIONES, TRANSMISIÓN Y SUMINISTRO DE INFORMACIÓN</v>
          </cell>
          <cell r="C342">
            <v>20000000</v>
          </cell>
          <cell r="D342">
            <v>0</v>
          </cell>
          <cell r="E342">
            <v>20000000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D3502020001035021050302020200800402</v>
          </cell>
          <cell r="B343" t="str">
            <v>SERVICIOS DE TELECOMUNICACIONES A TRAVÉS DE INTERNET</v>
          </cell>
          <cell r="C343">
            <v>20000000</v>
          </cell>
          <cell r="D343">
            <v>0</v>
          </cell>
          <cell r="E343">
            <v>20000000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D35020200010350210503020202008005</v>
          </cell>
          <cell r="B344" t="str">
            <v>SERVICIOS DE SOPORTE</v>
          </cell>
          <cell r="C344">
            <v>156841169</v>
          </cell>
          <cell r="D344">
            <v>0</v>
          </cell>
          <cell r="E344">
            <v>156841169</v>
          </cell>
          <cell r="F344">
            <v>151643030</v>
          </cell>
          <cell r="G344">
            <v>151643030</v>
          </cell>
          <cell r="H344">
            <v>151643030</v>
          </cell>
          <cell r="I344">
            <v>151643030</v>
          </cell>
          <cell r="J344">
            <v>137433030</v>
          </cell>
          <cell r="K344">
            <v>137433030</v>
          </cell>
          <cell r="L344">
            <v>101584277</v>
          </cell>
          <cell r="M344">
            <v>101584277</v>
          </cell>
        </row>
        <row r="345">
          <cell r="A345" t="str">
            <v>D3502020001035021050302020200800509</v>
          </cell>
          <cell r="B345" t="str">
            <v>OTROS SERVICIOS AUXILIARES</v>
          </cell>
          <cell r="C345">
            <v>156841169</v>
          </cell>
          <cell r="D345">
            <v>0</v>
          </cell>
          <cell r="E345">
            <v>156841169</v>
          </cell>
          <cell r="F345">
            <v>151643030</v>
          </cell>
          <cell r="G345">
            <v>151643030</v>
          </cell>
          <cell r="H345">
            <v>151643030</v>
          </cell>
          <cell r="I345">
            <v>151643030</v>
          </cell>
          <cell r="J345">
            <v>137433030</v>
          </cell>
          <cell r="K345">
            <v>137433030</v>
          </cell>
          <cell r="L345">
            <v>101584277</v>
          </cell>
          <cell r="M345">
            <v>101584277</v>
          </cell>
        </row>
        <row r="346">
          <cell r="A346" t="str">
            <v>D35020200010350210503020202008007</v>
          </cell>
          <cell r="B346" t="str">
            <v>SERVICIOS DE MANTENIMIENTO, REPARACIÓN E INSTALACIÓN (EXCEPTO SERVICIOS DE CONSTRUCCIÓN)</v>
          </cell>
          <cell r="C346">
            <v>5000000</v>
          </cell>
          <cell r="D346">
            <v>0</v>
          </cell>
          <cell r="E346">
            <v>5000000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D3502020001035021050302020200800701</v>
          </cell>
          <cell r="B347" t="str">
            <v>SERVICIOS DE MANTENIMIENTO Y REPARACIÓN DE PRODUCTOS METÁLICOS ELABORADOS, MAQUINARIA Y EQUIPO</v>
          </cell>
          <cell r="C347">
            <v>5000000</v>
          </cell>
          <cell r="D347">
            <v>0</v>
          </cell>
          <cell r="E347">
            <v>5000000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D35020200010350210504</v>
          </cell>
          <cell r="B348" t="str">
            <v>DISEÑAR E IMPLEMENTAR PLATAFORMA DIGITAL PARA REALIZAR MERCADOS ELECTRÓNICOS DE ARTESANÍA COLOMBIANA</v>
          </cell>
          <cell r="C348">
            <v>509990192</v>
          </cell>
          <cell r="D348">
            <v>0</v>
          </cell>
          <cell r="E348">
            <v>509990192</v>
          </cell>
          <cell r="F348">
            <v>51612243</v>
          </cell>
          <cell r="G348">
            <v>51612243</v>
          </cell>
          <cell r="H348">
            <v>51612243</v>
          </cell>
          <cell r="I348">
            <v>51612243</v>
          </cell>
          <cell r="J348">
            <v>40676451</v>
          </cell>
          <cell r="K348">
            <v>40676451</v>
          </cell>
          <cell r="L348">
            <v>23107907</v>
          </cell>
          <cell r="M348">
            <v>23107907</v>
          </cell>
        </row>
        <row r="349">
          <cell r="A349" t="str">
            <v>D35020200010350210504020202</v>
          </cell>
          <cell r="B349" t="str">
            <v>ADQUISICIÓN DE SERVICIOS</v>
          </cell>
          <cell r="C349">
            <v>509990192</v>
          </cell>
          <cell r="D349">
            <v>0</v>
          </cell>
          <cell r="E349">
            <v>509990192</v>
          </cell>
          <cell r="F349">
            <v>51612243</v>
          </cell>
          <cell r="G349">
            <v>51612243</v>
          </cell>
          <cell r="H349">
            <v>51612243</v>
          </cell>
          <cell r="I349">
            <v>51612243</v>
          </cell>
          <cell r="J349">
            <v>40676451</v>
          </cell>
          <cell r="K349">
            <v>40676451</v>
          </cell>
          <cell r="L349">
            <v>23107907</v>
          </cell>
          <cell r="M349">
            <v>23107907</v>
          </cell>
        </row>
        <row r="350">
          <cell r="A350" t="str">
            <v>D35020200010350210504020202008</v>
          </cell>
          <cell r="B350" t="str">
            <v>SERVICIOS PRESTADOS A LAS EMPRESAS Y SERVICIOS DE PRODUCCIÓN</v>
          </cell>
          <cell r="C350">
            <v>509990192</v>
          </cell>
          <cell r="D350">
            <v>0</v>
          </cell>
          <cell r="E350">
            <v>509990192</v>
          </cell>
          <cell r="F350">
            <v>51612243</v>
          </cell>
          <cell r="G350">
            <v>51612243</v>
          </cell>
          <cell r="H350">
            <v>51612243</v>
          </cell>
          <cell r="I350">
            <v>51612243</v>
          </cell>
          <cell r="J350">
            <v>40676451</v>
          </cell>
          <cell r="K350">
            <v>40676451</v>
          </cell>
          <cell r="L350">
            <v>23107907</v>
          </cell>
          <cell r="M350">
            <v>23107907</v>
          </cell>
        </row>
        <row r="351">
          <cell r="A351" t="str">
            <v>D35020200010350210504020202008003</v>
          </cell>
          <cell r="B351" t="str">
            <v>OTROS SERVICIOS PROFESIONALES, CIENTÍFICOS Y TÉCNICOS</v>
          </cell>
          <cell r="C351">
            <v>509990192</v>
          </cell>
          <cell r="D351">
            <v>0</v>
          </cell>
          <cell r="E351">
            <v>509990192</v>
          </cell>
          <cell r="F351">
            <v>51612243</v>
          </cell>
          <cell r="G351">
            <v>51612243</v>
          </cell>
          <cell r="H351">
            <v>51612243</v>
          </cell>
          <cell r="I351">
            <v>51612243</v>
          </cell>
          <cell r="J351">
            <v>40676451</v>
          </cell>
          <cell r="K351">
            <v>40676451</v>
          </cell>
          <cell r="L351">
            <v>23107907</v>
          </cell>
          <cell r="M351">
            <v>23107907</v>
          </cell>
        </row>
        <row r="352">
          <cell r="A352" t="str">
            <v>D3502020001035021050402020200800309</v>
          </cell>
          <cell r="B352" t="str">
            <v>OTROS SERVICIOS PROFESIONALES Y TÉCNICOS N.C.P.</v>
          </cell>
          <cell r="C352">
            <v>509990192</v>
          </cell>
          <cell r="D352">
            <v>0</v>
          </cell>
          <cell r="E352">
            <v>509990192</v>
          </cell>
          <cell r="F352">
            <v>51612243</v>
          </cell>
          <cell r="G352">
            <v>51612243</v>
          </cell>
          <cell r="H352">
            <v>51612243</v>
          </cell>
          <cell r="I352">
            <v>51612243</v>
          </cell>
          <cell r="J352">
            <v>40676451</v>
          </cell>
          <cell r="K352">
            <v>40676451</v>
          </cell>
          <cell r="L352">
            <v>23107907</v>
          </cell>
          <cell r="M352">
            <v>23107907</v>
          </cell>
        </row>
        <row r="353">
          <cell r="A353" t="str">
            <v>D3502020002</v>
          </cell>
          <cell r="B353" t="str">
            <v>MEJORAMIENTO DE LA GESTIÓN DE LA INFORMACIÓN Y LA GENERACIÓN DE CONOCIMIENTO DEL SECTOR ARTESANAL NACIONAL</v>
          </cell>
          <cell r="C353">
            <v>295305200</v>
          </cell>
          <cell r="D353">
            <v>0</v>
          </cell>
          <cell r="E353">
            <v>295305200</v>
          </cell>
          <cell r="F353">
            <v>38505585</v>
          </cell>
          <cell r="G353">
            <v>38505585</v>
          </cell>
          <cell r="H353">
            <v>19780200</v>
          </cell>
          <cell r="I353">
            <v>19780200</v>
          </cell>
          <cell r="J353">
            <v>19780200</v>
          </cell>
          <cell r="K353">
            <v>19780200</v>
          </cell>
          <cell r="L353">
            <v>8975000</v>
          </cell>
          <cell r="M353">
            <v>8975000</v>
          </cell>
        </row>
        <row r="354">
          <cell r="A354" t="str">
            <v>D350202000203502027</v>
          </cell>
          <cell r="B354" t="str">
            <v>SERVICIO DE DIVULGACIÓN DE LA ACTIVIDAD ARTESANAL</v>
          </cell>
          <cell r="C354">
            <v>42000000</v>
          </cell>
          <cell r="D354">
            <v>0</v>
          </cell>
          <cell r="E354">
            <v>42000000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D35020200020350202703</v>
          </cell>
          <cell r="B355" t="str">
            <v>PARTICIPAR EN ESCENARIOS DE DIVULGACIÓN</v>
          </cell>
          <cell r="C355">
            <v>42000000</v>
          </cell>
          <cell r="D355">
            <v>0</v>
          </cell>
          <cell r="E355">
            <v>42000000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D35020200020350202703020202</v>
          </cell>
          <cell r="B356" t="str">
            <v>ADQUISICIÓN DE SERVICIOS</v>
          </cell>
          <cell r="C356">
            <v>42000000</v>
          </cell>
          <cell r="D356">
            <v>0</v>
          </cell>
          <cell r="E356">
            <v>42000000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D35020200020350202703020202006</v>
          </cell>
          <cell r="B357" t="str">
            <v>SERVICIOS DE ALOJAMIENTO; SERVICIOS DE SUMINISTRO DE COMIDAS Y BEBIDAS; SERVICIOS DE TRANSPORTE; Y SERVICIOS DE DISTRIBUCIÓN DE ELECTRICIDAD, GAS Y AGUA</v>
          </cell>
          <cell r="C357">
            <v>5000000</v>
          </cell>
          <cell r="D357">
            <v>0</v>
          </cell>
          <cell r="E357">
            <v>5000000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D35020200020350202703020202006004</v>
          </cell>
          <cell r="B358" t="str">
            <v>SERVICIOS DE TRANSPORTE DE PASAJEROS</v>
          </cell>
          <cell r="C358">
            <v>5000000</v>
          </cell>
          <cell r="D358">
            <v>0</v>
          </cell>
          <cell r="E358">
            <v>5000000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D35020200020350202703020202008</v>
          </cell>
          <cell r="B359" t="str">
            <v>SERVICIOS PRESTADOS A LAS EMPRESAS Y SERVICIOS DE PRODUCCIÓN</v>
          </cell>
          <cell r="C359">
            <v>32000000</v>
          </cell>
          <cell r="D359">
            <v>0</v>
          </cell>
          <cell r="E359">
            <v>32000000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D35020200020350202703020202008003</v>
          </cell>
          <cell r="B360" t="str">
            <v>OTROS SERVICIOS PROFESIONALES, CIENTÍFICOS Y TÉCNICOS</v>
          </cell>
          <cell r="C360">
            <v>32000000</v>
          </cell>
          <cell r="D360">
            <v>0</v>
          </cell>
          <cell r="E360">
            <v>32000000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D3502020002035020270302020200800309</v>
          </cell>
          <cell r="B361" t="str">
            <v>OTROS SERVICIOS PROFESIONALES Y TÉCNICOS N.C.P.</v>
          </cell>
          <cell r="C361">
            <v>32000000</v>
          </cell>
          <cell r="D361">
            <v>0</v>
          </cell>
          <cell r="E361">
            <v>32000000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D35020200020350202703020202010</v>
          </cell>
          <cell r="B362" t="str">
            <v>VIÁTICOS DE LOS FUNCIONARIOS EN COMISIÓN</v>
          </cell>
          <cell r="C362">
            <v>5000000</v>
          </cell>
          <cell r="D362">
            <v>0</v>
          </cell>
          <cell r="E362">
            <v>5000000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D350202000203502107</v>
          </cell>
          <cell r="B363" t="str">
            <v>SERVICIO DE INFORMACIÓN SOBRE EL SECTOR ARTESANAL</v>
          </cell>
          <cell r="C363">
            <v>104580000</v>
          </cell>
          <cell r="D363">
            <v>0</v>
          </cell>
          <cell r="E363">
            <v>104580000</v>
          </cell>
          <cell r="F363">
            <v>21700385</v>
          </cell>
          <cell r="G363">
            <v>21700385</v>
          </cell>
          <cell r="H363">
            <v>2975000</v>
          </cell>
          <cell r="I363">
            <v>2975000</v>
          </cell>
          <cell r="J363">
            <v>2975000</v>
          </cell>
          <cell r="K363">
            <v>2975000</v>
          </cell>
          <cell r="L363">
            <v>2975000</v>
          </cell>
          <cell r="M363">
            <v>2975000</v>
          </cell>
        </row>
        <row r="364">
          <cell r="A364" t="str">
            <v>D35020200020350210703</v>
          </cell>
          <cell r="B364" t="str">
            <v>CONSOLIDAR EL SISTEMA INTEGRADO DE INFORMACIÓN</v>
          </cell>
          <cell r="C364">
            <v>104580000</v>
          </cell>
          <cell r="D364">
            <v>0</v>
          </cell>
          <cell r="E364">
            <v>104580000</v>
          </cell>
          <cell r="F364">
            <v>21700385</v>
          </cell>
          <cell r="G364">
            <v>21700385</v>
          </cell>
          <cell r="H364">
            <v>2975000</v>
          </cell>
          <cell r="I364">
            <v>2975000</v>
          </cell>
          <cell r="J364">
            <v>2975000</v>
          </cell>
          <cell r="K364">
            <v>2975000</v>
          </cell>
          <cell r="L364">
            <v>2975000</v>
          </cell>
          <cell r="M364">
            <v>2975000</v>
          </cell>
        </row>
        <row r="365">
          <cell r="A365" t="str">
            <v>D35020200020350210703020202</v>
          </cell>
          <cell r="B365" t="str">
            <v>ADQUISICIÓN DE SERVICIOS</v>
          </cell>
          <cell r="C365">
            <v>104580000</v>
          </cell>
          <cell r="D365">
            <v>0</v>
          </cell>
          <cell r="E365">
            <v>104580000</v>
          </cell>
          <cell r="F365">
            <v>21700385</v>
          </cell>
          <cell r="G365">
            <v>21700385</v>
          </cell>
          <cell r="H365">
            <v>2975000</v>
          </cell>
          <cell r="I365">
            <v>2975000</v>
          </cell>
          <cell r="J365">
            <v>2975000</v>
          </cell>
          <cell r="K365">
            <v>2975000</v>
          </cell>
          <cell r="L365">
            <v>2975000</v>
          </cell>
          <cell r="M365">
            <v>2975000</v>
          </cell>
        </row>
        <row r="366">
          <cell r="A366" t="str">
            <v>D35020200020350210703020202008</v>
          </cell>
          <cell r="B366" t="str">
            <v>SERVICIOS PRESTADOS A LAS EMPRESAS Y SERVICIOS DE PRODUCCIÓN</v>
          </cell>
          <cell r="C366">
            <v>104580000</v>
          </cell>
          <cell r="D366">
            <v>0</v>
          </cell>
          <cell r="E366">
            <v>104580000</v>
          </cell>
          <cell r="F366">
            <v>21700385</v>
          </cell>
          <cell r="G366">
            <v>21700385</v>
          </cell>
          <cell r="H366">
            <v>2975000</v>
          </cell>
          <cell r="I366">
            <v>2975000</v>
          </cell>
          <cell r="J366">
            <v>2975000</v>
          </cell>
          <cell r="K366">
            <v>2975000</v>
          </cell>
          <cell r="L366">
            <v>2975000</v>
          </cell>
          <cell r="M366">
            <v>2975000</v>
          </cell>
        </row>
        <row r="367">
          <cell r="A367" t="str">
            <v>D35020200020350210703020202008003</v>
          </cell>
          <cell r="B367" t="str">
            <v>OTROS SERVICIOS PROFESIONALES, CIENTÍFICOS Y TÉCNICOS</v>
          </cell>
          <cell r="C367">
            <v>24580000</v>
          </cell>
          <cell r="D367">
            <v>0</v>
          </cell>
          <cell r="E367">
            <v>24580000</v>
          </cell>
          <cell r="F367">
            <v>21700385</v>
          </cell>
          <cell r="G367">
            <v>21700385</v>
          </cell>
          <cell r="H367">
            <v>2975000</v>
          </cell>
          <cell r="I367">
            <v>2975000</v>
          </cell>
          <cell r="J367">
            <v>2975000</v>
          </cell>
          <cell r="K367">
            <v>2975000</v>
          </cell>
          <cell r="L367">
            <v>2975000</v>
          </cell>
          <cell r="M367">
            <v>2975000</v>
          </cell>
        </row>
        <row r="368">
          <cell r="A368" t="str">
            <v>D3502020002035021070302020200800301</v>
          </cell>
          <cell r="B368" t="str">
            <v>SERVICIOS DE CONSULTORÍA EN ADMINISTRACIÓN Y SERVICIOS DE GESTIÓN; SERVICIOS DE TECNOLOGÍA DE LA INFORMACIÓN</v>
          </cell>
          <cell r="C368">
            <v>24580000</v>
          </cell>
          <cell r="D368">
            <v>0</v>
          </cell>
          <cell r="E368">
            <v>24580000</v>
          </cell>
          <cell r="F368">
            <v>21700385</v>
          </cell>
          <cell r="G368">
            <v>21700385</v>
          </cell>
          <cell r="H368">
            <v>2975000</v>
          </cell>
          <cell r="I368">
            <v>2975000</v>
          </cell>
          <cell r="J368">
            <v>2975000</v>
          </cell>
          <cell r="K368">
            <v>2975000</v>
          </cell>
          <cell r="L368">
            <v>2975000</v>
          </cell>
          <cell r="M368">
            <v>2975000</v>
          </cell>
        </row>
        <row r="369">
          <cell r="A369" t="str">
            <v>D35020200020350210703020202008004</v>
          </cell>
          <cell r="B369" t="str">
            <v>SERVICIOS DE TELECOMUNICACIONES, TRANSMISIÓN Y SUMINISTRO DE INFORMACIÓN</v>
          </cell>
          <cell r="C369">
            <v>80000000</v>
          </cell>
          <cell r="D369">
            <v>0</v>
          </cell>
          <cell r="E369">
            <v>80000000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D3502020002035021070302020200800405</v>
          </cell>
          <cell r="B370" t="str">
            <v>SERVICIOS DE BIBLIOTECAS Y ARCHIVOS</v>
          </cell>
          <cell r="C370">
            <v>80000000</v>
          </cell>
          <cell r="D370">
            <v>0</v>
          </cell>
          <cell r="E370">
            <v>80000000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D350202000203502109</v>
          </cell>
          <cell r="B371" t="str">
            <v>"DOCUMENTOS INVESTIGACIÓN SOBRE EL SECTOR
ARTESANAL"</v>
          </cell>
          <cell r="C371">
            <v>148725200</v>
          </cell>
          <cell r="D371">
            <v>0</v>
          </cell>
          <cell r="E371">
            <v>148725200</v>
          </cell>
          <cell r="F371">
            <v>16805200</v>
          </cell>
          <cell r="G371">
            <v>16805200</v>
          </cell>
          <cell r="H371">
            <v>16805200</v>
          </cell>
          <cell r="I371">
            <v>16805200</v>
          </cell>
          <cell r="J371">
            <v>16805200</v>
          </cell>
          <cell r="K371">
            <v>16805200</v>
          </cell>
          <cell r="L371">
            <v>6000000</v>
          </cell>
          <cell r="M371">
            <v>6000000</v>
          </cell>
        </row>
        <row r="372">
          <cell r="A372" t="str">
            <v>D35020200020350210902</v>
          </cell>
          <cell r="B372" t="str">
            <v>REALIZAR ESTUDIOS SOBRE EL SECTOR ARTESANAL</v>
          </cell>
          <cell r="C372">
            <v>148725200</v>
          </cell>
          <cell r="D372">
            <v>0</v>
          </cell>
          <cell r="E372">
            <v>148725200</v>
          </cell>
          <cell r="F372">
            <v>16805200</v>
          </cell>
          <cell r="G372">
            <v>16805200</v>
          </cell>
          <cell r="H372">
            <v>16805200</v>
          </cell>
          <cell r="I372">
            <v>16805200</v>
          </cell>
          <cell r="J372">
            <v>16805200</v>
          </cell>
          <cell r="K372">
            <v>16805200</v>
          </cell>
          <cell r="L372">
            <v>6000000</v>
          </cell>
          <cell r="M372">
            <v>6000000</v>
          </cell>
        </row>
        <row r="373">
          <cell r="A373" t="str">
            <v>D35020200020350210902020202</v>
          </cell>
          <cell r="B373" t="str">
            <v>ADQUISICIÓN DE SERVICIOS</v>
          </cell>
          <cell r="C373">
            <v>148725200</v>
          </cell>
          <cell r="D373">
            <v>0</v>
          </cell>
          <cell r="E373">
            <v>148725200</v>
          </cell>
          <cell r="F373">
            <v>16805200</v>
          </cell>
          <cell r="G373">
            <v>16805200</v>
          </cell>
          <cell r="H373">
            <v>16805200</v>
          </cell>
          <cell r="I373">
            <v>16805200</v>
          </cell>
          <cell r="J373">
            <v>16805200</v>
          </cell>
          <cell r="K373">
            <v>16805200</v>
          </cell>
          <cell r="L373">
            <v>6000000</v>
          </cell>
          <cell r="M373">
            <v>6000000</v>
          </cell>
        </row>
        <row r="374">
          <cell r="A374" t="str">
            <v>D35020200020350210902020202008</v>
          </cell>
          <cell r="B374" t="str">
            <v>SERVICIOS PRESTADOS A LAS EMPRESAS Y SERVICIOS DE PRODUCCIÓN</v>
          </cell>
          <cell r="C374">
            <v>148725200</v>
          </cell>
          <cell r="D374">
            <v>0</v>
          </cell>
          <cell r="E374">
            <v>148725200</v>
          </cell>
          <cell r="F374">
            <v>16805200</v>
          </cell>
          <cell r="G374">
            <v>16805200</v>
          </cell>
          <cell r="H374">
            <v>16805200</v>
          </cell>
          <cell r="I374">
            <v>16805200</v>
          </cell>
          <cell r="J374">
            <v>16805200</v>
          </cell>
          <cell r="K374">
            <v>16805200</v>
          </cell>
          <cell r="L374">
            <v>6000000</v>
          </cell>
          <cell r="M374">
            <v>6000000</v>
          </cell>
        </row>
        <row r="375">
          <cell r="A375" t="str">
            <v>D35020200020350210902020202008001</v>
          </cell>
          <cell r="B375" t="str">
            <v>SERVICIOS DE INVESTIGACIÓN Y DESARROLLO</v>
          </cell>
          <cell r="C375">
            <v>122920000</v>
          </cell>
          <cell r="D375">
            <v>0</v>
          </cell>
          <cell r="E375">
            <v>122920000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D3502020002035021090202020200800102</v>
          </cell>
          <cell r="B376" t="str">
            <v>SERVICIOS DE INVESTIGACIÓN Y DESARROLLO EXPERIMENTAL EN CIENCIAS SOCIALES Y HUMANIDADES</v>
          </cell>
          <cell r="C376">
            <v>122920000</v>
          </cell>
          <cell r="D376">
            <v>0</v>
          </cell>
          <cell r="E376">
            <v>122920000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D35020200020350210902020202008003</v>
          </cell>
          <cell r="B377" t="str">
            <v>OTROS SERVICIOS PROFESIONALES, CIENTÍFICOS Y TÉCNICOS</v>
          </cell>
          <cell r="C377">
            <v>25805200</v>
          </cell>
          <cell r="D377">
            <v>0</v>
          </cell>
          <cell r="E377">
            <v>25805200</v>
          </cell>
          <cell r="F377">
            <v>16805200</v>
          </cell>
          <cell r="G377">
            <v>16805200</v>
          </cell>
          <cell r="H377">
            <v>16805200</v>
          </cell>
          <cell r="I377">
            <v>16805200</v>
          </cell>
          <cell r="J377">
            <v>16805200</v>
          </cell>
          <cell r="K377">
            <v>16805200</v>
          </cell>
          <cell r="L377">
            <v>6000000</v>
          </cell>
          <cell r="M377">
            <v>6000000</v>
          </cell>
        </row>
        <row r="378">
          <cell r="A378" t="str">
            <v>D3502020002035021090202020200800309</v>
          </cell>
          <cell r="B378" t="str">
            <v>OTROS SERVICIOS PROFESIONALES Y TÉCNICOS N.C.P.</v>
          </cell>
          <cell r="C378">
            <v>25805200</v>
          </cell>
          <cell r="D378">
            <v>0</v>
          </cell>
          <cell r="E378">
            <v>25805200</v>
          </cell>
          <cell r="F378">
            <v>16805200</v>
          </cell>
          <cell r="G378">
            <v>16805200</v>
          </cell>
          <cell r="H378">
            <v>16805200</v>
          </cell>
          <cell r="I378">
            <v>16805200</v>
          </cell>
          <cell r="J378">
            <v>16805200</v>
          </cell>
          <cell r="K378">
            <v>16805200</v>
          </cell>
          <cell r="L378">
            <v>6000000</v>
          </cell>
          <cell r="M378">
            <v>6000000</v>
          </cell>
        </row>
        <row r="379">
          <cell r="A379" t="str">
            <v>D3502020003</v>
          </cell>
          <cell r="B379" t="str">
            <v>FORTALECIMIENTO DE LA ACTIVIDAD ARTESANAL DE LOS MUNICIPIOS CON VOCACIÓN ARTESANAL COMO ALTERNATIVA DE REACTIVACIÓN ECONÓMICA LOCAL Y SOSTENIBLE. 2022-2025 NACIONAL</v>
          </cell>
          <cell r="C379">
            <v>12279106013</v>
          </cell>
          <cell r="D379">
            <v>-42864508.969999999</v>
          </cell>
          <cell r="E379">
            <v>12236241504.030001</v>
          </cell>
          <cell r="F379">
            <v>795829159</v>
          </cell>
          <cell r="G379">
            <v>795829159</v>
          </cell>
          <cell r="H379">
            <v>643294938</v>
          </cell>
          <cell r="I379">
            <v>643294938</v>
          </cell>
          <cell r="J379">
            <v>431358675</v>
          </cell>
          <cell r="K379">
            <v>431358675</v>
          </cell>
          <cell r="L379">
            <v>410277692.01999998</v>
          </cell>
          <cell r="M379">
            <v>410277692.01999998</v>
          </cell>
        </row>
        <row r="380">
          <cell r="A380" t="str">
            <v>D350202000303502008</v>
          </cell>
          <cell r="B380" t="str">
            <v>SERVICIO DE ASISTENCIA TÉCNICA PARA MEJORAR LA COMPETITIVIDAD DE LOS SECTORES PRODUCTIVOS</v>
          </cell>
          <cell r="C380">
            <v>920245638</v>
          </cell>
          <cell r="D380">
            <v>0</v>
          </cell>
          <cell r="E380">
            <v>920245638</v>
          </cell>
          <cell r="F380">
            <v>49885638</v>
          </cell>
          <cell r="G380">
            <v>49885638</v>
          </cell>
          <cell r="H380">
            <v>49885638</v>
          </cell>
          <cell r="I380">
            <v>49885638</v>
          </cell>
          <cell r="J380">
            <v>49885638</v>
          </cell>
          <cell r="K380">
            <v>49885638</v>
          </cell>
          <cell r="L380">
            <v>49005638</v>
          </cell>
          <cell r="M380">
            <v>49005638</v>
          </cell>
        </row>
        <row r="381">
          <cell r="A381" t="str">
            <v>D35020200030350200801</v>
          </cell>
          <cell r="B381" t="str">
            <v>CONSOLIDAR SISTEMAS PRODUCTIVOS ARTESANALES (SISTEMA MODA, REDES PRODUCTIVAS ARTESANALES,SISTEMAS NO AGRÍCOLAS, EMPRENDIMIENTOS RURALES)</v>
          </cell>
          <cell r="C381">
            <v>920245638</v>
          </cell>
          <cell r="D381">
            <v>0</v>
          </cell>
          <cell r="E381">
            <v>920245638</v>
          </cell>
          <cell r="F381">
            <v>49885638</v>
          </cell>
          <cell r="G381">
            <v>49885638</v>
          </cell>
          <cell r="H381">
            <v>49885638</v>
          </cell>
          <cell r="I381">
            <v>49885638</v>
          </cell>
          <cell r="J381">
            <v>49885638</v>
          </cell>
          <cell r="K381">
            <v>49885638</v>
          </cell>
          <cell r="L381">
            <v>49005638</v>
          </cell>
          <cell r="M381">
            <v>49005638</v>
          </cell>
        </row>
        <row r="382">
          <cell r="A382" t="str">
            <v>D35020200030350200801020201</v>
          </cell>
          <cell r="B382" t="str">
            <v>MATERIALES Y SUMINISTROS</v>
          </cell>
          <cell r="C382">
            <v>158032000</v>
          </cell>
          <cell r="D382">
            <v>0</v>
          </cell>
          <cell r="E382">
            <v>158032000</v>
          </cell>
          <cell r="F382">
            <v>8032000</v>
          </cell>
          <cell r="G382">
            <v>8032000</v>
          </cell>
          <cell r="H382">
            <v>8032000</v>
          </cell>
          <cell r="I382">
            <v>8032000</v>
          </cell>
          <cell r="J382">
            <v>8032000</v>
          </cell>
          <cell r="K382">
            <v>8032000</v>
          </cell>
          <cell r="L382">
            <v>7152000</v>
          </cell>
          <cell r="M382">
            <v>7152000</v>
          </cell>
        </row>
        <row r="383">
          <cell r="A383" t="str">
            <v>D35020200030350200801020201002</v>
          </cell>
          <cell r="B383" t="str">
            <v>PRODUCTOS ALIMENTICIOS, BEBIDAS Y TABACO; TEXTILES, PRENDAS DE VESTIR Y PRODUCTOS DE CUERO</v>
          </cell>
          <cell r="C383">
            <v>100880000</v>
          </cell>
          <cell r="D383">
            <v>0</v>
          </cell>
          <cell r="E383">
            <v>100880000</v>
          </cell>
          <cell r="F383">
            <v>880000</v>
          </cell>
          <cell r="G383">
            <v>880000</v>
          </cell>
          <cell r="H383">
            <v>880000</v>
          </cell>
          <cell r="I383">
            <v>880000</v>
          </cell>
          <cell r="J383">
            <v>880000</v>
          </cell>
          <cell r="K383">
            <v>880000</v>
          </cell>
          <cell r="L383">
            <v>0</v>
          </cell>
          <cell r="M383">
            <v>0</v>
          </cell>
        </row>
        <row r="384">
          <cell r="A384" t="str">
            <v>D35020200030350200801020201002007</v>
          </cell>
          <cell r="B384" t="str">
            <v>ARTÍCULOS TEXTILES (EXCEPTO PRENDAS DE VESTIR)</v>
          </cell>
          <cell r="C384">
            <v>50880000</v>
          </cell>
          <cell r="D384">
            <v>0</v>
          </cell>
          <cell r="E384">
            <v>50880000</v>
          </cell>
          <cell r="F384">
            <v>880000</v>
          </cell>
          <cell r="G384">
            <v>880000</v>
          </cell>
          <cell r="H384">
            <v>880000</v>
          </cell>
          <cell r="I384">
            <v>880000</v>
          </cell>
          <cell r="J384">
            <v>880000</v>
          </cell>
          <cell r="K384">
            <v>880000</v>
          </cell>
          <cell r="L384">
            <v>0</v>
          </cell>
          <cell r="M384">
            <v>0</v>
          </cell>
        </row>
        <row r="385">
          <cell r="A385" t="str">
            <v>D35020200030350200801020201002008</v>
          </cell>
          <cell r="B385" t="str">
            <v>DOTACIÓN (PRENDAS DE VESTIR Y CALZADO)</v>
          </cell>
          <cell r="C385">
            <v>50000000</v>
          </cell>
          <cell r="D385">
            <v>0</v>
          </cell>
          <cell r="E385">
            <v>50000000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D35020200030350200801020201003</v>
          </cell>
          <cell r="B386" t="str">
            <v>OTROS BIENES TRANSPORTABLES (EXCEPTO PRODUCTOS METÁLICOS, MAQUINARIA Y EQUIPO)</v>
          </cell>
          <cell r="C386">
            <v>57152000</v>
          </cell>
          <cell r="D386">
            <v>0</v>
          </cell>
          <cell r="E386">
            <v>57152000</v>
          </cell>
          <cell r="F386">
            <v>7152000</v>
          </cell>
          <cell r="G386">
            <v>7152000</v>
          </cell>
          <cell r="H386">
            <v>7152000</v>
          </cell>
          <cell r="I386">
            <v>7152000</v>
          </cell>
          <cell r="J386">
            <v>7152000</v>
          </cell>
          <cell r="K386">
            <v>7152000</v>
          </cell>
          <cell r="L386">
            <v>7152000</v>
          </cell>
          <cell r="M386">
            <v>7152000</v>
          </cell>
        </row>
        <row r="387">
          <cell r="A387" t="str">
            <v>D35020200030350200801020201003001</v>
          </cell>
          <cell r="B387" t="str">
            <v>PRODUCTOS DE MADERA, CORCHO, CESTERÍA Y ESPARTERÍA</v>
          </cell>
          <cell r="C387">
            <v>1350000</v>
          </cell>
          <cell r="D387">
            <v>0</v>
          </cell>
          <cell r="E387">
            <v>1350000</v>
          </cell>
          <cell r="F387">
            <v>1350000</v>
          </cell>
          <cell r="G387">
            <v>1350000</v>
          </cell>
          <cell r="H387">
            <v>1350000</v>
          </cell>
          <cell r="I387">
            <v>1350000</v>
          </cell>
          <cell r="J387">
            <v>1350000</v>
          </cell>
          <cell r="K387">
            <v>1350000</v>
          </cell>
          <cell r="L387">
            <v>1350000</v>
          </cell>
          <cell r="M387">
            <v>1350000</v>
          </cell>
        </row>
        <row r="388">
          <cell r="A388" t="str">
            <v>D35020200030350200801020201003008</v>
          </cell>
          <cell r="B388" t="str">
            <v>OTROS BIENES TRANSPORTABLES N.C.P.</v>
          </cell>
          <cell r="C388">
            <v>55802000</v>
          </cell>
          <cell r="D388">
            <v>0</v>
          </cell>
          <cell r="E388">
            <v>55802000</v>
          </cell>
          <cell r="F388">
            <v>5802000</v>
          </cell>
          <cell r="G388">
            <v>5802000</v>
          </cell>
          <cell r="H388">
            <v>5802000</v>
          </cell>
          <cell r="I388">
            <v>5802000</v>
          </cell>
          <cell r="J388">
            <v>5802000</v>
          </cell>
          <cell r="K388">
            <v>5802000</v>
          </cell>
          <cell r="L388">
            <v>5802000</v>
          </cell>
          <cell r="M388">
            <v>5802000</v>
          </cell>
        </row>
        <row r="389">
          <cell r="A389" t="str">
            <v>D3502020003035020080102020100300802</v>
          </cell>
          <cell r="B389" t="str">
            <v>JOYAS Y ARTÍCULOS CONEXOS</v>
          </cell>
          <cell r="C389">
            <v>55802000</v>
          </cell>
          <cell r="D389">
            <v>0</v>
          </cell>
          <cell r="E389">
            <v>55802000</v>
          </cell>
          <cell r="F389">
            <v>5802000</v>
          </cell>
          <cell r="G389">
            <v>5802000</v>
          </cell>
          <cell r="H389">
            <v>5802000</v>
          </cell>
          <cell r="I389">
            <v>5802000</v>
          </cell>
          <cell r="J389">
            <v>5802000</v>
          </cell>
          <cell r="K389">
            <v>5802000</v>
          </cell>
          <cell r="L389">
            <v>5802000</v>
          </cell>
          <cell r="M389">
            <v>5802000</v>
          </cell>
        </row>
        <row r="390">
          <cell r="A390" t="str">
            <v>D35020200030350200801020202</v>
          </cell>
          <cell r="B390" t="str">
            <v>ADQUISICIÓN DE SERVICIOS</v>
          </cell>
          <cell r="C390">
            <v>762213638</v>
          </cell>
          <cell r="D390">
            <v>0</v>
          </cell>
          <cell r="E390">
            <v>762213638</v>
          </cell>
          <cell r="F390">
            <v>41853638</v>
          </cell>
          <cell r="G390">
            <v>41853638</v>
          </cell>
          <cell r="H390">
            <v>41853638</v>
          </cell>
          <cell r="I390">
            <v>41853638</v>
          </cell>
          <cell r="J390">
            <v>41853638</v>
          </cell>
          <cell r="K390">
            <v>41853638</v>
          </cell>
          <cell r="L390">
            <v>41853638</v>
          </cell>
          <cell r="M390">
            <v>41853638</v>
          </cell>
        </row>
        <row r="391">
          <cell r="A391" t="str">
            <v>D35020200030350200801020202008</v>
          </cell>
          <cell r="B391" t="str">
            <v>SERVICIOS PRESTADOS A LAS EMPRESAS Y SERVICIOS DE PRODUCCIÓN</v>
          </cell>
          <cell r="C391">
            <v>762213638</v>
          </cell>
          <cell r="D391">
            <v>0</v>
          </cell>
          <cell r="E391">
            <v>762213638</v>
          </cell>
          <cell r="F391">
            <v>41853638</v>
          </cell>
          <cell r="G391">
            <v>41853638</v>
          </cell>
          <cell r="H391">
            <v>41853638</v>
          </cell>
          <cell r="I391">
            <v>41853638</v>
          </cell>
          <cell r="J391">
            <v>41853638</v>
          </cell>
          <cell r="K391">
            <v>41853638</v>
          </cell>
          <cell r="L391">
            <v>41853638</v>
          </cell>
          <cell r="M391">
            <v>41853638</v>
          </cell>
        </row>
        <row r="392">
          <cell r="A392" t="str">
            <v>D35020200030350200801020202008001</v>
          </cell>
          <cell r="B392" t="str">
            <v>SERVICIOS DE INVESTIGACIÓN Y DESARROLLO</v>
          </cell>
          <cell r="C392">
            <v>30360000</v>
          </cell>
          <cell r="D392">
            <v>0</v>
          </cell>
          <cell r="E392">
            <v>30360000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D3502020003035020080102020200800102</v>
          </cell>
          <cell r="B393" t="str">
            <v>SERVICIOS DE INVESTIGACIÓN Y DESARROLLO EXPERIMENTAL EN CIENCIAS SOCIALES Y HUMANIDADES</v>
          </cell>
          <cell r="C393">
            <v>30360000</v>
          </cell>
          <cell r="D393">
            <v>0</v>
          </cell>
          <cell r="E393">
            <v>30360000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D35020200030350200801020202008003</v>
          </cell>
          <cell r="B394" t="str">
            <v>OTROS SERVICIOS PROFESIONALES, CIENTÍFICOS Y TÉCNICOS</v>
          </cell>
          <cell r="C394">
            <v>721858000</v>
          </cell>
          <cell r="D394">
            <v>0</v>
          </cell>
          <cell r="E394">
            <v>721858000</v>
          </cell>
          <cell r="F394">
            <v>31858000</v>
          </cell>
          <cell r="G394">
            <v>31858000</v>
          </cell>
          <cell r="H394">
            <v>31858000</v>
          </cell>
          <cell r="I394">
            <v>31858000</v>
          </cell>
          <cell r="J394">
            <v>31858000</v>
          </cell>
          <cell r="K394">
            <v>31858000</v>
          </cell>
          <cell r="L394">
            <v>31858000</v>
          </cell>
          <cell r="M394">
            <v>31858000</v>
          </cell>
        </row>
        <row r="395">
          <cell r="A395" t="str">
            <v>D3502020003035020080102020200800301</v>
          </cell>
          <cell r="B395" t="str">
            <v>SERVICIOS DE CONSULTORÍA EN ADMINISTRACIÓN Y SERVICIOS DE GESTIÓN; SERVICIOS DE TECNOLOGÍA DE LA INFORMACIÓN</v>
          </cell>
          <cell r="C395">
            <v>149347000</v>
          </cell>
          <cell r="D395">
            <v>0</v>
          </cell>
          <cell r="E395">
            <v>149347000</v>
          </cell>
          <cell r="F395">
            <v>9347000</v>
          </cell>
          <cell r="G395">
            <v>9347000</v>
          </cell>
          <cell r="H395">
            <v>9347000</v>
          </cell>
          <cell r="I395">
            <v>9347000</v>
          </cell>
          <cell r="J395">
            <v>9347000</v>
          </cell>
          <cell r="K395">
            <v>9347000</v>
          </cell>
          <cell r="L395">
            <v>9347000</v>
          </cell>
          <cell r="M395">
            <v>9347000</v>
          </cell>
        </row>
        <row r="396">
          <cell r="A396" t="str">
            <v>D3502020003035020080102020200800307</v>
          </cell>
          <cell r="B396" t="str">
            <v>SERVICIOS DE INVESTIGACIÓN DE MERCADOS Y DE ENCUESTAS DE OPINIÓN PÚBLICA</v>
          </cell>
          <cell r="C396">
            <v>30000000</v>
          </cell>
          <cell r="D396">
            <v>0</v>
          </cell>
          <cell r="E396">
            <v>30000000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A397" t="str">
            <v>D3502020003035020080102020200800308</v>
          </cell>
          <cell r="B397" t="str">
            <v>SERVICIOS FOTOGRÁFICOS Y SERVICIOS DE REVELADO FOTOGRÁFICO</v>
          </cell>
          <cell r="C397">
            <v>526010000</v>
          </cell>
          <cell r="D397">
            <v>0</v>
          </cell>
          <cell r="E397">
            <v>526010000</v>
          </cell>
          <cell r="F397">
            <v>6010000</v>
          </cell>
          <cell r="G397">
            <v>6010000</v>
          </cell>
          <cell r="H397">
            <v>6010000</v>
          </cell>
          <cell r="I397">
            <v>6010000</v>
          </cell>
          <cell r="J397">
            <v>6010000</v>
          </cell>
          <cell r="K397">
            <v>6010000</v>
          </cell>
          <cell r="L397">
            <v>6010000</v>
          </cell>
          <cell r="M397">
            <v>6010000</v>
          </cell>
        </row>
        <row r="398">
          <cell r="A398" t="str">
            <v>D3502020003035020080102020200800309</v>
          </cell>
          <cell r="B398" t="str">
            <v>OTROS SERVICIOS PROFESIONALES Y TÉCNICOS N.C.P.</v>
          </cell>
          <cell r="C398">
            <v>16501000</v>
          </cell>
          <cell r="D398">
            <v>0</v>
          </cell>
          <cell r="E398">
            <v>16501000</v>
          </cell>
          <cell r="F398">
            <v>16501000</v>
          </cell>
          <cell r="G398">
            <v>16501000</v>
          </cell>
          <cell r="H398">
            <v>16501000</v>
          </cell>
          <cell r="I398">
            <v>16501000</v>
          </cell>
          <cell r="J398">
            <v>16501000</v>
          </cell>
          <cell r="K398">
            <v>16501000</v>
          </cell>
          <cell r="L398">
            <v>16501000</v>
          </cell>
          <cell r="M398">
            <v>16501000</v>
          </cell>
        </row>
        <row r="399">
          <cell r="A399" t="str">
            <v>D35020200030350200801020202008005</v>
          </cell>
          <cell r="B399" t="str">
            <v>SERVICIOS DE SOPORTE</v>
          </cell>
          <cell r="C399">
            <v>9995638</v>
          </cell>
          <cell r="D399">
            <v>0</v>
          </cell>
          <cell r="E399">
            <v>9995638</v>
          </cell>
          <cell r="F399">
            <v>9995638</v>
          </cell>
          <cell r="G399">
            <v>9995638</v>
          </cell>
          <cell r="H399">
            <v>9995638</v>
          </cell>
          <cell r="I399">
            <v>9995638</v>
          </cell>
          <cell r="J399">
            <v>9995638</v>
          </cell>
          <cell r="K399">
            <v>9995638</v>
          </cell>
          <cell r="L399">
            <v>9995638</v>
          </cell>
          <cell r="M399">
            <v>9995638</v>
          </cell>
        </row>
        <row r="400">
          <cell r="A400" t="str">
            <v>D3502020003035020080102020200800509</v>
          </cell>
          <cell r="B400" t="str">
            <v>OTROS SERVICIOS AUXILIARES</v>
          </cell>
          <cell r="C400">
            <v>9995638</v>
          </cell>
          <cell r="D400">
            <v>0</v>
          </cell>
          <cell r="E400">
            <v>9995638</v>
          </cell>
          <cell r="F400">
            <v>9995638</v>
          </cell>
          <cell r="G400">
            <v>9995638</v>
          </cell>
          <cell r="H400">
            <v>9995638</v>
          </cell>
          <cell r="I400">
            <v>9995638</v>
          </cell>
          <cell r="J400">
            <v>9995638</v>
          </cell>
          <cell r="K400">
            <v>9995638</v>
          </cell>
          <cell r="L400">
            <v>9995638</v>
          </cell>
          <cell r="M400">
            <v>9995638</v>
          </cell>
        </row>
        <row r="401">
          <cell r="A401" t="str">
            <v>D350202000303502016</v>
          </cell>
          <cell r="B401" t="str">
            <v>"SERVICIO DE ASISTENCIA TÉCNICA PARA EL
FORTALECIMIENTO DE LAS REDES REGIONALES DE
EMPRENDIMIENTO"</v>
          </cell>
          <cell r="C401">
            <v>1644559169</v>
          </cell>
          <cell r="D401">
            <v>0</v>
          </cell>
          <cell r="E401">
            <v>1644559169</v>
          </cell>
          <cell r="F401">
            <v>406335667</v>
          </cell>
          <cell r="G401">
            <v>406335667</v>
          </cell>
          <cell r="H401">
            <v>256335667</v>
          </cell>
          <cell r="I401">
            <v>256335667</v>
          </cell>
          <cell r="J401">
            <v>74893587</v>
          </cell>
          <cell r="K401">
            <v>74893587</v>
          </cell>
          <cell r="L401">
            <v>73309587</v>
          </cell>
          <cell r="M401">
            <v>73309587</v>
          </cell>
        </row>
        <row r="402">
          <cell r="A402" t="str">
            <v>D35020200030350201603</v>
          </cell>
          <cell r="B402" t="str">
            <v>COFINANCIAR PROYECTOS CON ENFOQUE TERRITORIAL (PDET, ADN, ENTRE OTROS)</v>
          </cell>
          <cell r="C402">
            <v>1259009201</v>
          </cell>
          <cell r="D402">
            <v>0</v>
          </cell>
          <cell r="E402">
            <v>1259009201</v>
          </cell>
          <cell r="F402">
            <v>394537667</v>
          </cell>
          <cell r="G402">
            <v>394537667</v>
          </cell>
          <cell r="H402">
            <v>244537667</v>
          </cell>
          <cell r="I402">
            <v>244537667</v>
          </cell>
          <cell r="J402">
            <v>63095587</v>
          </cell>
          <cell r="K402">
            <v>63095587</v>
          </cell>
          <cell r="L402">
            <v>61511587</v>
          </cell>
          <cell r="M402">
            <v>61511587</v>
          </cell>
        </row>
        <row r="403">
          <cell r="A403" t="str">
            <v>D35020200030350201603020202</v>
          </cell>
          <cell r="B403" t="str">
            <v>ADQUISICIÓN DE SERVICIOS</v>
          </cell>
          <cell r="C403">
            <v>1103009201</v>
          </cell>
          <cell r="D403">
            <v>0</v>
          </cell>
          <cell r="E403">
            <v>1103009201</v>
          </cell>
          <cell r="F403">
            <v>244537667</v>
          </cell>
          <cell r="G403">
            <v>244537667</v>
          </cell>
          <cell r="H403">
            <v>244537667</v>
          </cell>
          <cell r="I403">
            <v>244537667</v>
          </cell>
          <cell r="J403">
            <v>63095587</v>
          </cell>
          <cell r="K403">
            <v>63095587</v>
          </cell>
          <cell r="L403">
            <v>61511587</v>
          </cell>
          <cell r="M403">
            <v>61511587</v>
          </cell>
        </row>
        <row r="404">
          <cell r="A404" t="str">
            <v>D35020200030350201603020202006</v>
          </cell>
          <cell r="B404" t="str">
            <v>SERVICIOS DE ALOJAMIENTO; SERVICIOS DE SUMINISTRO DE COMIDAS Y BEBIDAS; SERVICIOS DE TRANSPORTE; Y SERVICIOS DE DISTRIBUCIÓN DE ELECTRICIDAD, GAS Y AGUA</v>
          </cell>
          <cell r="C404">
            <v>2484525</v>
          </cell>
          <cell r="D404">
            <v>0</v>
          </cell>
          <cell r="E404">
            <v>2484525</v>
          </cell>
          <cell r="F404">
            <v>2484525</v>
          </cell>
          <cell r="G404">
            <v>2484525</v>
          </cell>
          <cell r="H404">
            <v>2484525</v>
          </cell>
          <cell r="I404">
            <v>2484525</v>
          </cell>
          <cell r="J404">
            <v>1321445</v>
          </cell>
          <cell r="K404">
            <v>1321445</v>
          </cell>
          <cell r="L404">
            <v>1321445</v>
          </cell>
          <cell r="M404">
            <v>1321445</v>
          </cell>
        </row>
        <row r="405">
          <cell r="A405" t="str">
            <v>D35020200030350201603020202006004</v>
          </cell>
          <cell r="B405" t="str">
            <v>SERVICIOS DE TRANSPORTE DE PASAJEROS</v>
          </cell>
          <cell r="C405">
            <v>2484525</v>
          </cell>
          <cell r="D405">
            <v>0</v>
          </cell>
          <cell r="E405">
            <v>2484525</v>
          </cell>
          <cell r="F405">
            <v>2484525</v>
          </cell>
          <cell r="G405">
            <v>2484525</v>
          </cell>
          <cell r="H405">
            <v>2484525</v>
          </cell>
          <cell r="I405">
            <v>2484525</v>
          </cell>
          <cell r="J405">
            <v>1321445</v>
          </cell>
          <cell r="K405">
            <v>1321445</v>
          </cell>
          <cell r="L405">
            <v>1321445</v>
          </cell>
          <cell r="M405">
            <v>1321445</v>
          </cell>
        </row>
        <row r="406">
          <cell r="A406" t="str">
            <v>D35020200030350201603020202008</v>
          </cell>
          <cell r="B406" t="str">
            <v>SERVICIOS PRESTADOS A LAS EMPRESAS Y SERVICIOS DE PRODUCCIÓN</v>
          </cell>
          <cell r="C406">
            <v>1100524676</v>
          </cell>
          <cell r="D406">
            <v>0</v>
          </cell>
          <cell r="E406">
            <v>1100524676</v>
          </cell>
          <cell r="F406">
            <v>242053142</v>
          </cell>
          <cell r="G406">
            <v>242053142</v>
          </cell>
          <cell r="H406">
            <v>242053142</v>
          </cell>
          <cell r="I406">
            <v>242053142</v>
          </cell>
          <cell r="J406">
            <v>61774142</v>
          </cell>
          <cell r="K406">
            <v>61774142</v>
          </cell>
          <cell r="L406">
            <v>60190142</v>
          </cell>
          <cell r="M406">
            <v>60190142</v>
          </cell>
        </row>
        <row r="407">
          <cell r="A407" t="str">
            <v>D35020200030350201603020202008003</v>
          </cell>
          <cell r="B407" t="str">
            <v>OTROS SERVICIOS PROFESIONALES, CIENTÍFICOS Y TÉCNICOS</v>
          </cell>
          <cell r="C407">
            <v>1086721534</v>
          </cell>
          <cell r="D407">
            <v>0</v>
          </cell>
          <cell r="E407">
            <v>1086721534</v>
          </cell>
          <cell r="F407">
            <v>228250000</v>
          </cell>
          <cell r="G407">
            <v>228250000</v>
          </cell>
          <cell r="H407">
            <v>228250000</v>
          </cell>
          <cell r="I407">
            <v>228250000</v>
          </cell>
          <cell r="J407">
            <v>47971000</v>
          </cell>
          <cell r="K407">
            <v>47971000</v>
          </cell>
          <cell r="L407">
            <v>46387000</v>
          </cell>
          <cell r="M407">
            <v>46387000</v>
          </cell>
        </row>
        <row r="408">
          <cell r="A408" t="str">
            <v>D3502020003035020160302020200800301</v>
          </cell>
          <cell r="B408" t="str">
            <v>SERVICIOS DE CONSULTORÍA EN ADMINISTRACIÓN Y SERVICIOS DE GESTIÓN; SERVICIOS DE TECNOLOGÍA DE LA INFORMACIÓN</v>
          </cell>
          <cell r="C408">
            <v>883185534</v>
          </cell>
          <cell r="D408">
            <v>0</v>
          </cell>
          <cell r="E408">
            <v>883185534</v>
          </cell>
          <cell r="F408">
            <v>104364000</v>
          </cell>
          <cell r="G408">
            <v>104364000</v>
          </cell>
          <cell r="H408">
            <v>104364000</v>
          </cell>
          <cell r="I408">
            <v>104364000</v>
          </cell>
          <cell r="J408">
            <v>44435000</v>
          </cell>
          <cell r="K408">
            <v>44435000</v>
          </cell>
          <cell r="L408">
            <v>44435000</v>
          </cell>
          <cell r="M408">
            <v>44435000</v>
          </cell>
        </row>
        <row r="409">
          <cell r="A409" t="str">
            <v>D3502020003035020160302020200800307</v>
          </cell>
          <cell r="B409" t="str">
            <v>SERVICIOS DE INVESTIGACIÓN DE MERCADOS Y DE ENCUESTAS DE OPINIÓN PÚBLICA</v>
          </cell>
          <cell r="C409">
            <v>50856000</v>
          </cell>
          <cell r="D409">
            <v>0</v>
          </cell>
          <cell r="E409">
            <v>50856000</v>
          </cell>
          <cell r="F409">
            <v>21646000</v>
          </cell>
          <cell r="G409">
            <v>21646000</v>
          </cell>
          <cell r="H409">
            <v>21646000</v>
          </cell>
          <cell r="I409">
            <v>21646000</v>
          </cell>
          <cell r="J409">
            <v>856000</v>
          </cell>
          <cell r="K409">
            <v>856000</v>
          </cell>
          <cell r="L409">
            <v>856000</v>
          </cell>
          <cell r="M409">
            <v>856000</v>
          </cell>
        </row>
        <row r="410">
          <cell r="A410" t="str">
            <v>D3502020003035020160302020200800309</v>
          </cell>
          <cell r="B410" t="str">
            <v>OTROS SERVICIOS PROFESIONALES Y TÉCNICOS N.C.P.</v>
          </cell>
          <cell r="C410">
            <v>152680000</v>
          </cell>
          <cell r="D410">
            <v>0</v>
          </cell>
          <cell r="E410">
            <v>152680000</v>
          </cell>
          <cell r="F410">
            <v>102240000</v>
          </cell>
          <cell r="G410">
            <v>102240000</v>
          </cell>
          <cell r="H410">
            <v>102240000</v>
          </cell>
          <cell r="I410">
            <v>102240000</v>
          </cell>
          <cell r="J410">
            <v>2680000</v>
          </cell>
          <cell r="K410">
            <v>2680000</v>
          </cell>
          <cell r="L410">
            <v>1096000</v>
          </cell>
          <cell r="M410">
            <v>1096000</v>
          </cell>
        </row>
        <row r="411">
          <cell r="A411" t="str">
            <v>D35020200030350201603020202008005</v>
          </cell>
          <cell r="B411" t="str">
            <v>SERVICIOS DE SOPORTE</v>
          </cell>
          <cell r="C411">
            <v>13803142</v>
          </cell>
          <cell r="D411">
            <v>0</v>
          </cell>
          <cell r="E411">
            <v>13803142</v>
          </cell>
          <cell r="F411">
            <v>13803142</v>
          </cell>
          <cell r="G411">
            <v>13803142</v>
          </cell>
          <cell r="H411">
            <v>13803142</v>
          </cell>
          <cell r="I411">
            <v>13803142</v>
          </cell>
          <cell r="J411">
            <v>13803142</v>
          </cell>
          <cell r="K411">
            <v>13803142</v>
          </cell>
          <cell r="L411">
            <v>13803142</v>
          </cell>
          <cell r="M411">
            <v>13803142</v>
          </cell>
        </row>
        <row r="412">
          <cell r="A412" t="str">
            <v>D3502020003035020160302020200800509</v>
          </cell>
          <cell r="B412" t="str">
            <v>OTROS SERVICIOS AUXILIARES</v>
          </cell>
          <cell r="C412">
            <v>13803142</v>
          </cell>
          <cell r="D412">
            <v>0</v>
          </cell>
          <cell r="E412">
            <v>13803142</v>
          </cell>
          <cell r="F412">
            <v>13803142</v>
          </cell>
          <cell r="G412">
            <v>13803142</v>
          </cell>
          <cell r="H412">
            <v>13803142</v>
          </cell>
          <cell r="I412">
            <v>13803142</v>
          </cell>
          <cell r="J412">
            <v>13803142</v>
          </cell>
          <cell r="K412">
            <v>13803142</v>
          </cell>
          <cell r="L412">
            <v>13803142</v>
          </cell>
          <cell r="M412">
            <v>13803142</v>
          </cell>
        </row>
        <row r="413">
          <cell r="A413" t="str">
            <v>D35020200030350201603030202</v>
          </cell>
          <cell r="B413" t="str">
            <v>A ORGANIZACIONES INTERNACIONALES</v>
          </cell>
          <cell r="C413">
            <v>156000000</v>
          </cell>
          <cell r="D413">
            <v>0</v>
          </cell>
          <cell r="E413">
            <v>156000000</v>
          </cell>
          <cell r="F413">
            <v>150000000</v>
          </cell>
          <cell r="G413">
            <v>150000000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D35020200030350201603030202001</v>
          </cell>
          <cell r="B414" t="str">
            <v>MEMBRESÍAS</v>
          </cell>
          <cell r="C414">
            <v>156000000</v>
          </cell>
          <cell r="D414">
            <v>0</v>
          </cell>
          <cell r="E414">
            <v>156000000</v>
          </cell>
          <cell r="F414">
            <v>150000000</v>
          </cell>
          <cell r="G414">
            <v>150000000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A415" t="str">
            <v>D35020200030350201604</v>
          </cell>
          <cell r="B415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415">
            <v>385549968</v>
          </cell>
          <cell r="D415">
            <v>0</v>
          </cell>
          <cell r="E415">
            <v>385549968</v>
          </cell>
          <cell r="F415">
            <v>11798000</v>
          </cell>
          <cell r="G415">
            <v>11798000</v>
          </cell>
          <cell r="H415">
            <v>11798000</v>
          </cell>
          <cell r="I415">
            <v>11798000</v>
          </cell>
          <cell r="J415">
            <v>11798000</v>
          </cell>
          <cell r="K415">
            <v>11798000</v>
          </cell>
          <cell r="L415">
            <v>11798000</v>
          </cell>
          <cell r="M415">
            <v>11798000</v>
          </cell>
        </row>
        <row r="416">
          <cell r="A416" t="str">
            <v>D35020200030350201604020201</v>
          </cell>
          <cell r="B416" t="str">
            <v>MATERIALES Y SUMINISTROS</v>
          </cell>
          <cell r="C416">
            <v>7800000</v>
          </cell>
          <cell r="D416">
            <v>0</v>
          </cell>
          <cell r="E416">
            <v>7800000</v>
          </cell>
          <cell r="F416">
            <v>800000</v>
          </cell>
          <cell r="G416">
            <v>800000</v>
          </cell>
          <cell r="H416">
            <v>800000</v>
          </cell>
          <cell r="I416">
            <v>800000</v>
          </cell>
          <cell r="J416">
            <v>800000</v>
          </cell>
          <cell r="K416">
            <v>800000</v>
          </cell>
          <cell r="L416">
            <v>800000</v>
          </cell>
          <cell r="M416">
            <v>800000</v>
          </cell>
        </row>
        <row r="417">
          <cell r="A417" t="str">
            <v>D35020200030350201604020201003</v>
          </cell>
          <cell r="B417" t="str">
            <v>OTROS BIENES TRANSPORTABLES (EXCEPTO PRODUCTOS METÁLICOS, MAQUINARIA Y EQUIPO)</v>
          </cell>
          <cell r="C417">
            <v>7800000</v>
          </cell>
          <cell r="D417">
            <v>0</v>
          </cell>
          <cell r="E417">
            <v>7800000</v>
          </cell>
          <cell r="F417">
            <v>800000</v>
          </cell>
          <cell r="G417">
            <v>800000</v>
          </cell>
          <cell r="H417">
            <v>800000</v>
          </cell>
          <cell r="I417">
            <v>800000</v>
          </cell>
          <cell r="J417">
            <v>800000</v>
          </cell>
          <cell r="K417">
            <v>800000</v>
          </cell>
          <cell r="L417">
            <v>800000</v>
          </cell>
          <cell r="M417">
            <v>800000</v>
          </cell>
        </row>
        <row r="418">
          <cell r="A418" t="str">
            <v>D35020200030350201604020201003008</v>
          </cell>
          <cell r="B418" t="str">
            <v>OTROS BIENES TRANSPORTABLES N.C.P.</v>
          </cell>
          <cell r="C418">
            <v>7800000</v>
          </cell>
          <cell r="D418">
            <v>0</v>
          </cell>
          <cell r="E418">
            <v>7800000</v>
          </cell>
          <cell r="F418">
            <v>800000</v>
          </cell>
          <cell r="G418">
            <v>800000</v>
          </cell>
          <cell r="H418">
            <v>800000</v>
          </cell>
          <cell r="I418">
            <v>800000</v>
          </cell>
          <cell r="J418">
            <v>800000</v>
          </cell>
          <cell r="K418">
            <v>800000</v>
          </cell>
          <cell r="L418">
            <v>800000</v>
          </cell>
          <cell r="M418">
            <v>800000</v>
          </cell>
        </row>
        <row r="419">
          <cell r="A419" t="str">
            <v>D3502020003035020160402020100300802</v>
          </cell>
          <cell r="B419" t="str">
            <v>JOYAS Y ARTÍCULOS CONEXOS</v>
          </cell>
          <cell r="C419">
            <v>5500000</v>
          </cell>
          <cell r="D419">
            <v>0</v>
          </cell>
          <cell r="E419">
            <v>5500000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A420" t="str">
            <v>D3502020003035020160402020100300809</v>
          </cell>
          <cell r="B420" t="str">
            <v>OTROS ARTÍCULOS MANUFACTURADOS N.C.P.</v>
          </cell>
          <cell r="C420">
            <v>2300000</v>
          </cell>
          <cell r="D420">
            <v>0</v>
          </cell>
          <cell r="E420">
            <v>2300000</v>
          </cell>
          <cell r="F420">
            <v>800000</v>
          </cell>
          <cell r="G420">
            <v>800000</v>
          </cell>
          <cell r="H420">
            <v>800000</v>
          </cell>
          <cell r="I420">
            <v>800000</v>
          </cell>
          <cell r="J420">
            <v>800000</v>
          </cell>
          <cell r="K420">
            <v>800000</v>
          </cell>
          <cell r="L420">
            <v>800000</v>
          </cell>
          <cell r="M420">
            <v>800000</v>
          </cell>
        </row>
        <row r="421">
          <cell r="A421" t="str">
            <v>D35020200030350201604020202</v>
          </cell>
          <cell r="B421" t="str">
            <v>ADQUISICIÓN DE SERVICIOS</v>
          </cell>
          <cell r="C421">
            <v>377749968</v>
          </cell>
          <cell r="D421">
            <v>0</v>
          </cell>
          <cell r="E421">
            <v>377749968</v>
          </cell>
          <cell r="F421">
            <v>10998000</v>
          </cell>
          <cell r="G421">
            <v>10998000</v>
          </cell>
          <cell r="H421">
            <v>10998000</v>
          </cell>
          <cell r="I421">
            <v>10998000</v>
          </cell>
          <cell r="J421">
            <v>10998000</v>
          </cell>
          <cell r="K421">
            <v>10998000</v>
          </cell>
          <cell r="L421">
            <v>10998000</v>
          </cell>
          <cell r="M421">
            <v>10998000</v>
          </cell>
        </row>
        <row r="422">
          <cell r="A422" t="str">
            <v>D35020200030350201604020202008</v>
          </cell>
          <cell r="B422" t="str">
            <v>SERVICIOS PRESTADOS A LAS EMPRESAS Y SERVICIOS DE PRODUCCIÓN</v>
          </cell>
          <cell r="C422">
            <v>377749968</v>
          </cell>
          <cell r="D422">
            <v>0</v>
          </cell>
          <cell r="E422">
            <v>377749968</v>
          </cell>
          <cell r="F422">
            <v>10998000</v>
          </cell>
          <cell r="G422">
            <v>10998000</v>
          </cell>
          <cell r="H422">
            <v>10998000</v>
          </cell>
          <cell r="I422">
            <v>10998000</v>
          </cell>
          <cell r="J422">
            <v>10998000</v>
          </cell>
          <cell r="K422">
            <v>10998000</v>
          </cell>
          <cell r="L422">
            <v>10998000</v>
          </cell>
          <cell r="M422">
            <v>10998000</v>
          </cell>
        </row>
        <row r="423">
          <cell r="A423" t="str">
            <v>D35020200030350201604020202008001</v>
          </cell>
          <cell r="B423" t="str">
            <v>SERVICIOS DE INVESTIGACIÓN Y DESARROLLO</v>
          </cell>
          <cell r="C423">
            <v>7000000</v>
          </cell>
          <cell r="D423">
            <v>0</v>
          </cell>
          <cell r="E423">
            <v>7000000</v>
          </cell>
          <cell r="F423">
            <v>7000000</v>
          </cell>
          <cell r="G423">
            <v>7000000</v>
          </cell>
          <cell r="H423">
            <v>7000000</v>
          </cell>
          <cell r="I423">
            <v>7000000</v>
          </cell>
          <cell r="J423">
            <v>7000000</v>
          </cell>
          <cell r="K423">
            <v>7000000</v>
          </cell>
          <cell r="L423">
            <v>7000000</v>
          </cell>
          <cell r="M423">
            <v>7000000</v>
          </cell>
        </row>
        <row r="424">
          <cell r="A424" t="str">
            <v>D3502020003035020160402020200800102</v>
          </cell>
          <cell r="B424" t="str">
            <v>SERVICIOS DE INVESTIGACIÓN Y DESARROLLO EXPERIMENTAL EN CIENCIAS SOCIALES Y HUMANIDADES</v>
          </cell>
          <cell r="C424">
            <v>7000000</v>
          </cell>
          <cell r="D424">
            <v>0</v>
          </cell>
          <cell r="E424">
            <v>7000000</v>
          </cell>
          <cell r="F424">
            <v>7000000</v>
          </cell>
          <cell r="G424">
            <v>7000000</v>
          </cell>
          <cell r="H424">
            <v>7000000</v>
          </cell>
          <cell r="I424">
            <v>7000000</v>
          </cell>
          <cell r="J424">
            <v>7000000</v>
          </cell>
          <cell r="K424">
            <v>7000000</v>
          </cell>
          <cell r="L424">
            <v>7000000</v>
          </cell>
          <cell r="M424">
            <v>7000000</v>
          </cell>
        </row>
        <row r="425">
          <cell r="A425" t="str">
            <v>D35020200030350201604020202008003</v>
          </cell>
          <cell r="B425" t="str">
            <v>OTROS SERVICIOS PROFESIONALES, CIENTÍFICOS Y TÉCNICOS</v>
          </cell>
          <cell r="C425">
            <v>320749968</v>
          </cell>
          <cell r="D425">
            <v>0</v>
          </cell>
          <cell r="E425">
            <v>320749968</v>
          </cell>
          <cell r="F425">
            <v>3998000</v>
          </cell>
          <cell r="G425">
            <v>3998000</v>
          </cell>
          <cell r="H425">
            <v>3998000</v>
          </cell>
          <cell r="I425">
            <v>3998000</v>
          </cell>
          <cell r="J425">
            <v>3998000</v>
          </cell>
          <cell r="K425">
            <v>3998000</v>
          </cell>
          <cell r="L425">
            <v>3998000</v>
          </cell>
          <cell r="M425">
            <v>3998000</v>
          </cell>
        </row>
        <row r="426">
          <cell r="A426" t="str">
            <v>D3502020003035020160402020200800301</v>
          </cell>
          <cell r="B426" t="str">
            <v>SERVICIOS DE CONSULTORÍA EN ADMINISTRACIÓN Y SERVICIOS DE GESTIÓN; SERVICIOS DE TECNOLOGÍA DE LA INFORMACIÓN</v>
          </cell>
          <cell r="C426">
            <v>91223000</v>
          </cell>
          <cell r="D426">
            <v>0</v>
          </cell>
          <cell r="E426">
            <v>91223000</v>
          </cell>
          <cell r="F426">
            <v>1223000</v>
          </cell>
          <cell r="G426">
            <v>1223000</v>
          </cell>
          <cell r="H426">
            <v>1223000</v>
          </cell>
          <cell r="I426">
            <v>1223000</v>
          </cell>
          <cell r="J426">
            <v>1223000</v>
          </cell>
          <cell r="K426">
            <v>1223000</v>
          </cell>
          <cell r="L426">
            <v>1223000</v>
          </cell>
          <cell r="M426">
            <v>1223000</v>
          </cell>
        </row>
        <row r="427">
          <cell r="A427" t="str">
            <v>D3502020003035020160402020200800309</v>
          </cell>
          <cell r="B427" t="str">
            <v>OTROS SERVICIOS PROFESIONALES Y TÉCNICOS N.C.P.</v>
          </cell>
          <cell r="C427">
            <v>229526968</v>
          </cell>
          <cell r="D427">
            <v>0</v>
          </cell>
          <cell r="E427">
            <v>229526968</v>
          </cell>
          <cell r="F427">
            <v>2775000</v>
          </cell>
          <cell r="G427">
            <v>2775000</v>
          </cell>
          <cell r="H427">
            <v>2775000</v>
          </cell>
          <cell r="I427">
            <v>2775000</v>
          </cell>
          <cell r="J427">
            <v>2775000</v>
          </cell>
          <cell r="K427">
            <v>2775000</v>
          </cell>
          <cell r="L427">
            <v>2775000</v>
          </cell>
          <cell r="M427">
            <v>2775000</v>
          </cell>
        </row>
        <row r="428">
          <cell r="A428" t="str">
            <v>D35020200030350201604020202008005</v>
          </cell>
          <cell r="B428" t="str">
            <v>SERVICIOS DE SOPORTE</v>
          </cell>
          <cell r="C428">
            <v>50000000</v>
          </cell>
          <cell r="D428">
            <v>0</v>
          </cell>
          <cell r="E428">
            <v>50000000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D3502020003035020160402020200800509</v>
          </cell>
          <cell r="B429" t="str">
            <v>OTROS SERVICIOS AUXILIARES</v>
          </cell>
          <cell r="C429">
            <v>50000000</v>
          </cell>
          <cell r="D429">
            <v>0</v>
          </cell>
          <cell r="E429">
            <v>50000000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 t="str">
            <v>D350202000303502024</v>
          </cell>
          <cell r="B430" t="str">
            <v>SERVICIO DE ASISTENCIA TÉCNICA PARA LA ACTIVIDAD  ARTESANAL</v>
          </cell>
          <cell r="C430">
            <v>6219914329</v>
          </cell>
          <cell r="D430">
            <v>-42864508.969999999</v>
          </cell>
          <cell r="E430">
            <v>6177049820.0299997</v>
          </cell>
          <cell r="F430">
            <v>79812970</v>
          </cell>
          <cell r="G430">
            <v>79812970</v>
          </cell>
          <cell r="H430">
            <v>79812970</v>
          </cell>
          <cell r="I430">
            <v>79812970</v>
          </cell>
          <cell r="J430">
            <v>79812969</v>
          </cell>
          <cell r="K430">
            <v>79812969</v>
          </cell>
          <cell r="L430">
            <v>79804969</v>
          </cell>
          <cell r="M430">
            <v>79804969</v>
          </cell>
        </row>
        <row r="431">
          <cell r="A431" t="str">
            <v>D35020200030350202401</v>
          </cell>
          <cell r="B431" t="str">
            <v>PRESTAR SERVICIOS DE ASISTENCIA TÉCNICA, CAPACITACIÓN Y FORMACIÓN EN LOS 32 DEPARTAMENTOS Y EN LA CIUDAD DE BOGOTÁ</v>
          </cell>
          <cell r="C431">
            <v>1161118000</v>
          </cell>
          <cell r="D431">
            <v>0</v>
          </cell>
          <cell r="E431">
            <v>1161118000</v>
          </cell>
          <cell r="F431">
            <v>22281000</v>
          </cell>
          <cell r="G431">
            <v>22281000</v>
          </cell>
          <cell r="H431">
            <v>22281000</v>
          </cell>
          <cell r="I431">
            <v>22281000</v>
          </cell>
          <cell r="J431">
            <v>22281000</v>
          </cell>
          <cell r="K431">
            <v>22281000</v>
          </cell>
          <cell r="L431">
            <v>22281000</v>
          </cell>
          <cell r="M431">
            <v>22281000</v>
          </cell>
        </row>
        <row r="432">
          <cell r="A432" t="str">
            <v>D35020200030350202401020202</v>
          </cell>
          <cell r="B432" t="str">
            <v>ADQUISICIÓN DE SERVICIOS</v>
          </cell>
          <cell r="C432">
            <v>1161118000</v>
          </cell>
          <cell r="D432">
            <v>0</v>
          </cell>
          <cell r="E432">
            <v>1161118000</v>
          </cell>
          <cell r="F432">
            <v>22281000</v>
          </cell>
          <cell r="G432">
            <v>22281000</v>
          </cell>
          <cell r="H432">
            <v>22281000</v>
          </cell>
          <cell r="I432">
            <v>22281000</v>
          </cell>
          <cell r="J432">
            <v>22281000</v>
          </cell>
          <cell r="K432">
            <v>22281000</v>
          </cell>
          <cell r="L432">
            <v>22281000</v>
          </cell>
          <cell r="M432">
            <v>22281000</v>
          </cell>
        </row>
        <row r="433">
          <cell r="A433" t="str">
            <v>D35020200030350202401020202008</v>
          </cell>
          <cell r="B433" t="str">
            <v>SERVICIOS PRESTADOS A LAS EMPRESAS Y SERVICIOS DE PRODUCCIÓN</v>
          </cell>
          <cell r="C433">
            <v>1161118000</v>
          </cell>
          <cell r="D433">
            <v>0</v>
          </cell>
          <cell r="E433">
            <v>1161118000</v>
          </cell>
          <cell r="F433">
            <v>22281000</v>
          </cell>
          <cell r="G433">
            <v>22281000</v>
          </cell>
          <cell r="H433">
            <v>22281000</v>
          </cell>
          <cell r="I433">
            <v>22281000</v>
          </cell>
          <cell r="J433">
            <v>22281000</v>
          </cell>
          <cell r="K433">
            <v>22281000</v>
          </cell>
          <cell r="L433">
            <v>22281000</v>
          </cell>
          <cell r="M433">
            <v>22281000</v>
          </cell>
        </row>
        <row r="434">
          <cell r="A434" t="str">
            <v>D35020200030350202401020202008001</v>
          </cell>
          <cell r="B434" t="str">
            <v>SERVICIOS DE INVESTIGACIÓN Y DESARROLLO</v>
          </cell>
          <cell r="C434">
            <v>1138837000</v>
          </cell>
          <cell r="D434">
            <v>0</v>
          </cell>
          <cell r="E434">
            <v>1138837000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D3502020003035020240102020200800102</v>
          </cell>
          <cell r="B435" t="str">
            <v>SERVICIOS DE INVESTIGACIÓN Y DESARROLLO EXPERIMENTAL EN CIENCIAS SOCIALES Y HUMANIDADES</v>
          </cell>
          <cell r="C435">
            <v>1138837000</v>
          </cell>
          <cell r="D435">
            <v>0</v>
          </cell>
          <cell r="E435">
            <v>1138837000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D35020200030350202401020202008003</v>
          </cell>
          <cell r="B436" t="str">
            <v>OTROS SERVICIOS PROFESIONALES, CIENTÍFICOS Y TÉCNICOS</v>
          </cell>
          <cell r="C436">
            <v>22090000</v>
          </cell>
          <cell r="D436">
            <v>0</v>
          </cell>
          <cell r="E436">
            <v>22090000</v>
          </cell>
          <cell r="F436">
            <v>22090000</v>
          </cell>
          <cell r="G436">
            <v>22090000</v>
          </cell>
          <cell r="H436">
            <v>22090000</v>
          </cell>
          <cell r="I436">
            <v>22090000</v>
          </cell>
          <cell r="J436">
            <v>22090000</v>
          </cell>
          <cell r="K436">
            <v>22090000</v>
          </cell>
          <cell r="L436">
            <v>22090000</v>
          </cell>
          <cell r="M436">
            <v>22090000</v>
          </cell>
        </row>
        <row r="437">
          <cell r="A437" t="str">
            <v>D3502020003035020240102020200800309</v>
          </cell>
          <cell r="B437" t="str">
            <v>OTROS SERVICIOS PROFESIONALES Y TÉCNICOS N.C.P.</v>
          </cell>
          <cell r="C437">
            <v>22090000</v>
          </cell>
          <cell r="D437">
            <v>0</v>
          </cell>
          <cell r="E437">
            <v>22090000</v>
          </cell>
          <cell r="F437">
            <v>22090000</v>
          </cell>
          <cell r="G437">
            <v>22090000</v>
          </cell>
          <cell r="H437">
            <v>22090000</v>
          </cell>
          <cell r="I437">
            <v>22090000</v>
          </cell>
          <cell r="J437">
            <v>22090000</v>
          </cell>
          <cell r="K437">
            <v>22090000</v>
          </cell>
          <cell r="L437">
            <v>22090000</v>
          </cell>
          <cell r="M437">
            <v>22090000</v>
          </cell>
        </row>
        <row r="438">
          <cell r="A438" t="str">
            <v>D35020200030350202401020202008005</v>
          </cell>
          <cell r="B438" t="str">
            <v>SERVICIOS DE SOPORTE</v>
          </cell>
          <cell r="C438">
            <v>191000</v>
          </cell>
          <cell r="D438">
            <v>0</v>
          </cell>
          <cell r="E438">
            <v>191000</v>
          </cell>
          <cell r="F438">
            <v>191000</v>
          </cell>
          <cell r="G438">
            <v>191000</v>
          </cell>
          <cell r="H438">
            <v>191000</v>
          </cell>
          <cell r="I438">
            <v>191000</v>
          </cell>
          <cell r="J438">
            <v>191000</v>
          </cell>
          <cell r="K438">
            <v>191000</v>
          </cell>
          <cell r="L438">
            <v>191000</v>
          </cell>
          <cell r="M438">
            <v>191000</v>
          </cell>
        </row>
        <row r="439">
          <cell r="A439" t="str">
            <v>D3502020003035020240102020200800509</v>
          </cell>
          <cell r="B439" t="str">
            <v>OTROS SERVICIOS AUXILIARES</v>
          </cell>
          <cell r="C439">
            <v>191000</v>
          </cell>
          <cell r="D439">
            <v>0</v>
          </cell>
          <cell r="E439">
            <v>191000</v>
          </cell>
          <cell r="F439">
            <v>191000</v>
          </cell>
          <cell r="G439">
            <v>191000</v>
          </cell>
          <cell r="H439">
            <v>191000</v>
          </cell>
          <cell r="I439">
            <v>191000</v>
          </cell>
          <cell r="J439">
            <v>191000</v>
          </cell>
          <cell r="K439">
            <v>191000</v>
          </cell>
          <cell r="L439">
            <v>191000</v>
          </cell>
          <cell r="M439">
            <v>191000</v>
          </cell>
        </row>
        <row r="440">
          <cell r="A440" t="str">
            <v>D35020200030350202402</v>
          </cell>
          <cell r="B440" t="str">
            <v>"GESTIONAR ALIANZAS PARA LA COFINANCIACIÓN DE PROYECTOS DE DESARROLLO DE LA ACTIVIDAD ARTESANAL EN LOS 32 DEPARTAMENTOS Y EN LA CIUDAD DE BOGOTÁ (INCLUIYE RECURSOS
DE COFINANCIACIÓN)"</v>
          </cell>
          <cell r="C440">
            <v>5058796329</v>
          </cell>
          <cell r="D440">
            <v>-42864508.969999999</v>
          </cell>
          <cell r="E440">
            <v>5015931820.0299997</v>
          </cell>
          <cell r="F440">
            <v>57531970</v>
          </cell>
          <cell r="G440">
            <v>57531970</v>
          </cell>
          <cell r="H440">
            <v>57531970</v>
          </cell>
          <cell r="I440">
            <v>57531970</v>
          </cell>
          <cell r="J440">
            <v>57531969</v>
          </cell>
          <cell r="K440">
            <v>57531969</v>
          </cell>
          <cell r="L440">
            <v>57523969</v>
          </cell>
          <cell r="M440">
            <v>57523969</v>
          </cell>
        </row>
        <row r="441">
          <cell r="A441" t="str">
            <v>D35020200030350202402020201</v>
          </cell>
          <cell r="B441" t="str">
            <v>MATERIALES Y SUMINISTROS</v>
          </cell>
          <cell r="C441">
            <v>22375690</v>
          </cell>
          <cell r="D441">
            <v>0</v>
          </cell>
          <cell r="E441">
            <v>22375690</v>
          </cell>
          <cell r="F441">
            <v>22375690</v>
          </cell>
          <cell r="G441">
            <v>22375690</v>
          </cell>
          <cell r="H441">
            <v>22375690</v>
          </cell>
          <cell r="I441">
            <v>22375690</v>
          </cell>
          <cell r="J441">
            <v>22375689</v>
          </cell>
          <cell r="K441">
            <v>22375689</v>
          </cell>
          <cell r="L441">
            <v>22375689</v>
          </cell>
          <cell r="M441">
            <v>22375689</v>
          </cell>
        </row>
        <row r="442">
          <cell r="A442" t="str">
            <v>D35020200030350202402020201000</v>
          </cell>
          <cell r="B442" t="str">
            <v>AGRICULTURA, SILVICULTURA Y PRODUCTOS DE LA PESCA</v>
          </cell>
          <cell r="C442">
            <v>5970770</v>
          </cell>
          <cell r="D442">
            <v>0</v>
          </cell>
          <cell r="E442">
            <v>5970770</v>
          </cell>
          <cell r="F442">
            <v>5970770</v>
          </cell>
          <cell r="G442">
            <v>5970770</v>
          </cell>
          <cell r="H442">
            <v>5970770</v>
          </cell>
          <cell r="I442">
            <v>5970770</v>
          </cell>
          <cell r="J442">
            <v>5970769</v>
          </cell>
          <cell r="K442">
            <v>5970769</v>
          </cell>
          <cell r="L442">
            <v>5970769</v>
          </cell>
          <cell r="M442">
            <v>5970769</v>
          </cell>
        </row>
        <row r="443">
          <cell r="A443" t="str">
            <v>D35020200030350202402020201000001</v>
          </cell>
          <cell r="B443" t="str">
            <v>PRODUCTOS DE LA AGRICULTURA Y LA HORTICULTURA</v>
          </cell>
          <cell r="C443">
            <v>4289070</v>
          </cell>
          <cell r="D443">
            <v>0</v>
          </cell>
          <cell r="E443">
            <v>4289070</v>
          </cell>
          <cell r="F443">
            <v>4289070</v>
          </cell>
          <cell r="G443">
            <v>4289070</v>
          </cell>
          <cell r="H443">
            <v>4289070</v>
          </cell>
          <cell r="I443">
            <v>4289070</v>
          </cell>
          <cell r="J443">
            <v>4289069</v>
          </cell>
          <cell r="K443">
            <v>4289069</v>
          </cell>
          <cell r="L443">
            <v>4289069</v>
          </cell>
          <cell r="M443">
            <v>4289069</v>
          </cell>
        </row>
        <row r="444">
          <cell r="A444" t="str">
            <v>D3502020003035020240202020100000109</v>
          </cell>
          <cell r="B444" t="str">
            <v>PRODUCTOS DE FORRAJE, FIBRAS, PLANTAS VIVAS, FLORES Y CAPULLOS DE FLORES, TABACO EN RAMA Y CAUCHO NATURAL</v>
          </cell>
          <cell r="C444">
            <v>4289070</v>
          </cell>
          <cell r="D444">
            <v>0</v>
          </cell>
          <cell r="E444">
            <v>4289070</v>
          </cell>
          <cell r="F444">
            <v>4289070</v>
          </cell>
          <cell r="G444">
            <v>4289070</v>
          </cell>
          <cell r="H444">
            <v>4289070</v>
          </cell>
          <cell r="I444">
            <v>4289070</v>
          </cell>
          <cell r="J444">
            <v>4289069</v>
          </cell>
          <cell r="K444">
            <v>4289069</v>
          </cell>
          <cell r="L444">
            <v>4289069</v>
          </cell>
          <cell r="M444">
            <v>4289069</v>
          </cell>
        </row>
        <row r="445">
          <cell r="A445" t="str">
            <v>D35020200030350202402020201000002</v>
          </cell>
          <cell r="B445" t="str">
            <v>ANIMALES VIVOS Y PRODUCTOS ANIMALES (EXCEPTO LA CARNE)</v>
          </cell>
          <cell r="C445">
            <v>1681700</v>
          </cell>
          <cell r="D445">
            <v>0</v>
          </cell>
          <cell r="E445">
            <v>1681700</v>
          </cell>
          <cell r="F445">
            <v>1681700</v>
          </cell>
          <cell r="G445">
            <v>1681700</v>
          </cell>
          <cell r="H445">
            <v>1681700</v>
          </cell>
          <cell r="I445">
            <v>1681700</v>
          </cell>
          <cell r="J445">
            <v>1681700</v>
          </cell>
          <cell r="K445">
            <v>1681700</v>
          </cell>
          <cell r="L445">
            <v>1681700</v>
          </cell>
          <cell r="M445">
            <v>1681700</v>
          </cell>
        </row>
        <row r="446">
          <cell r="A446" t="str">
            <v>D3502020003035020240202020100000209</v>
          </cell>
          <cell r="B446" t="str">
            <v>OTROS PRODUCTOS ANIMALES</v>
          </cell>
          <cell r="C446">
            <v>1681700</v>
          </cell>
          <cell r="D446">
            <v>0</v>
          </cell>
          <cell r="E446">
            <v>1681700</v>
          </cell>
          <cell r="F446">
            <v>1681700</v>
          </cell>
          <cell r="G446">
            <v>1681700</v>
          </cell>
          <cell r="H446">
            <v>1681700</v>
          </cell>
          <cell r="I446">
            <v>1681700</v>
          </cell>
          <cell r="J446">
            <v>1681700</v>
          </cell>
          <cell r="K446">
            <v>1681700</v>
          </cell>
          <cell r="L446">
            <v>1681700</v>
          </cell>
          <cell r="M446">
            <v>1681700</v>
          </cell>
        </row>
        <row r="447">
          <cell r="A447" t="str">
            <v>D35020200030350202402020201002</v>
          </cell>
          <cell r="B447" t="str">
            <v>PRODUCTOS ALIMENTICIOS, BEBIDAS Y TABACO; TEXTILES, PRENDAS DE VESTIR Y PRODUCTOS DE CUERO</v>
          </cell>
          <cell r="C447">
            <v>10707220</v>
          </cell>
          <cell r="D447">
            <v>0</v>
          </cell>
          <cell r="E447">
            <v>10707220</v>
          </cell>
          <cell r="F447">
            <v>10707220</v>
          </cell>
          <cell r="G447">
            <v>10707220</v>
          </cell>
          <cell r="H447">
            <v>10707220</v>
          </cell>
          <cell r="I447">
            <v>10707220</v>
          </cell>
          <cell r="J447">
            <v>10707220</v>
          </cell>
          <cell r="K447">
            <v>10707220</v>
          </cell>
          <cell r="L447">
            <v>10707220</v>
          </cell>
          <cell r="M447">
            <v>10707220</v>
          </cell>
        </row>
        <row r="448">
          <cell r="A448" t="str">
            <v>D35020200030350202402020201002006</v>
          </cell>
          <cell r="B448" t="str">
            <v>HILADOS E HILOS; TEJIDOS DE FIBRAS TEXTILES INCLUSO AFELPADOS</v>
          </cell>
          <cell r="C448">
            <v>7135458</v>
          </cell>
          <cell r="D448">
            <v>0</v>
          </cell>
          <cell r="E448">
            <v>7135458</v>
          </cell>
          <cell r="F448">
            <v>7135458</v>
          </cell>
          <cell r="G448">
            <v>7135458</v>
          </cell>
          <cell r="H448">
            <v>7135458</v>
          </cell>
          <cell r="I448">
            <v>7135458</v>
          </cell>
          <cell r="J448">
            <v>7135458</v>
          </cell>
          <cell r="K448">
            <v>7135458</v>
          </cell>
          <cell r="L448">
            <v>7135458</v>
          </cell>
          <cell r="M448">
            <v>7135458</v>
          </cell>
        </row>
        <row r="449">
          <cell r="A449" t="str">
            <v>D35020200030350202402020201002007</v>
          </cell>
          <cell r="B449" t="str">
            <v>ARTÍCULOS TEXTILES (EXCEPTO PRENDAS DE VESTIR)</v>
          </cell>
          <cell r="C449">
            <v>3571762</v>
          </cell>
          <cell r="D449">
            <v>0</v>
          </cell>
          <cell r="E449">
            <v>3571762</v>
          </cell>
          <cell r="F449">
            <v>3571762</v>
          </cell>
          <cell r="G449">
            <v>3571762</v>
          </cell>
          <cell r="H449">
            <v>3571762</v>
          </cell>
          <cell r="I449">
            <v>3571762</v>
          </cell>
          <cell r="J449">
            <v>3571762</v>
          </cell>
          <cell r="K449">
            <v>3571762</v>
          </cell>
          <cell r="L449">
            <v>3571762</v>
          </cell>
          <cell r="M449">
            <v>3571762</v>
          </cell>
        </row>
        <row r="450">
          <cell r="A450" t="str">
            <v>D35020200030350202402020201003</v>
          </cell>
          <cell r="B450" t="str">
            <v>OTROS BIENES TRANSPORTABLES (EXCEPTO PRODUCTOS METÁLICOS, MAQUINARIA Y EQUIPO)</v>
          </cell>
          <cell r="C450">
            <v>2658592</v>
          </cell>
          <cell r="D450">
            <v>0</v>
          </cell>
          <cell r="E450">
            <v>2658592</v>
          </cell>
          <cell r="F450">
            <v>2658592</v>
          </cell>
          <cell r="G450">
            <v>2658592</v>
          </cell>
          <cell r="H450">
            <v>2658592</v>
          </cell>
          <cell r="I450">
            <v>2658592</v>
          </cell>
          <cell r="J450">
            <v>2658592</v>
          </cell>
          <cell r="K450">
            <v>2658592</v>
          </cell>
          <cell r="L450">
            <v>2658592</v>
          </cell>
          <cell r="M450">
            <v>2658592</v>
          </cell>
        </row>
        <row r="451">
          <cell r="A451" t="str">
            <v>D35020200030350202402020201003005</v>
          </cell>
          <cell r="B451" t="str">
            <v>OTROS PRODUCTOS QUÍMICOS; FIBRAS ARTIFICIALES (O FIBRAS INDUSTRIALES HECHAS POR EL HOMBRE)</v>
          </cell>
          <cell r="C451">
            <v>1619452</v>
          </cell>
          <cell r="D451">
            <v>0</v>
          </cell>
          <cell r="E451">
            <v>1619452</v>
          </cell>
          <cell r="F451">
            <v>1619452</v>
          </cell>
          <cell r="G451">
            <v>1619452</v>
          </cell>
          <cell r="H451">
            <v>1619452</v>
          </cell>
          <cell r="I451">
            <v>1619452</v>
          </cell>
          <cell r="J451">
            <v>1619452</v>
          </cell>
          <cell r="K451">
            <v>1619452</v>
          </cell>
          <cell r="L451">
            <v>1619452</v>
          </cell>
          <cell r="M451">
            <v>1619452</v>
          </cell>
        </row>
        <row r="452">
          <cell r="A452" t="str">
            <v>D3502020003035020240202020100300501</v>
          </cell>
          <cell r="B452" t="str">
            <v>PINTURAS Y BARNICES Y PRODUCTOS RELACIONADOS; COLORES PARA LA PINTURA ARTÍSTICA; TINTAS</v>
          </cell>
          <cell r="C452">
            <v>1299176</v>
          </cell>
          <cell r="D452">
            <v>0</v>
          </cell>
          <cell r="E452">
            <v>1299176</v>
          </cell>
          <cell r="F452">
            <v>1299176</v>
          </cell>
          <cell r="G452">
            <v>1299176</v>
          </cell>
          <cell r="H452">
            <v>1299176</v>
          </cell>
          <cell r="I452">
            <v>1299176</v>
          </cell>
          <cell r="J452">
            <v>1299176</v>
          </cell>
          <cell r="K452">
            <v>1299176</v>
          </cell>
          <cell r="L452">
            <v>1299176</v>
          </cell>
          <cell r="M452">
            <v>1299176</v>
          </cell>
        </row>
        <row r="453">
          <cell r="A453" t="str">
            <v>D3502020003035020240202020100300504</v>
          </cell>
          <cell r="B453" t="str">
            <v>PRODUCTOS QUÍMICOS N.C.P.</v>
          </cell>
          <cell r="C453">
            <v>320276</v>
          </cell>
          <cell r="D453">
            <v>0</v>
          </cell>
          <cell r="E453">
            <v>320276</v>
          </cell>
          <cell r="F453">
            <v>320276</v>
          </cell>
          <cell r="G453">
            <v>320276</v>
          </cell>
          <cell r="H453">
            <v>320276</v>
          </cell>
          <cell r="I453">
            <v>320276</v>
          </cell>
          <cell r="J453">
            <v>320276</v>
          </cell>
          <cell r="K453">
            <v>320276</v>
          </cell>
          <cell r="L453">
            <v>320276</v>
          </cell>
          <cell r="M453">
            <v>320276</v>
          </cell>
        </row>
        <row r="454">
          <cell r="A454" t="str">
            <v>D35020200030350202402020201003007</v>
          </cell>
          <cell r="B454" t="str">
            <v>VIDRIO Y PRODUCTOS DE VIDRIO Y OTROS PRODUCTOS NO METÁLICOS N.C.P.</v>
          </cell>
          <cell r="C454">
            <v>878500</v>
          </cell>
          <cell r="D454">
            <v>0</v>
          </cell>
          <cell r="E454">
            <v>878500</v>
          </cell>
          <cell r="F454">
            <v>878500</v>
          </cell>
          <cell r="G454">
            <v>878500</v>
          </cell>
          <cell r="H454">
            <v>878500</v>
          </cell>
          <cell r="I454">
            <v>878500</v>
          </cell>
          <cell r="J454">
            <v>878500</v>
          </cell>
          <cell r="K454">
            <v>878500</v>
          </cell>
          <cell r="L454">
            <v>878500</v>
          </cell>
          <cell r="M454">
            <v>878500</v>
          </cell>
        </row>
        <row r="455">
          <cell r="A455" t="str">
            <v>D3502020003035020240202020100300709</v>
          </cell>
          <cell r="B455" t="str">
            <v>OTROS PRODUCTOS MINERALES NO METÁLICOS N.C.P.</v>
          </cell>
          <cell r="C455">
            <v>878500</v>
          </cell>
          <cell r="D455">
            <v>0</v>
          </cell>
          <cell r="E455">
            <v>878500</v>
          </cell>
          <cell r="F455">
            <v>878500</v>
          </cell>
          <cell r="G455">
            <v>878500</v>
          </cell>
          <cell r="H455">
            <v>878500</v>
          </cell>
          <cell r="I455">
            <v>878500</v>
          </cell>
          <cell r="J455">
            <v>878500</v>
          </cell>
          <cell r="K455">
            <v>878500</v>
          </cell>
          <cell r="L455">
            <v>878500</v>
          </cell>
          <cell r="M455">
            <v>878500</v>
          </cell>
        </row>
        <row r="456">
          <cell r="A456" t="str">
            <v>D35020200030350202402020201003008</v>
          </cell>
          <cell r="B456" t="str">
            <v>OTROS BIENES TRANSPORTABLES N.C.P.</v>
          </cell>
          <cell r="C456">
            <v>160640</v>
          </cell>
          <cell r="D456">
            <v>0</v>
          </cell>
          <cell r="E456">
            <v>160640</v>
          </cell>
          <cell r="F456">
            <v>160640</v>
          </cell>
          <cell r="G456">
            <v>160640</v>
          </cell>
          <cell r="H456">
            <v>160640</v>
          </cell>
          <cell r="I456">
            <v>160640</v>
          </cell>
          <cell r="J456">
            <v>160640</v>
          </cell>
          <cell r="K456">
            <v>160640</v>
          </cell>
          <cell r="L456">
            <v>160640</v>
          </cell>
          <cell r="M456">
            <v>160640</v>
          </cell>
        </row>
        <row r="457">
          <cell r="A457" t="str">
            <v>D3502020003035020240202020100300809</v>
          </cell>
          <cell r="B457" t="str">
            <v>OTROS ARTÍCULOS MANUFACTURADOS N.C.P.</v>
          </cell>
          <cell r="C457">
            <v>160640</v>
          </cell>
          <cell r="D457">
            <v>0</v>
          </cell>
          <cell r="E457">
            <v>160640</v>
          </cell>
          <cell r="F457">
            <v>160640</v>
          </cell>
          <cell r="G457">
            <v>160640</v>
          </cell>
          <cell r="H457">
            <v>160640</v>
          </cell>
          <cell r="I457">
            <v>160640</v>
          </cell>
          <cell r="J457">
            <v>160640</v>
          </cell>
          <cell r="K457">
            <v>160640</v>
          </cell>
          <cell r="L457">
            <v>160640</v>
          </cell>
          <cell r="M457">
            <v>160640</v>
          </cell>
        </row>
        <row r="458">
          <cell r="A458" t="str">
            <v>D35020200030350202402020201004</v>
          </cell>
          <cell r="B458" t="str">
            <v>PRODUCTOS METÁLICOS Y PAQUETES DE SOFTWARE</v>
          </cell>
          <cell r="C458">
            <v>3039108</v>
          </cell>
          <cell r="D458">
            <v>0</v>
          </cell>
          <cell r="E458">
            <v>3039108</v>
          </cell>
          <cell r="F458">
            <v>3039108</v>
          </cell>
          <cell r="G458">
            <v>3039108</v>
          </cell>
          <cell r="H458">
            <v>3039108</v>
          </cell>
          <cell r="I458">
            <v>3039108</v>
          </cell>
          <cell r="J458">
            <v>3039108</v>
          </cell>
          <cell r="K458">
            <v>3039108</v>
          </cell>
          <cell r="L458">
            <v>3039108</v>
          </cell>
          <cell r="M458">
            <v>3039108</v>
          </cell>
        </row>
        <row r="459">
          <cell r="A459" t="str">
            <v>D35020200030350202402020201004001</v>
          </cell>
          <cell r="B459" t="str">
            <v>METALES BÁSICOS</v>
          </cell>
          <cell r="C459">
            <v>481920</v>
          </cell>
          <cell r="D459">
            <v>0</v>
          </cell>
          <cell r="E459">
            <v>481920</v>
          </cell>
          <cell r="F459">
            <v>481920</v>
          </cell>
          <cell r="G459">
            <v>481920</v>
          </cell>
          <cell r="H459">
            <v>481920</v>
          </cell>
          <cell r="I459">
            <v>481920</v>
          </cell>
          <cell r="J459">
            <v>481920</v>
          </cell>
          <cell r="K459">
            <v>481920</v>
          </cell>
          <cell r="L459">
            <v>481920</v>
          </cell>
          <cell r="M459">
            <v>481920</v>
          </cell>
        </row>
        <row r="460">
          <cell r="A460" t="str">
            <v>D35020200030350202402020201004002</v>
          </cell>
          <cell r="B460" t="str">
            <v>PRODUCTOS METÁLICOS ELABORADOS (EXCEPTO MAQUINARIA Y EQUIPO)</v>
          </cell>
          <cell r="C460">
            <v>2557188</v>
          </cell>
          <cell r="D460">
            <v>0</v>
          </cell>
          <cell r="E460">
            <v>2557188</v>
          </cell>
          <cell r="F460">
            <v>2557188</v>
          </cell>
          <cell r="G460">
            <v>2557188</v>
          </cell>
          <cell r="H460">
            <v>2557188</v>
          </cell>
          <cell r="I460">
            <v>2557188</v>
          </cell>
          <cell r="J460">
            <v>2557188</v>
          </cell>
          <cell r="K460">
            <v>2557188</v>
          </cell>
          <cell r="L460">
            <v>2557188</v>
          </cell>
          <cell r="M460">
            <v>2557188</v>
          </cell>
        </row>
        <row r="461">
          <cell r="A461" t="str">
            <v>D35020200030350202402020202</v>
          </cell>
          <cell r="B461" t="str">
            <v>ADQUISICIÓN DE SERVICIOS</v>
          </cell>
          <cell r="C461">
            <v>5036420639</v>
          </cell>
          <cell r="D461">
            <v>-42864508.969999999</v>
          </cell>
          <cell r="E461">
            <v>4993556130.0299997</v>
          </cell>
          <cell r="F461">
            <v>35156280</v>
          </cell>
          <cell r="G461">
            <v>35156280</v>
          </cell>
          <cell r="H461">
            <v>35156280</v>
          </cell>
          <cell r="I461">
            <v>35156280</v>
          </cell>
          <cell r="J461">
            <v>35156280</v>
          </cell>
          <cell r="K461">
            <v>35156280</v>
          </cell>
          <cell r="L461">
            <v>35148280</v>
          </cell>
          <cell r="M461">
            <v>35148280</v>
          </cell>
        </row>
        <row r="462">
          <cell r="A462" t="str">
            <v>D35020200030350202402020202005</v>
          </cell>
          <cell r="B462" t="str">
            <v>SERVICIOS DE LA CONSTRUCCIÓN</v>
          </cell>
          <cell r="C462">
            <v>0</v>
          </cell>
          <cell r="D462">
            <v>99853609</v>
          </cell>
          <cell r="E462">
            <v>99853609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A463" t="str">
            <v>D35020200030350202402020202005004</v>
          </cell>
          <cell r="B463" t="str">
            <v>SERVICIOS DE CONSTRUCCIÓN</v>
          </cell>
          <cell r="C463">
            <v>0</v>
          </cell>
          <cell r="D463">
            <v>99853609</v>
          </cell>
          <cell r="E463">
            <v>99853609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A464" t="str">
            <v>D3502020003035020240202020200500404</v>
          </cell>
          <cell r="B464" t="str">
            <v>MONTAJE Y ERECCIÓN DE CONSTRUCCIONES PREFABRICADAS</v>
          </cell>
          <cell r="C464">
            <v>0</v>
          </cell>
          <cell r="D464">
            <v>99853609</v>
          </cell>
          <cell r="E464">
            <v>99853609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D35020200030350202402020202006</v>
          </cell>
          <cell r="B465" t="str">
            <v>SERVICIOS DE ALOJAMIENTO; SERVICIOS DE SUMINISTRO DE COMIDAS Y BEBIDAS; SERVICIOS DE TRANSPORTE; Y SERVICIOS DE DISTRIBUCIÓN DE ELECTRICIDAD, GAS Y AGUA</v>
          </cell>
          <cell r="C465">
            <v>386540</v>
          </cell>
          <cell r="D465">
            <v>31646207</v>
          </cell>
          <cell r="E465">
            <v>32032747</v>
          </cell>
          <cell r="F465">
            <v>386540</v>
          </cell>
          <cell r="G465">
            <v>386540</v>
          </cell>
          <cell r="H465">
            <v>386540</v>
          </cell>
          <cell r="I465">
            <v>386540</v>
          </cell>
          <cell r="J465">
            <v>386540</v>
          </cell>
          <cell r="K465">
            <v>386540</v>
          </cell>
          <cell r="L465">
            <v>386540</v>
          </cell>
          <cell r="M465">
            <v>386540</v>
          </cell>
        </row>
        <row r="466">
          <cell r="A466" t="str">
            <v>D35020200030350202402020202006004</v>
          </cell>
          <cell r="B466" t="str">
            <v>SERVICIOS DE TRANSPORTE DE PASAJEROS</v>
          </cell>
          <cell r="C466">
            <v>0</v>
          </cell>
          <cell r="D466">
            <v>27000000</v>
          </cell>
          <cell r="E466">
            <v>27000000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A467" t="str">
            <v>D35020200030350202402020202006005</v>
          </cell>
          <cell r="B467" t="str">
            <v>SERVICIOS DE TRANSPORTE DE CARGA</v>
          </cell>
          <cell r="C467">
            <v>386540</v>
          </cell>
          <cell r="D467">
            <v>0</v>
          </cell>
          <cell r="E467">
            <v>386540</v>
          </cell>
          <cell r="F467">
            <v>386540</v>
          </cell>
          <cell r="G467">
            <v>386540</v>
          </cell>
          <cell r="H467">
            <v>386540</v>
          </cell>
          <cell r="I467">
            <v>386540</v>
          </cell>
          <cell r="J467">
            <v>386540</v>
          </cell>
          <cell r="K467">
            <v>386540</v>
          </cell>
          <cell r="L467">
            <v>386540</v>
          </cell>
          <cell r="M467">
            <v>386540</v>
          </cell>
        </row>
        <row r="468">
          <cell r="A468" t="str">
            <v>D3502020003035020240202020200600501</v>
          </cell>
          <cell r="B468" t="str">
            <v>SERVICIOS DE TRANSPORTE DE CARGA POR VÍA TERRESTRE</v>
          </cell>
          <cell r="C468">
            <v>386540</v>
          </cell>
          <cell r="D468">
            <v>0</v>
          </cell>
          <cell r="E468">
            <v>386540</v>
          </cell>
          <cell r="F468">
            <v>386540</v>
          </cell>
          <cell r="G468">
            <v>386540</v>
          </cell>
          <cell r="H468">
            <v>386540</v>
          </cell>
          <cell r="I468">
            <v>386540</v>
          </cell>
          <cell r="J468">
            <v>386540</v>
          </cell>
          <cell r="K468">
            <v>386540</v>
          </cell>
          <cell r="L468">
            <v>386540</v>
          </cell>
          <cell r="M468">
            <v>386540</v>
          </cell>
        </row>
        <row r="469">
          <cell r="A469" t="str">
            <v>D35020200030350202402020202006008</v>
          </cell>
          <cell r="B469" t="str">
            <v>SERVICIOS POSTALES Y DE MENSAJERÍA</v>
          </cell>
          <cell r="C469">
            <v>0</v>
          </cell>
          <cell r="D469">
            <v>4646207</v>
          </cell>
          <cell r="E469">
            <v>4646207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A470" t="str">
            <v>D35020200030350202402020202008</v>
          </cell>
          <cell r="B470" t="str">
            <v>SERVICIOS PRESTADOS A LAS EMPRESAS Y SERVICIOS DE PRODUCCIÓN</v>
          </cell>
          <cell r="C470">
            <v>5036034099</v>
          </cell>
          <cell r="D470">
            <v>-176681724.97</v>
          </cell>
          <cell r="E470">
            <v>4859352374.0299997</v>
          </cell>
          <cell r="F470">
            <v>34769740</v>
          </cell>
          <cell r="G470">
            <v>34769740</v>
          </cell>
          <cell r="H470">
            <v>34769740</v>
          </cell>
          <cell r="I470">
            <v>34769740</v>
          </cell>
          <cell r="J470">
            <v>34769740</v>
          </cell>
          <cell r="K470">
            <v>34769740</v>
          </cell>
          <cell r="L470">
            <v>34761740</v>
          </cell>
          <cell r="M470">
            <v>34761740</v>
          </cell>
        </row>
        <row r="471">
          <cell r="A471" t="str">
            <v>D35020200030350202402020202008003</v>
          </cell>
          <cell r="B471" t="str">
            <v>OTROS SERVICIOS PROFESIONALES, CIENTÍFICOS Y TÉCNICOS</v>
          </cell>
          <cell r="C471">
            <v>6844000</v>
          </cell>
          <cell r="D471">
            <v>158628000</v>
          </cell>
          <cell r="E471">
            <v>165472000</v>
          </cell>
          <cell r="F471">
            <v>6844000</v>
          </cell>
          <cell r="G471">
            <v>6844000</v>
          </cell>
          <cell r="H471">
            <v>6844000</v>
          </cell>
          <cell r="I471">
            <v>6844000</v>
          </cell>
          <cell r="J471">
            <v>6844000</v>
          </cell>
          <cell r="K471">
            <v>6844000</v>
          </cell>
          <cell r="L471">
            <v>6844000</v>
          </cell>
          <cell r="M471">
            <v>6844000</v>
          </cell>
        </row>
        <row r="472">
          <cell r="A472" t="str">
            <v>D3502020003035020240202020200800301</v>
          </cell>
          <cell r="B472" t="str">
            <v>SERVICIOS DE CONSULTORÍA EN ADMINISTRACIÓN Y SERVICIOS DE GESTIÓN; SERVICIOS DE TECNOLOGÍA DE LA INFORMACIÓN</v>
          </cell>
          <cell r="C472">
            <v>3330000</v>
          </cell>
          <cell r="D472">
            <v>109787600</v>
          </cell>
          <cell r="E472">
            <v>113117600</v>
          </cell>
          <cell r="F472">
            <v>3330000</v>
          </cell>
          <cell r="G472">
            <v>3330000</v>
          </cell>
          <cell r="H472">
            <v>3330000</v>
          </cell>
          <cell r="I472">
            <v>3330000</v>
          </cell>
          <cell r="J472">
            <v>3330000</v>
          </cell>
          <cell r="K472">
            <v>3330000</v>
          </cell>
          <cell r="L472">
            <v>3330000</v>
          </cell>
          <cell r="M472">
            <v>3330000</v>
          </cell>
        </row>
        <row r="473">
          <cell r="A473" t="str">
            <v>D3502020003035020240202020200800306</v>
          </cell>
          <cell r="B473" t="str">
            <v>SERVICIOS DE PUBLICIDAD Y EL SUMINISTRO DE ESPACIO O TIEMPO PUBLICITARIOS</v>
          </cell>
          <cell r="C473">
            <v>0</v>
          </cell>
          <cell r="D473">
            <v>48840400</v>
          </cell>
          <cell r="E473">
            <v>48840400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D3502020003035020240202020200800309</v>
          </cell>
          <cell r="B474" t="str">
            <v>OTROS SERVICIOS PROFESIONALES Y TÉCNICOS N.C.P.</v>
          </cell>
          <cell r="C474">
            <v>3514000</v>
          </cell>
          <cell r="D474">
            <v>0</v>
          </cell>
          <cell r="E474">
            <v>3514000</v>
          </cell>
          <cell r="F474">
            <v>3514000</v>
          </cell>
          <cell r="G474">
            <v>3514000</v>
          </cell>
          <cell r="H474">
            <v>3514000</v>
          </cell>
          <cell r="I474">
            <v>3514000</v>
          </cell>
          <cell r="J474">
            <v>3514000</v>
          </cell>
          <cell r="K474">
            <v>3514000</v>
          </cell>
          <cell r="L474">
            <v>3514000</v>
          </cell>
          <cell r="M474">
            <v>3514000</v>
          </cell>
        </row>
        <row r="475">
          <cell r="A475" t="str">
            <v>D35020200030350202402020202008005</v>
          </cell>
          <cell r="B475" t="str">
            <v>SERVICIOS DE SOPORTE</v>
          </cell>
          <cell r="C475">
            <v>5029190099</v>
          </cell>
          <cell r="D475">
            <v>-335309724.97000003</v>
          </cell>
          <cell r="E475">
            <v>4693880374.0299997</v>
          </cell>
          <cell r="F475">
            <v>27925740</v>
          </cell>
          <cell r="G475">
            <v>27925740</v>
          </cell>
          <cell r="H475">
            <v>27925740</v>
          </cell>
          <cell r="I475">
            <v>27925740</v>
          </cell>
          <cell r="J475">
            <v>27925740</v>
          </cell>
          <cell r="K475">
            <v>27925740</v>
          </cell>
          <cell r="L475">
            <v>27917740</v>
          </cell>
          <cell r="M475">
            <v>27917740</v>
          </cell>
        </row>
        <row r="476">
          <cell r="A476" t="str">
            <v>D3502020003035020240202020200800509</v>
          </cell>
          <cell r="B476" t="str">
            <v>OTROS SERVICIOS AUXILIARES</v>
          </cell>
          <cell r="C476">
            <v>5029190099</v>
          </cell>
          <cell r="D476">
            <v>-335309724.97000003</v>
          </cell>
          <cell r="E476">
            <v>4693880374.0299997</v>
          </cell>
          <cell r="F476">
            <v>27925740</v>
          </cell>
          <cell r="G476">
            <v>27925740</v>
          </cell>
          <cell r="H476">
            <v>27925740</v>
          </cell>
          <cell r="I476">
            <v>27925740</v>
          </cell>
          <cell r="J476">
            <v>27925740</v>
          </cell>
          <cell r="K476">
            <v>27925740</v>
          </cell>
          <cell r="L476">
            <v>27917740</v>
          </cell>
          <cell r="M476">
            <v>27917740</v>
          </cell>
        </row>
        <row r="477">
          <cell r="A477" t="str">
            <v>D35020200030350202402020202010</v>
          </cell>
          <cell r="B477" t="str">
            <v>VIÁTICOS DE LOS FUNCIONARIOS EN COMISIÓN</v>
          </cell>
          <cell r="C477">
            <v>0</v>
          </cell>
          <cell r="D477">
            <v>2317400</v>
          </cell>
          <cell r="E477">
            <v>2317400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A478" t="str">
            <v>D350202000303502026</v>
          </cell>
          <cell r="B478" t="str">
            <v>SERVICIO DE DISEÑO Y/O MEJORAMIENTO DE PRODUCTOS ARTESANALES</v>
          </cell>
          <cell r="C478">
            <v>2453196605</v>
          </cell>
          <cell r="D478">
            <v>0</v>
          </cell>
          <cell r="E478">
            <v>2453196605</v>
          </cell>
          <cell r="F478">
            <v>143745174</v>
          </cell>
          <cell r="G478">
            <v>143745174</v>
          </cell>
          <cell r="H478">
            <v>141210953</v>
          </cell>
          <cell r="I478">
            <v>141210953</v>
          </cell>
          <cell r="J478">
            <v>130152773</v>
          </cell>
          <cell r="K478">
            <v>130152773</v>
          </cell>
          <cell r="L478">
            <v>122098870.02</v>
          </cell>
          <cell r="M478">
            <v>122098870.02</v>
          </cell>
        </row>
        <row r="479">
          <cell r="A479" t="str">
            <v>D35020200030350202602</v>
          </cell>
          <cell r="B479" t="str">
            <v>COMERCIALIZAR LOS PRODUCTOS DESARROLLADOS EN LOS PROYECTOS REGIONALES EN EVENTOS COMERCIALES, LOCALES, REGIONALES Y NACIONALES</v>
          </cell>
          <cell r="C479">
            <v>2181117634</v>
          </cell>
          <cell r="D479">
            <v>0</v>
          </cell>
          <cell r="E479">
            <v>2181117634</v>
          </cell>
          <cell r="F479">
            <v>105378172</v>
          </cell>
          <cell r="G479">
            <v>105378172</v>
          </cell>
          <cell r="H479">
            <v>105378172</v>
          </cell>
          <cell r="I479">
            <v>105378172</v>
          </cell>
          <cell r="J479">
            <v>103908172</v>
          </cell>
          <cell r="K479">
            <v>103908172</v>
          </cell>
          <cell r="L479">
            <v>97304129.019999996</v>
          </cell>
          <cell r="M479">
            <v>97304129.019999996</v>
          </cell>
        </row>
        <row r="480">
          <cell r="A480" t="str">
            <v>D35020200030350202602020201</v>
          </cell>
          <cell r="B480" t="str">
            <v>MATERIALES Y SUMINISTROS</v>
          </cell>
          <cell r="C480">
            <v>270332000</v>
          </cell>
          <cell r="D480">
            <v>0</v>
          </cell>
          <cell r="E480">
            <v>270332000</v>
          </cell>
          <cell r="F480">
            <v>10332000</v>
          </cell>
          <cell r="G480">
            <v>10332000</v>
          </cell>
          <cell r="H480">
            <v>10332000</v>
          </cell>
          <cell r="I480">
            <v>10332000</v>
          </cell>
          <cell r="J480">
            <v>8862000</v>
          </cell>
          <cell r="K480">
            <v>8862000</v>
          </cell>
          <cell r="L480">
            <v>6752000</v>
          </cell>
          <cell r="M480">
            <v>6752000</v>
          </cell>
        </row>
        <row r="481">
          <cell r="A481" t="str">
            <v>D35020200030350202602020201002</v>
          </cell>
          <cell r="B481" t="str">
            <v>PRODUCTOS ALIMENTICIOS, BEBIDAS Y TABACO; TEXTILES, PRENDAS DE VESTIR Y PRODUCTOS DE CUERO</v>
          </cell>
          <cell r="C481">
            <v>101485000</v>
          </cell>
          <cell r="D481">
            <v>0</v>
          </cell>
          <cell r="E481">
            <v>101485000</v>
          </cell>
          <cell r="F481">
            <v>1485000</v>
          </cell>
          <cell r="G481">
            <v>1485000</v>
          </cell>
          <cell r="H481">
            <v>1485000</v>
          </cell>
          <cell r="I481">
            <v>1485000</v>
          </cell>
          <cell r="J481">
            <v>465000</v>
          </cell>
          <cell r="K481">
            <v>465000</v>
          </cell>
          <cell r="L481">
            <v>465000</v>
          </cell>
          <cell r="M481">
            <v>465000</v>
          </cell>
        </row>
        <row r="482">
          <cell r="A482" t="str">
            <v>D35020200030350202602020201002007</v>
          </cell>
          <cell r="B482" t="str">
            <v>ARTÍCULOS TEXTILES (EXCEPTO PRENDAS DE VESTIR)</v>
          </cell>
          <cell r="C482">
            <v>1485000</v>
          </cell>
          <cell r="D482">
            <v>0</v>
          </cell>
          <cell r="E482">
            <v>1485000</v>
          </cell>
          <cell r="F482">
            <v>1485000</v>
          </cell>
          <cell r="G482">
            <v>1485000</v>
          </cell>
          <cell r="H482">
            <v>1485000</v>
          </cell>
          <cell r="I482">
            <v>1485000</v>
          </cell>
          <cell r="J482">
            <v>465000</v>
          </cell>
          <cell r="K482">
            <v>465000</v>
          </cell>
          <cell r="L482">
            <v>465000</v>
          </cell>
          <cell r="M482">
            <v>465000</v>
          </cell>
        </row>
        <row r="483">
          <cell r="A483" t="str">
            <v>D35020200030350202602020201002008</v>
          </cell>
          <cell r="B483" t="str">
            <v>DOTACIÓN (PRENDAS DE VESTIR Y CALZADO)</v>
          </cell>
          <cell r="C483">
            <v>100000000</v>
          </cell>
          <cell r="D483">
            <v>0</v>
          </cell>
          <cell r="E483">
            <v>100000000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D35020200030350202602020201003</v>
          </cell>
          <cell r="B484" t="str">
            <v>OTROS BIENES TRANSPORTABLES (EXCEPTO PRODUCTOS METÁLICOS, MAQUINARIA Y EQUIPO)</v>
          </cell>
          <cell r="C484">
            <v>168847000</v>
          </cell>
          <cell r="D484">
            <v>0</v>
          </cell>
          <cell r="E484">
            <v>168847000</v>
          </cell>
          <cell r="F484">
            <v>8847000</v>
          </cell>
          <cell r="G484">
            <v>8847000</v>
          </cell>
          <cell r="H484">
            <v>8847000</v>
          </cell>
          <cell r="I484">
            <v>8847000</v>
          </cell>
          <cell r="J484">
            <v>8397000</v>
          </cell>
          <cell r="K484">
            <v>8397000</v>
          </cell>
          <cell r="L484">
            <v>6287000</v>
          </cell>
          <cell r="M484">
            <v>6287000</v>
          </cell>
        </row>
        <row r="485">
          <cell r="A485" t="str">
            <v>D35020200030350202602020201003001</v>
          </cell>
          <cell r="B485" t="str">
            <v>PRODUCTOS DE MADERA, CORCHO, CESTERÍA Y ESPARTERÍA</v>
          </cell>
          <cell r="C485">
            <v>106155000</v>
          </cell>
          <cell r="D485">
            <v>0</v>
          </cell>
          <cell r="E485">
            <v>106155000</v>
          </cell>
          <cell r="F485">
            <v>6155000</v>
          </cell>
          <cell r="G485">
            <v>6155000</v>
          </cell>
          <cell r="H485">
            <v>6155000</v>
          </cell>
          <cell r="I485">
            <v>6155000</v>
          </cell>
          <cell r="J485">
            <v>6125000</v>
          </cell>
          <cell r="K485">
            <v>6125000</v>
          </cell>
          <cell r="L485">
            <v>4015000</v>
          </cell>
          <cell r="M485">
            <v>4015000</v>
          </cell>
        </row>
        <row r="486">
          <cell r="A486" t="str">
            <v>D35020200030350202602020201003007</v>
          </cell>
          <cell r="B486" t="str">
            <v>VIDRIO Y PRODUCTOS DE VIDRIO Y OTROS PRODUCTOS NO METÁLICOS N.C.P.</v>
          </cell>
          <cell r="C486">
            <v>21652000</v>
          </cell>
          <cell r="D486">
            <v>0</v>
          </cell>
          <cell r="E486">
            <v>21652000</v>
          </cell>
          <cell r="F486">
            <v>1652000</v>
          </cell>
          <cell r="G486">
            <v>1652000</v>
          </cell>
          <cell r="H486">
            <v>1652000</v>
          </cell>
          <cell r="I486">
            <v>1652000</v>
          </cell>
          <cell r="J486">
            <v>1232000</v>
          </cell>
          <cell r="K486">
            <v>1232000</v>
          </cell>
          <cell r="L486">
            <v>1232000</v>
          </cell>
          <cell r="M486">
            <v>1232000</v>
          </cell>
        </row>
        <row r="487">
          <cell r="A487" t="str">
            <v>D3502020003035020260202020100300702</v>
          </cell>
          <cell r="B487" t="str">
            <v>ARTÍCULOS DE CERÁMICA NO ESTRUCTURAL</v>
          </cell>
          <cell r="C487">
            <v>21652000</v>
          </cell>
          <cell r="D487">
            <v>0</v>
          </cell>
          <cell r="E487">
            <v>21652000</v>
          </cell>
          <cell r="F487">
            <v>1652000</v>
          </cell>
          <cell r="G487">
            <v>1652000</v>
          </cell>
          <cell r="H487">
            <v>1652000</v>
          </cell>
          <cell r="I487">
            <v>1652000</v>
          </cell>
          <cell r="J487">
            <v>1232000</v>
          </cell>
          <cell r="K487">
            <v>1232000</v>
          </cell>
          <cell r="L487">
            <v>1232000</v>
          </cell>
          <cell r="M487">
            <v>1232000</v>
          </cell>
        </row>
        <row r="488">
          <cell r="A488" t="str">
            <v>D35020200030350202602020201003008</v>
          </cell>
          <cell r="B488" t="str">
            <v>OTROS BIENES TRANSPORTABLES N.C.P.</v>
          </cell>
          <cell r="C488">
            <v>41040000</v>
          </cell>
          <cell r="D488">
            <v>0</v>
          </cell>
          <cell r="E488">
            <v>41040000</v>
          </cell>
          <cell r="F488">
            <v>1040000</v>
          </cell>
          <cell r="G488">
            <v>1040000</v>
          </cell>
          <cell r="H488">
            <v>1040000</v>
          </cell>
          <cell r="I488">
            <v>1040000</v>
          </cell>
          <cell r="J488">
            <v>1040000</v>
          </cell>
          <cell r="K488">
            <v>1040000</v>
          </cell>
          <cell r="L488">
            <v>1040000</v>
          </cell>
          <cell r="M488">
            <v>1040000</v>
          </cell>
        </row>
        <row r="489">
          <cell r="A489" t="str">
            <v>D3502020003035020260202020100300801</v>
          </cell>
          <cell r="B489" t="str">
            <v>MUEBLES</v>
          </cell>
          <cell r="C489">
            <v>640000</v>
          </cell>
          <cell r="D489">
            <v>0</v>
          </cell>
          <cell r="E489">
            <v>640000</v>
          </cell>
          <cell r="F489">
            <v>640000</v>
          </cell>
          <cell r="G489">
            <v>640000</v>
          </cell>
          <cell r="H489">
            <v>640000</v>
          </cell>
          <cell r="I489">
            <v>640000</v>
          </cell>
          <cell r="J489">
            <v>640000</v>
          </cell>
          <cell r="K489">
            <v>640000</v>
          </cell>
          <cell r="L489">
            <v>640000</v>
          </cell>
          <cell r="M489">
            <v>640000</v>
          </cell>
        </row>
        <row r="490">
          <cell r="A490" t="str">
            <v>D3502020003035020260202020100300809</v>
          </cell>
          <cell r="B490" t="str">
            <v>OTROS ARTÍCULOS MANUFACTURADOS N.C.P.</v>
          </cell>
          <cell r="C490">
            <v>40400000</v>
          </cell>
          <cell r="D490">
            <v>0</v>
          </cell>
          <cell r="E490">
            <v>40400000</v>
          </cell>
          <cell r="F490">
            <v>400000</v>
          </cell>
          <cell r="G490">
            <v>400000</v>
          </cell>
          <cell r="H490">
            <v>400000</v>
          </cell>
          <cell r="I490">
            <v>400000</v>
          </cell>
          <cell r="J490">
            <v>400000</v>
          </cell>
          <cell r="K490">
            <v>400000</v>
          </cell>
          <cell r="L490">
            <v>400000</v>
          </cell>
          <cell r="M490">
            <v>400000</v>
          </cell>
        </row>
        <row r="491">
          <cell r="A491" t="str">
            <v>D35020200030350202602020202</v>
          </cell>
          <cell r="B491" t="str">
            <v>ADQUISICIÓN DE SERVICIOS</v>
          </cell>
          <cell r="C491">
            <v>1910785634</v>
          </cell>
          <cell r="D491">
            <v>0</v>
          </cell>
          <cell r="E491">
            <v>1910785634</v>
          </cell>
          <cell r="F491">
            <v>95046172</v>
          </cell>
          <cell r="G491">
            <v>95046172</v>
          </cell>
          <cell r="H491">
            <v>95046172</v>
          </cell>
          <cell r="I491">
            <v>95046172</v>
          </cell>
          <cell r="J491">
            <v>95046172</v>
          </cell>
          <cell r="K491">
            <v>95046172</v>
          </cell>
          <cell r="L491">
            <v>90552129.019999996</v>
          </cell>
          <cell r="M491">
            <v>90552129.019999996</v>
          </cell>
        </row>
        <row r="492">
          <cell r="A492" t="str">
            <v>D35020200030350202602020202005</v>
          </cell>
          <cell r="B492" t="str">
            <v>SERVICIOS DE LA CONSTRUCCIÓN</v>
          </cell>
          <cell r="C492">
            <v>504628311</v>
          </cell>
          <cell r="D492">
            <v>0</v>
          </cell>
          <cell r="E492">
            <v>504628311</v>
          </cell>
          <cell r="F492">
            <v>4628311</v>
          </cell>
          <cell r="G492">
            <v>4628311</v>
          </cell>
          <cell r="H492">
            <v>4628311</v>
          </cell>
          <cell r="I492">
            <v>4628311</v>
          </cell>
          <cell r="J492">
            <v>4628311</v>
          </cell>
          <cell r="K492">
            <v>4628311</v>
          </cell>
          <cell r="L492">
            <v>4628311</v>
          </cell>
          <cell r="M492">
            <v>4628311</v>
          </cell>
        </row>
        <row r="493">
          <cell r="A493" t="str">
            <v>D35020200030350202602020202005004</v>
          </cell>
          <cell r="B493" t="str">
            <v>SERVICIOS DE CONSTRUCCIÓN</v>
          </cell>
          <cell r="C493">
            <v>504628311</v>
          </cell>
          <cell r="D493">
            <v>0</v>
          </cell>
          <cell r="E493">
            <v>504628311</v>
          </cell>
          <cell r="F493">
            <v>4628311</v>
          </cell>
          <cell r="G493">
            <v>4628311</v>
          </cell>
          <cell r="H493">
            <v>4628311</v>
          </cell>
          <cell r="I493">
            <v>4628311</v>
          </cell>
          <cell r="J493">
            <v>4628311</v>
          </cell>
          <cell r="K493">
            <v>4628311</v>
          </cell>
          <cell r="L493">
            <v>4628311</v>
          </cell>
          <cell r="M493">
            <v>4628311</v>
          </cell>
        </row>
        <row r="494">
          <cell r="A494" t="str">
            <v>D3502020003035020260202020200500404</v>
          </cell>
          <cell r="B494" t="str">
            <v>MONTAJE Y ERECCIÓN DE CONSTRUCCIONES PREFABRICADAS</v>
          </cell>
          <cell r="C494">
            <v>504628311</v>
          </cell>
          <cell r="D494">
            <v>0</v>
          </cell>
          <cell r="E494">
            <v>504628311</v>
          </cell>
          <cell r="F494">
            <v>4628311</v>
          </cell>
          <cell r="G494">
            <v>4628311</v>
          </cell>
          <cell r="H494">
            <v>4628311</v>
          </cell>
          <cell r="I494">
            <v>4628311</v>
          </cell>
          <cell r="J494">
            <v>4628311</v>
          </cell>
          <cell r="K494">
            <v>4628311</v>
          </cell>
          <cell r="L494">
            <v>4628311</v>
          </cell>
          <cell r="M494">
            <v>4628311</v>
          </cell>
        </row>
        <row r="495">
          <cell r="A495" t="str">
            <v>D35020200030350202602020202008</v>
          </cell>
          <cell r="B495" t="str">
            <v>SERVICIOS PRESTADOS A LAS EMPRESAS Y SERVICIOS DE PRODUCCIÓN</v>
          </cell>
          <cell r="C495">
            <v>1406157323</v>
          </cell>
          <cell r="D495">
            <v>0</v>
          </cell>
          <cell r="E495">
            <v>1406157323</v>
          </cell>
          <cell r="F495">
            <v>90417861</v>
          </cell>
          <cell r="G495">
            <v>90417861</v>
          </cell>
          <cell r="H495">
            <v>90417861</v>
          </cell>
          <cell r="I495">
            <v>90417861</v>
          </cell>
          <cell r="J495">
            <v>90417861</v>
          </cell>
          <cell r="K495">
            <v>90417861</v>
          </cell>
          <cell r="L495">
            <v>85923818.019999996</v>
          </cell>
          <cell r="M495">
            <v>85923818.019999996</v>
          </cell>
        </row>
        <row r="496">
          <cell r="A496" t="str">
            <v>D35020200030350202602020202008003</v>
          </cell>
          <cell r="B496" t="str">
            <v>OTROS SERVICIOS PROFESIONALES, CIENTÍFICOS Y TÉCNICOS</v>
          </cell>
          <cell r="C496">
            <v>1087528462</v>
          </cell>
          <cell r="D496">
            <v>0</v>
          </cell>
          <cell r="E496">
            <v>1087528462</v>
          </cell>
          <cell r="F496">
            <v>11789000</v>
          </cell>
          <cell r="G496">
            <v>11789000</v>
          </cell>
          <cell r="H496">
            <v>11789000</v>
          </cell>
          <cell r="I496">
            <v>11789000</v>
          </cell>
          <cell r="J496">
            <v>11789000</v>
          </cell>
          <cell r="K496">
            <v>11789000</v>
          </cell>
          <cell r="L496">
            <v>9001000</v>
          </cell>
          <cell r="M496">
            <v>9001000</v>
          </cell>
        </row>
        <row r="497">
          <cell r="A497" t="str">
            <v>D3502020003035020260202020200800307</v>
          </cell>
          <cell r="B497" t="str">
            <v>SERVICIOS DE INVESTIGACIÓN DE MERCADOS Y DE ENCUESTAS DE OPINIÓN PÚBLICA</v>
          </cell>
          <cell r="C497">
            <v>305885000</v>
          </cell>
          <cell r="D497">
            <v>0</v>
          </cell>
          <cell r="E497">
            <v>305885000</v>
          </cell>
          <cell r="F497">
            <v>5885000</v>
          </cell>
          <cell r="G497">
            <v>5885000</v>
          </cell>
          <cell r="H497">
            <v>5885000</v>
          </cell>
          <cell r="I497">
            <v>5885000</v>
          </cell>
          <cell r="J497">
            <v>5885000</v>
          </cell>
          <cell r="K497">
            <v>5885000</v>
          </cell>
          <cell r="L497">
            <v>3097000</v>
          </cell>
          <cell r="M497">
            <v>3097000</v>
          </cell>
        </row>
        <row r="498">
          <cell r="A498" t="str">
            <v>D3502020003035020260202020200800308</v>
          </cell>
          <cell r="B498" t="str">
            <v>SERVICIOS FOTOGRÁFICOS Y SERVICIOS DE REVELADO FOTOGRÁFICO</v>
          </cell>
          <cell r="C498">
            <v>3090000</v>
          </cell>
          <cell r="D498">
            <v>0</v>
          </cell>
          <cell r="E498">
            <v>3090000</v>
          </cell>
          <cell r="F498">
            <v>3090000</v>
          </cell>
          <cell r="G498">
            <v>3090000</v>
          </cell>
          <cell r="H498">
            <v>3090000</v>
          </cell>
          <cell r="I498">
            <v>3090000</v>
          </cell>
          <cell r="J498">
            <v>3090000</v>
          </cell>
          <cell r="K498">
            <v>3090000</v>
          </cell>
          <cell r="L498">
            <v>3090000</v>
          </cell>
          <cell r="M498">
            <v>3090000</v>
          </cell>
        </row>
        <row r="499">
          <cell r="A499" t="str">
            <v>D3502020003035020260202020200800309</v>
          </cell>
          <cell r="B499" t="str">
            <v>OTROS SERVICIOS PROFESIONALES Y TÉCNICOS N.C.P.</v>
          </cell>
          <cell r="C499">
            <v>778553462</v>
          </cell>
          <cell r="D499">
            <v>0</v>
          </cell>
          <cell r="E499">
            <v>778553462</v>
          </cell>
          <cell r="F499">
            <v>2814000</v>
          </cell>
          <cell r="G499">
            <v>2814000</v>
          </cell>
          <cell r="H499">
            <v>2814000</v>
          </cell>
          <cell r="I499">
            <v>2814000</v>
          </cell>
          <cell r="J499">
            <v>2814000</v>
          </cell>
          <cell r="K499">
            <v>2814000</v>
          </cell>
          <cell r="L499">
            <v>2814000</v>
          </cell>
          <cell r="M499">
            <v>2814000</v>
          </cell>
        </row>
        <row r="500">
          <cell r="A500" t="str">
            <v>D35020200030350202602020202008005</v>
          </cell>
          <cell r="B500" t="str">
            <v>SERVICIOS DE SOPORTE</v>
          </cell>
          <cell r="C500">
            <v>318628861</v>
          </cell>
          <cell r="D500">
            <v>0</v>
          </cell>
          <cell r="E500">
            <v>318628861</v>
          </cell>
          <cell r="F500">
            <v>78628861</v>
          </cell>
          <cell r="G500">
            <v>78628861</v>
          </cell>
          <cell r="H500">
            <v>78628861</v>
          </cell>
          <cell r="I500">
            <v>78628861</v>
          </cell>
          <cell r="J500">
            <v>78628861</v>
          </cell>
          <cell r="K500">
            <v>78628861</v>
          </cell>
          <cell r="L500">
            <v>76922818.019999996</v>
          </cell>
          <cell r="M500">
            <v>76922818.019999996</v>
          </cell>
        </row>
        <row r="501">
          <cell r="A501" t="str">
            <v>D3502020003035020260202020200800509</v>
          </cell>
          <cell r="B501" t="str">
            <v>OTROS SERVICIOS AUXILIARES</v>
          </cell>
          <cell r="C501">
            <v>318628861</v>
          </cell>
          <cell r="D501">
            <v>0</v>
          </cell>
          <cell r="E501">
            <v>318628861</v>
          </cell>
          <cell r="F501">
            <v>78628861</v>
          </cell>
          <cell r="G501">
            <v>78628861</v>
          </cell>
          <cell r="H501">
            <v>78628861</v>
          </cell>
          <cell r="I501">
            <v>78628861</v>
          </cell>
          <cell r="J501">
            <v>78628861</v>
          </cell>
          <cell r="K501">
            <v>78628861</v>
          </cell>
          <cell r="L501">
            <v>76922818.019999996</v>
          </cell>
          <cell r="M501">
            <v>76922818.019999996</v>
          </cell>
        </row>
        <row r="502">
          <cell r="A502" t="str">
            <v>D35020200030350202603</v>
          </cell>
          <cell r="B502" t="str">
            <v>FORTALECER LAS ACTIVIDADES DE LOS LABORATORIOS DE INNOVACIÓN Y DISEÑO EN LOS 32 DEPARTAMENTOS Y LA CIUDAD DE BOGOTÁ</v>
          </cell>
          <cell r="C502">
            <v>272078971</v>
          </cell>
          <cell r="D502">
            <v>0</v>
          </cell>
          <cell r="E502">
            <v>272078971</v>
          </cell>
          <cell r="F502">
            <v>38367002</v>
          </cell>
          <cell r="G502">
            <v>38367002</v>
          </cell>
          <cell r="H502">
            <v>35832781</v>
          </cell>
          <cell r="I502">
            <v>35832781</v>
          </cell>
          <cell r="J502">
            <v>26244601</v>
          </cell>
          <cell r="K502">
            <v>26244601</v>
          </cell>
          <cell r="L502">
            <v>24794741</v>
          </cell>
          <cell r="M502">
            <v>24794741</v>
          </cell>
        </row>
        <row r="503">
          <cell r="A503" t="str">
            <v>D35020200030350202603020201</v>
          </cell>
          <cell r="B503" t="str">
            <v>MATERIALES Y SUMINISTROS</v>
          </cell>
          <cell r="C503">
            <v>10000000</v>
          </cell>
          <cell r="D503">
            <v>0</v>
          </cell>
          <cell r="E503">
            <v>10000000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D35020200030350202603020201003</v>
          </cell>
          <cell r="B504" t="str">
            <v>OTROS BIENES TRANSPORTABLES (EXCEPTO PRODUCTOS METÁLICOS, MAQUINARIA Y EQUIPO)</v>
          </cell>
          <cell r="C504">
            <v>10000000</v>
          </cell>
          <cell r="D504">
            <v>0</v>
          </cell>
          <cell r="E504">
            <v>10000000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 t="str">
            <v>D35020200030350202603020201003002</v>
          </cell>
          <cell r="B505" t="str">
            <v>PASTA O PULPA, PAPEL Y PRODUCTOS DE PAPEL; IMPRESOS Y ARTÍCULOS RELACIONADOS</v>
          </cell>
          <cell r="C505">
            <v>10000000</v>
          </cell>
          <cell r="D505">
            <v>0</v>
          </cell>
          <cell r="E505">
            <v>10000000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D3502020003035020260302020100300201</v>
          </cell>
          <cell r="B506" t="str">
            <v>PASTA DE PAPEL, PAPEL Y CARTÓN</v>
          </cell>
          <cell r="C506">
            <v>10000000</v>
          </cell>
          <cell r="D506">
            <v>0</v>
          </cell>
          <cell r="E506">
            <v>10000000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D35020200030350202603020202</v>
          </cell>
          <cell r="B507" t="str">
            <v>ADQUISICIÓN DE SERVICIOS</v>
          </cell>
          <cell r="C507">
            <v>262078971</v>
          </cell>
          <cell r="D507">
            <v>0</v>
          </cell>
          <cell r="E507">
            <v>262078971</v>
          </cell>
          <cell r="F507">
            <v>38367002</v>
          </cell>
          <cell r="G507">
            <v>38367002</v>
          </cell>
          <cell r="H507">
            <v>35832781</v>
          </cell>
          <cell r="I507">
            <v>35832781</v>
          </cell>
          <cell r="J507">
            <v>26244601</v>
          </cell>
          <cell r="K507">
            <v>26244601</v>
          </cell>
          <cell r="L507">
            <v>24794741</v>
          </cell>
          <cell r="M507">
            <v>24794741</v>
          </cell>
        </row>
        <row r="508">
          <cell r="A508" t="str">
            <v>D35020200030350202603020202006</v>
          </cell>
          <cell r="B508" t="str">
            <v>SERVICIOS DE ALOJAMIENTO; SERVICIOS DE SUMINISTRO DE COMIDAS Y BEBIDAS; SERVICIOS DE TRANSPORTE; Y SERVICIOS DE DISTRIBUCIÓN DE ELECTRICIDAD, GAS Y AGUA</v>
          </cell>
          <cell r="C508">
            <v>167176295</v>
          </cell>
          <cell r="D508">
            <v>0</v>
          </cell>
          <cell r="E508">
            <v>167176295</v>
          </cell>
          <cell r="F508">
            <v>10201480</v>
          </cell>
          <cell r="G508">
            <v>10201480</v>
          </cell>
          <cell r="H508">
            <v>10201480</v>
          </cell>
          <cell r="I508">
            <v>10201480</v>
          </cell>
          <cell r="J508">
            <v>2280300</v>
          </cell>
          <cell r="K508">
            <v>2280300</v>
          </cell>
          <cell r="L508">
            <v>830440</v>
          </cell>
          <cell r="M508">
            <v>830440</v>
          </cell>
        </row>
        <row r="509">
          <cell r="A509" t="str">
            <v>D35020200030350202603020202006004</v>
          </cell>
          <cell r="B509" t="str">
            <v>SERVICIOS DE TRANSPORTE DE PASAJEROS</v>
          </cell>
          <cell r="C509">
            <v>141974815</v>
          </cell>
          <cell r="D509">
            <v>0</v>
          </cell>
          <cell r="E509">
            <v>141974815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D35020200030350202603020202006008</v>
          </cell>
          <cell r="B510" t="str">
            <v>SERVICIOS POSTALES Y DE MENSAJERÍA</v>
          </cell>
          <cell r="C510">
            <v>25201480</v>
          </cell>
          <cell r="D510">
            <v>0</v>
          </cell>
          <cell r="E510">
            <v>25201480</v>
          </cell>
          <cell r="F510">
            <v>10201480</v>
          </cell>
          <cell r="G510">
            <v>10201480</v>
          </cell>
          <cell r="H510">
            <v>10201480</v>
          </cell>
          <cell r="I510">
            <v>10201480</v>
          </cell>
          <cell r="J510">
            <v>2280300</v>
          </cell>
          <cell r="K510">
            <v>2280300</v>
          </cell>
          <cell r="L510">
            <v>830440</v>
          </cell>
          <cell r="M510">
            <v>830440</v>
          </cell>
        </row>
        <row r="511">
          <cell r="A511" t="str">
            <v>D35020200030350202603020202008</v>
          </cell>
          <cell r="B511" t="str">
            <v>SERVICIOS PRESTADOS A LAS EMPRESAS Y SERVICIOS DE PRODUCCIÓN</v>
          </cell>
          <cell r="C511">
            <v>92604483</v>
          </cell>
          <cell r="D511">
            <v>-80000000</v>
          </cell>
          <cell r="E511">
            <v>12604483</v>
          </cell>
          <cell r="F511">
            <v>10404483</v>
          </cell>
          <cell r="G511">
            <v>10404483</v>
          </cell>
          <cell r="H511">
            <v>10404483</v>
          </cell>
          <cell r="I511">
            <v>10404483</v>
          </cell>
          <cell r="J511">
            <v>8737483</v>
          </cell>
          <cell r="K511">
            <v>8737483</v>
          </cell>
          <cell r="L511">
            <v>8737483</v>
          </cell>
          <cell r="M511">
            <v>8737483</v>
          </cell>
        </row>
        <row r="512">
          <cell r="A512" t="str">
            <v>D35020200030350202603020202008003</v>
          </cell>
          <cell r="B512" t="str">
            <v>OTROS SERVICIOS PROFESIONALES, CIENTÍFICOS Y TÉCNICOS</v>
          </cell>
          <cell r="C512">
            <v>87531949</v>
          </cell>
          <cell r="D512">
            <v>-80000000</v>
          </cell>
          <cell r="E512">
            <v>7531949</v>
          </cell>
          <cell r="F512">
            <v>5331949</v>
          </cell>
          <cell r="G512">
            <v>5331949</v>
          </cell>
          <cell r="H512">
            <v>5331949</v>
          </cell>
          <cell r="I512">
            <v>5331949</v>
          </cell>
          <cell r="J512">
            <v>4164949</v>
          </cell>
          <cell r="K512">
            <v>4164949</v>
          </cell>
          <cell r="L512">
            <v>4164949</v>
          </cell>
          <cell r="M512">
            <v>4164949</v>
          </cell>
        </row>
        <row r="513">
          <cell r="A513" t="str">
            <v>D3502020003035020260302020200800301</v>
          </cell>
          <cell r="B513" t="str">
            <v>SERVICIOS DE CONSULTORÍA EN ADMINISTRACIÓN Y SERVICIOS DE GESTIÓN; SERVICIOS DE TECNOLOGÍA DE LA INFORMACIÓN</v>
          </cell>
          <cell r="C513">
            <v>87531949</v>
          </cell>
          <cell r="D513">
            <v>-80000000</v>
          </cell>
          <cell r="E513">
            <v>7531949</v>
          </cell>
          <cell r="F513">
            <v>5331949</v>
          </cell>
          <cell r="G513">
            <v>5331949</v>
          </cell>
          <cell r="H513">
            <v>5331949</v>
          </cell>
          <cell r="I513">
            <v>5331949</v>
          </cell>
          <cell r="J513">
            <v>4164949</v>
          </cell>
          <cell r="K513">
            <v>4164949</v>
          </cell>
          <cell r="L513">
            <v>4164949</v>
          </cell>
          <cell r="M513">
            <v>4164949</v>
          </cell>
        </row>
        <row r="514">
          <cell r="A514" t="str">
            <v>D35020200030350202603020202008005</v>
          </cell>
          <cell r="B514" t="str">
            <v>SERVICIOS DE SOPORTE</v>
          </cell>
          <cell r="C514">
            <v>5072534</v>
          </cell>
          <cell r="D514">
            <v>0</v>
          </cell>
          <cell r="E514">
            <v>5072534</v>
          </cell>
          <cell r="F514">
            <v>5072534</v>
          </cell>
          <cell r="G514">
            <v>5072534</v>
          </cell>
          <cell r="H514">
            <v>5072534</v>
          </cell>
          <cell r="I514">
            <v>5072534</v>
          </cell>
          <cell r="J514">
            <v>4572534</v>
          </cell>
          <cell r="K514">
            <v>4572534</v>
          </cell>
          <cell r="L514">
            <v>4572534</v>
          </cell>
          <cell r="M514">
            <v>4572534</v>
          </cell>
        </row>
        <row r="515">
          <cell r="A515" t="str">
            <v>D3502020003035020260302020200800509</v>
          </cell>
          <cell r="B515" t="str">
            <v>OTROS SERVICIOS AUXILIARES</v>
          </cell>
          <cell r="C515">
            <v>5072534</v>
          </cell>
          <cell r="D515">
            <v>0</v>
          </cell>
          <cell r="E515">
            <v>5072534</v>
          </cell>
          <cell r="F515">
            <v>5072534</v>
          </cell>
          <cell r="G515">
            <v>5072534</v>
          </cell>
          <cell r="H515">
            <v>5072534</v>
          </cell>
          <cell r="I515">
            <v>5072534</v>
          </cell>
          <cell r="J515">
            <v>4572534</v>
          </cell>
          <cell r="K515">
            <v>4572534</v>
          </cell>
          <cell r="L515">
            <v>4572534</v>
          </cell>
          <cell r="M515">
            <v>4572534</v>
          </cell>
        </row>
        <row r="516">
          <cell r="A516" t="str">
            <v>D35020200030350202603020202010</v>
          </cell>
          <cell r="B516" t="str">
            <v>VIÁTICOS DE LOS FUNCIONARIOS EN COMISIÓN</v>
          </cell>
          <cell r="C516">
            <v>2298193</v>
          </cell>
          <cell r="D516">
            <v>80000000</v>
          </cell>
          <cell r="E516">
            <v>82298193</v>
          </cell>
          <cell r="F516">
            <v>17761039</v>
          </cell>
          <cell r="G516">
            <v>17761039</v>
          </cell>
          <cell r="H516">
            <v>15226818</v>
          </cell>
          <cell r="I516">
            <v>15226818</v>
          </cell>
          <cell r="J516">
            <v>15226818</v>
          </cell>
          <cell r="K516">
            <v>15226818</v>
          </cell>
          <cell r="L516">
            <v>15226818</v>
          </cell>
          <cell r="M516">
            <v>15226818</v>
          </cell>
        </row>
        <row r="517">
          <cell r="A517" t="str">
            <v>D350202000303502107</v>
          </cell>
          <cell r="B517" t="str">
            <v>SERVICIO DE INFORMACIÓN SOBRE EL SECTOR ARTESANAL</v>
          </cell>
          <cell r="C517">
            <v>1041190272</v>
          </cell>
          <cell r="D517">
            <v>0</v>
          </cell>
          <cell r="E517">
            <v>1041190272</v>
          </cell>
          <cell r="F517">
            <v>116049710</v>
          </cell>
          <cell r="G517">
            <v>116049710</v>
          </cell>
          <cell r="H517">
            <v>116049710</v>
          </cell>
          <cell r="I517">
            <v>116049710</v>
          </cell>
          <cell r="J517">
            <v>96613708</v>
          </cell>
          <cell r="K517">
            <v>96613708</v>
          </cell>
          <cell r="L517">
            <v>86058628</v>
          </cell>
          <cell r="M517">
            <v>86058628</v>
          </cell>
        </row>
        <row r="518">
          <cell r="A518" t="str">
            <v>D35020200030350210702</v>
          </cell>
          <cell r="B518" t="str">
            <v>CONSOLIDAR EL SISTEMA DE INFORMACIÓN Y COMUNICACIÓN DE LA ACTIVIDAD ARTESANAL</v>
          </cell>
          <cell r="C518">
            <v>662195327</v>
          </cell>
          <cell r="D518">
            <v>0</v>
          </cell>
          <cell r="E518">
            <v>662195327</v>
          </cell>
          <cell r="F518">
            <v>68516252</v>
          </cell>
          <cell r="G518">
            <v>68516252</v>
          </cell>
          <cell r="H518">
            <v>68516252</v>
          </cell>
          <cell r="I518">
            <v>68516252</v>
          </cell>
          <cell r="J518">
            <v>68516250</v>
          </cell>
          <cell r="K518">
            <v>68516250</v>
          </cell>
          <cell r="L518">
            <v>57961170</v>
          </cell>
          <cell r="M518">
            <v>57961170</v>
          </cell>
        </row>
        <row r="519">
          <cell r="A519" t="str">
            <v>D35020200030350210702020202</v>
          </cell>
          <cell r="B519" t="str">
            <v>ADQUISICIÓN DE SERVICIOS</v>
          </cell>
          <cell r="C519">
            <v>662195327</v>
          </cell>
          <cell r="D519">
            <v>0</v>
          </cell>
          <cell r="E519">
            <v>662195327</v>
          </cell>
          <cell r="F519">
            <v>68516252</v>
          </cell>
          <cell r="G519">
            <v>68516252</v>
          </cell>
          <cell r="H519">
            <v>68516252</v>
          </cell>
          <cell r="I519">
            <v>68516252</v>
          </cell>
          <cell r="J519">
            <v>68516250</v>
          </cell>
          <cell r="K519">
            <v>68516250</v>
          </cell>
          <cell r="L519">
            <v>57961170</v>
          </cell>
          <cell r="M519">
            <v>57961170</v>
          </cell>
        </row>
        <row r="520">
          <cell r="A520" t="str">
            <v>D35020200030350210702020202008</v>
          </cell>
          <cell r="B520" t="str">
            <v>SERVICIOS PRESTADOS A LAS EMPRESAS Y SERVICIOS DE PRODUCCIÓN</v>
          </cell>
          <cell r="C520">
            <v>662195327</v>
          </cell>
          <cell r="D520">
            <v>0</v>
          </cell>
          <cell r="E520">
            <v>662195327</v>
          </cell>
          <cell r="F520">
            <v>68516252</v>
          </cell>
          <cell r="G520">
            <v>68516252</v>
          </cell>
          <cell r="H520">
            <v>68516252</v>
          </cell>
          <cell r="I520">
            <v>68516252</v>
          </cell>
          <cell r="J520">
            <v>68516250</v>
          </cell>
          <cell r="K520">
            <v>68516250</v>
          </cell>
          <cell r="L520">
            <v>57961170</v>
          </cell>
          <cell r="M520">
            <v>57961170</v>
          </cell>
        </row>
        <row r="521">
          <cell r="A521" t="str">
            <v>D35020200030350210702020202008003</v>
          </cell>
          <cell r="B521" t="str">
            <v>OTROS SERVICIOS PROFESIONALES, CIENTÍFICOS Y TÉCNICOS</v>
          </cell>
          <cell r="C521">
            <v>653360846</v>
          </cell>
          <cell r="D521">
            <v>0</v>
          </cell>
          <cell r="E521">
            <v>653360846</v>
          </cell>
          <cell r="F521">
            <v>59681771</v>
          </cell>
          <cell r="G521">
            <v>59681771</v>
          </cell>
          <cell r="H521">
            <v>59681771</v>
          </cell>
          <cell r="I521">
            <v>59681771</v>
          </cell>
          <cell r="J521">
            <v>59681770</v>
          </cell>
          <cell r="K521">
            <v>59681770</v>
          </cell>
          <cell r="L521">
            <v>50233390</v>
          </cell>
          <cell r="M521">
            <v>50233390</v>
          </cell>
        </row>
        <row r="522">
          <cell r="A522" t="str">
            <v>D3502020003035021070202020200800301</v>
          </cell>
          <cell r="B522" t="str">
            <v>SERVICIOS DE CONSULTORÍA EN ADMINISTRACIÓN Y SERVICIOS DE GESTIÓN; SERVICIOS DE TECNOLOGÍA DE LA INFORMACIÓN</v>
          </cell>
          <cell r="C522">
            <v>199472236</v>
          </cell>
          <cell r="D522">
            <v>0</v>
          </cell>
          <cell r="E522">
            <v>199472236</v>
          </cell>
          <cell r="F522">
            <v>49472236</v>
          </cell>
          <cell r="G522">
            <v>49472236</v>
          </cell>
          <cell r="H522">
            <v>49472236</v>
          </cell>
          <cell r="I522">
            <v>49472236</v>
          </cell>
          <cell r="J522">
            <v>49472235</v>
          </cell>
          <cell r="K522">
            <v>49472235</v>
          </cell>
          <cell r="L522">
            <v>41091315</v>
          </cell>
          <cell r="M522">
            <v>41091315</v>
          </cell>
        </row>
        <row r="523">
          <cell r="A523" t="str">
            <v>D3502020003035021070202020200800306</v>
          </cell>
          <cell r="B523" t="str">
            <v>SERVICIOS DE PUBLICIDAD Y EL SUMINISTRO DE ESPACIO O TIEMPO PUBLICITARIOS</v>
          </cell>
          <cell r="C523">
            <v>129142075</v>
          </cell>
          <cell r="D523">
            <v>0</v>
          </cell>
          <cell r="E523">
            <v>129142075</v>
          </cell>
          <cell r="F523">
            <v>9142075</v>
          </cell>
          <cell r="G523">
            <v>9142075</v>
          </cell>
          <cell r="H523">
            <v>9142075</v>
          </cell>
          <cell r="I523">
            <v>9142075</v>
          </cell>
          <cell r="J523">
            <v>9142075</v>
          </cell>
          <cell r="K523">
            <v>9142075</v>
          </cell>
          <cell r="L523">
            <v>9142075</v>
          </cell>
          <cell r="M523">
            <v>9142075</v>
          </cell>
        </row>
        <row r="524">
          <cell r="A524" t="str">
            <v>D3502020003035021070202020200800309</v>
          </cell>
          <cell r="B524" t="str">
            <v>OTROS SERVICIOS PROFESIONALES Y TÉCNICOS N.C.P.</v>
          </cell>
          <cell r="C524">
            <v>324746535</v>
          </cell>
          <cell r="D524">
            <v>0</v>
          </cell>
          <cell r="E524">
            <v>324746535</v>
          </cell>
          <cell r="F524">
            <v>1067460</v>
          </cell>
          <cell r="G524">
            <v>1067460</v>
          </cell>
          <cell r="H524">
            <v>1067460</v>
          </cell>
          <cell r="I524">
            <v>1067460</v>
          </cell>
          <cell r="J524">
            <v>1067460</v>
          </cell>
          <cell r="K524">
            <v>1067460</v>
          </cell>
          <cell r="L524">
            <v>0</v>
          </cell>
          <cell r="M524">
            <v>0</v>
          </cell>
        </row>
        <row r="525">
          <cell r="A525" t="str">
            <v>D35020200030350210702020202008005</v>
          </cell>
          <cell r="B525" t="str">
            <v>SERVICIOS DE SOPORTE</v>
          </cell>
          <cell r="C525">
            <v>3008764</v>
          </cell>
          <cell r="D525">
            <v>0</v>
          </cell>
          <cell r="E525">
            <v>3008764</v>
          </cell>
          <cell r="F525">
            <v>3008764</v>
          </cell>
          <cell r="G525">
            <v>3008764</v>
          </cell>
          <cell r="H525">
            <v>3008764</v>
          </cell>
          <cell r="I525">
            <v>3008764</v>
          </cell>
          <cell r="J525">
            <v>3008764</v>
          </cell>
          <cell r="K525">
            <v>3008764</v>
          </cell>
          <cell r="L525">
            <v>3008764</v>
          </cell>
          <cell r="M525">
            <v>3008764</v>
          </cell>
        </row>
        <row r="526">
          <cell r="A526" t="str">
            <v>D3502020003035021070202020200800509</v>
          </cell>
          <cell r="B526" t="str">
            <v>OTROS SERVICIOS AUXILIARES</v>
          </cell>
          <cell r="C526">
            <v>3008764</v>
          </cell>
          <cell r="D526">
            <v>0</v>
          </cell>
          <cell r="E526">
            <v>3008764</v>
          </cell>
          <cell r="F526">
            <v>3008764</v>
          </cell>
          <cell r="G526">
            <v>3008764</v>
          </cell>
          <cell r="H526">
            <v>3008764</v>
          </cell>
          <cell r="I526">
            <v>3008764</v>
          </cell>
          <cell r="J526">
            <v>3008764</v>
          </cell>
          <cell r="K526">
            <v>3008764</v>
          </cell>
          <cell r="L526">
            <v>3008764</v>
          </cell>
          <cell r="M526">
            <v>3008764</v>
          </cell>
        </row>
        <row r="527">
          <cell r="A527" t="str">
            <v>D35020200030350210702020202008007</v>
          </cell>
          <cell r="B527" t="str">
            <v>SERVICIOS DE MANTENIMIENTO, REPARACIÓN E INSTALACIÓN (EXCEPTO SERVICIOS DE CONSTRUCCIÓN)</v>
          </cell>
          <cell r="C527">
            <v>5825717</v>
          </cell>
          <cell r="D527">
            <v>0</v>
          </cell>
          <cell r="E527">
            <v>5825717</v>
          </cell>
          <cell r="F527">
            <v>5825717</v>
          </cell>
          <cell r="G527">
            <v>5825717</v>
          </cell>
          <cell r="H527">
            <v>5825717</v>
          </cell>
          <cell r="I527">
            <v>5825717</v>
          </cell>
          <cell r="J527">
            <v>5825716</v>
          </cell>
          <cell r="K527">
            <v>5825716</v>
          </cell>
          <cell r="L527">
            <v>4719016</v>
          </cell>
          <cell r="M527">
            <v>4719016</v>
          </cell>
        </row>
        <row r="528">
          <cell r="A528" t="str">
            <v>D3502020003035021070202020200800701</v>
          </cell>
          <cell r="B528" t="str">
            <v>SERVICIOS DE MANTENIMIENTO Y REPARACIÓN DE PRODUCTOS METÁLICOS ELABORADOS, MAQUINARIA Y EQUIPO</v>
          </cell>
          <cell r="C528">
            <v>5825717</v>
          </cell>
          <cell r="D528">
            <v>0</v>
          </cell>
          <cell r="E528">
            <v>5825717</v>
          </cell>
          <cell r="F528">
            <v>5825717</v>
          </cell>
          <cell r="G528">
            <v>5825717</v>
          </cell>
          <cell r="H528">
            <v>5825717</v>
          </cell>
          <cell r="I528">
            <v>5825717</v>
          </cell>
          <cell r="J528">
            <v>5825716</v>
          </cell>
          <cell r="K528">
            <v>5825716</v>
          </cell>
          <cell r="L528">
            <v>4719016</v>
          </cell>
          <cell r="M528">
            <v>4719016</v>
          </cell>
        </row>
        <row r="529">
          <cell r="A529" t="str">
            <v>D35020200030350210703</v>
          </cell>
          <cell r="B529" t="str">
            <v>FORTALECER EL OBSERVATORIO DE LA ACTIVIDAD ARTESANAL</v>
          </cell>
          <cell r="C529">
            <v>378994945</v>
          </cell>
          <cell r="D529">
            <v>0</v>
          </cell>
          <cell r="E529">
            <v>378994945</v>
          </cell>
          <cell r="F529">
            <v>47533458</v>
          </cell>
          <cell r="G529">
            <v>47533458</v>
          </cell>
          <cell r="H529">
            <v>47533458</v>
          </cell>
          <cell r="I529">
            <v>47533458</v>
          </cell>
          <cell r="J529">
            <v>28097458</v>
          </cell>
          <cell r="K529">
            <v>28097458</v>
          </cell>
          <cell r="L529">
            <v>28097458</v>
          </cell>
          <cell r="M529">
            <v>28097458</v>
          </cell>
        </row>
        <row r="530">
          <cell r="A530" t="str">
            <v>D35020200030350210703020202</v>
          </cell>
          <cell r="B530" t="str">
            <v>ADQUISICIÓN DE SERVICIOS</v>
          </cell>
          <cell r="C530">
            <v>378994945</v>
          </cell>
          <cell r="D530">
            <v>0</v>
          </cell>
          <cell r="E530">
            <v>378994945</v>
          </cell>
          <cell r="F530">
            <v>47533458</v>
          </cell>
          <cell r="G530">
            <v>47533458</v>
          </cell>
          <cell r="H530">
            <v>47533458</v>
          </cell>
          <cell r="I530">
            <v>47533458</v>
          </cell>
          <cell r="J530">
            <v>28097458</v>
          </cell>
          <cell r="K530">
            <v>28097458</v>
          </cell>
          <cell r="L530">
            <v>28097458</v>
          </cell>
          <cell r="M530">
            <v>28097458</v>
          </cell>
        </row>
        <row r="531">
          <cell r="A531" t="str">
            <v>D35020200030350210703020202008</v>
          </cell>
          <cell r="B531" t="str">
            <v>SERVICIOS PRESTADOS A LAS EMPRESAS Y SERVICIOS DE PRODUCCIÓN</v>
          </cell>
          <cell r="C531">
            <v>328994945</v>
          </cell>
          <cell r="D531">
            <v>0</v>
          </cell>
          <cell r="E531">
            <v>328994945</v>
          </cell>
          <cell r="F531">
            <v>47533458</v>
          </cell>
          <cell r="G531">
            <v>47533458</v>
          </cell>
          <cell r="H531">
            <v>47533458</v>
          </cell>
          <cell r="I531">
            <v>47533458</v>
          </cell>
          <cell r="J531">
            <v>28097458</v>
          </cell>
          <cell r="K531">
            <v>28097458</v>
          </cell>
          <cell r="L531">
            <v>28097458</v>
          </cell>
          <cell r="M531">
            <v>28097458</v>
          </cell>
        </row>
        <row r="532">
          <cell r="A532" t="str">
            <v>D35020200030350210703020202008003</v>
          </cell>
          <cell r="B532" t="str">
            <v>OTROS SERVICIOS PROFESIONALES, CIENTÍFICOS Y TÉCNICOS</v>
          </cell>
          <cell r="C532">
            <v>266854000</v>
          </cell>
          <cell r="D532">
            <v>0</v>
          </cell>
          <cell r="E532">
            <v>266854000</v>
          </cell>
          <cell r="F532">
            <v>36290000</v>
          </cell>
          <cell r="G532">
            <v>36290000</v>
          </cell>
          <cell r="H532">
            <v>36290000</v>
          </cell>
          <cell r="I532">
            <v>36290000</v>
          </cell>
          <cell r="J532">
            <v>16854000</v>
          </cell>
          <cell r="K532">
            <v>16854000</v>
          </cell>
          <cell r="L532">
            <v>16854000</v>
          </cell>
          <cell r="M532">
            <v>16854000</v>
          </cell>
        </row>
        <row r="533">
          <cell r="A533" t="str">
            <v>D3502020003035021070302020200800301</v>
          </cell>
          <cell r="B533" t="str">
            <v>SERVICIOS DE CONSULTORÍA EN ADMINISTRACIÓN Y SERVICIOS DE GESTIÓN; SERVICIOS DE TECNOLOGÍA DE LA INFORMACIÓN</v>
          </cell>
          <cell r="C533">
            <v>266854000</v>
          </cell>
          <cell r="D533">
            <v>0</v>
          </cell>
          <cell r="E533">
            <v>266854000</v>
          </cell>
          <cell r="F533">
            <v>36290000</v>
          </cell>
          <cell r="G533">
            <v>36290000</v>
          </cell>
          <cell r="H533">
            <v>36290000</v>
          </cell>
          <cell r="I533">
            <v>36290000</v>
          </cell>
          <cell r="J533">
            <v>16854000</v>
          </cell>
          <cell r="K533">
            <v>16854000</v>
          </cell>
          <cell r="L533">
            <v>16854000</v>
          </cell>
          <cell r="M533">
            <v>16854000</v>
          </cell>
        </row>
        <row r="534">
          <cell r="A534" t="str">
            <v>D35020200030350210703020202008005</v>
          </cell>
          <cell r="B534" t="str">
            <v>SERVICIOS DE SOPORTE</v>
          </cell>
          <cell r="C534">
            <v>62140945</v>
          </cell>
          <cell r="D534">
            <v>0</v>
          </cell>
          <cell r="E534">
            <v>62140945</v>
          </cell>
          <cell r="F534">
            <v>11243458</v>
          </cell>
          <cell r="G534">
            <v>11243458</v>
          </cell>
          <cell r="H534">
            <v>11243458</v>
          </cell>
          <cell r="I534">
            <v>11243458</v>
          </cell>
          <cell r="J534">
            <v>11243458</v>
          </cell>
          <cell r="K534">
            <v>11243458</v>
          </cell>
          <cell r="L534">
            <v>11243458</v>
          </cell>
          <cell r="M534">
            <v>11243458</v>
          </cell>
        </row>
        <row r="535">
          <cell r="A535" t="str">
            <v>D3502020003035021070302020200800509</v>
          </cell>
          <cell r="B535" t="str">
            <v>OTROS SERVICIOS AUXILIARES</v>
          </cell>
          <cell r="C535">
            <v>62140945</v>
          </cell>
          <cell r="D535">
            <v>0</v>
          </cell>
          <cell r="E535">
            <v>62140945</v>
          </cell>
          <cell r="F535">
            <v>11243458</v>
          </cell>
          <cell r="G535">
            <v>11243458</v>
          </cell>
          <cell r="H535">
            <v>11243458</v>
          </cell>
          <cell r="I535">
            <v>11243458</v>
          </cell>
          <cell r="J535">
            <v>11243458</v>
          </cell>
          <cell r="K535">
            <v>11243458</v>
          </cell>
          <cell r="L535">
            <v>11243458</v>
          </cell>
          <cell r="M535">
            <v>11243458</v>
          </cell>
        </row>
        <row r="536">
          <cell r="A536" t="str">
            <v>D35020200030350210703020202009</v>
          </cell>
          <cell r="B536" t="str">
            <v>SERVICIOS PARA LA COMUNIDAD, SOCIALES Y PERSONALES</v>
          </cell>
          <cell r="C536">
            <v>50000000</v>
          </cell>
          <cell r="D536">
            <v>0</v>
          </cell>
          <cell r="E536">
            <v>50000000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D35020200030350210703020202009006</v>
          </cell>
          <cell r="B537" t="str">
            <v>SERVICIOS DE ESPARCIMIENTO, CULTURALES Y DEPORTIVOS</v>
          </cell>
          <cell r="C537">
            <v>50000000</v>
          </cell>
          <cell r="D537">
            <v>0</v>
          </cell>
          <cell r="E537">
            <v>50000000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D3502020003035021070302020200900601</v>
          </cell>
          <cell r="B538" t="str">
            <v>SERVICIOS AUDIOVISUALES Y SERVICIOS CONEXOS</v>
          </cell>
          <cell r="C538">
            <v>50000000</v>
          </cell>
          <cell r="D538">
            <v>0</v>
          </cell>
          <cell r="E538">
            <v>50000000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A539" t="str">
            <v>D3502020004</v>
          </cell>
          <cell r="B539" t="str">
            <v>APOYO Y FOMENTO A LA ACTIVIDAD ARTESANAL DE LAS COMUNIDADES O GRUPOS ÉTNICOS COMO EXPRESIÓN DE SUS ECONOMÍAS PROPIAS A NIVEL NACIONAL</v>
          </cell>
          <cell r="C539">
            <v>3860204878.4200001</v>
          </cell>
          <cell r="D539">
            <v>-2000000000</v>
          </cell>
          <cell r="E539">
            <v>1860204878.4200001</v>
          </cell>
          <cell r="F539">
            <v>186573878.41999999</v>
          </cell>
          <cell r="G539">
            <v>186573878.41999999</v>
          </cell>
          <cell r="H539">
            <v>186573878.41999999</v>
          </cell>
          <cell r="I539">
            <v>186573878.41999999</v>
          </cell>
          <cell r="J539">
            <v>144293870</v>
          </cell>
          <cell r="K539">
            <v>144293870</v>
          </cell>
          <cell r="L539">
            <v>130378504</v>
          </cell>
          <cell r="M539">
            <v>130378504</v>
          </cell>
        </row>
        <row r="540">
          <cell r="A540" t="str">
            <v>D350202000403502019</v>
          </cell>
          <cell r="B540" t="str">
            <v>SERVICIO DE ASISTENCIA TÉCNICA Y ACOMPAÑAMIENTO PRODUCTIVO Y EMPRESARIAL</v>
          </cell>
          <cell r="C540">
            <v>74354000</v>
          </cell>
          <cell r="D540">
            <v>0</v>
          </cell>
          <cell r="E540">
            <v>74354000</v>
          </cell>
          <cell r="F540">
            <v>1839000</v>
          </cell>
          <cell r="G540">
            <v>1839000</v>
          </cell>
          <cell r="H540">
            <v>1839000</v>
          </cell>
          <cell r="I540">
            <v>1839000</v>
          </cell>
          <cell r="J540">
            <v>1839000</v>
          </cell>
          <cell r="K540">
            <v>1839000</v>
          </cell>
          <cell r="L540">
            <v>0</v>
          </cell>
          <cell r="M540">
            <v>0</v>
          </cell>
        </row>
        <row r="541">
          <cell r="A541" t="str">
            <v>D35020200040350201901</v>
          </cell>
          <cell r="B541" t="str">
            <v>REALIZAR ESPACIOS DE TRASMISIÓN DE SABERES Y RECUPERACIÓN DE REFERENTES CULTURALES DE LAS COMUNIDADES Y/O GRUPOS ÉTNICOS</v>
          </cell>
          <cell r="C541">
            <v>49515000</v>
          </cell>
          <cell r="D541">
            <v>0</v>
          </cell>
          <cell r="E541">
            <v>49515000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D35020200040350201901020202</v>
          </cell>
          <cell r="B542" t="str">
            <v>ADQUISICIÓN DE SERVICIOS</v>
          </cell>
          <cell r="C542">
            <v>49515000</v>
          </cell>
          <cell r="D542">
            <v>0</v>
          </cell>
          <cell r="E542">
            <v>49515000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D35020200040350201901020202008</v>
          </cell>
          <cell r="B543" t="str">
            <v>SERVICIOS PRESTADOS A LAS EMPRESAS Y SERVICIOS DE PRODUCCIÓN</v>
          </cell>
          <cell r="C543">
            <v>49515000</v>
          </cell>
          <cell r="D543">
            <v>0</v>
          </cell>
          <cell r="E543">
            <v>49515000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A544" t="str">
            <v>D35020200040350201901020202008001</v>
          </cell>
          <cell r="B544" t="str">
            <v>SERVICIOS DE INVESTIGACIÓN Y DESARROLLO</v>
          </cell>
          <cell r="C544">
            <v>16515000</v>
          </cell>
          <cell r="D544">
            <v>0</v>
          </cell>
          <cell r="E544">
            <v>16515000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D3502020004035020190102020200800102</v>
          </cell>
          <cell r="B545" t="str">
            <v>SERVICIOS DE INVESTIGACIÓN Y DESARROLLO EXPERIMENTAL EN CIENCIAS SOCIALES Y HUMANIDADES</v>
          </cell>
          <cell r="C545">
            <v>16515000</v>
          </cell>
          <cell r="D545">
            <v>0</v>
          </cell>
          <cell r="E545">
            <v>16515000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 t="str">
            <v>D35020200040350201901020202008005</v>
          </cell>
          <cell r="B546" t="str">
            <v>SERVICIOS DE SOPORTE</v>
          </cell>
          <cell r="C546">
            <v>33000000</v>
          </cell>
          <cell r="D546">
            <v>0</v>
          </cell>
          <cell r="E546">
            <v>33000000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D3502020004035020190102020200800509</v>
          </cell>
          <cell r="B547" t="str">
            <v>OTROS SERVICIOS AUXILIARES</v>
          </cell>
          <cell r="C547">
            <v>33000000</v>
          </cell>
          <cell r="D547">
            <v>0</v>
          </cell>
          <cell r="E547">
            <v>33000000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A548" t="str">
            <v>D35020200040350201902</v>
          </cell>
          <cell r="B548" t="str">
            <v>ACOMPAÑAR LA CONFORMACIÓN DE REDES DE ENCADENAMIENTO PRODUCTIVO ENTRE LAS COMUNIDADES ÉTNICAS.</v>
          </cell>
          <cell r="C548">
            <v>24839000</v>
          </cell>
          <cell r="D548">
            <v>0</v>
          </cell>
          <cell r="E548">
            <v>24839000</v>
          </cell>
          <cell r="F548">
            <v>1839000</v>
          </cell>
          <cell r="G548">
            <v>1839000</v>
          </cell>
          <cell r="H548">
            <v>1839000</v>
          </cell>
          <cell r="I548">
            <v>1839000</v>
          </cell>
          <cell r="J548">
            <v>1839000</v>
          </cell>
          <cell r="K548">
            <v>1839000</v>
          </cell>
          <cell r="L548">
            <v>0</v>
          </cell>
          <cell r="M548">
            <v>0</v>
          </cell>
        </row>
        <row r="549">
          <cell r="A549" t="str">
            <v>D35020200040350201902020202</v>
          </cell>
          <cell r="B549" t="str">
            <v>ADQUISICIÓN DE SERVICIOS</v>
          </cell>
          <cell r="C549">
            <v>24839000</v>
          </cell>
          <cell r="D549">
            <v>0</v>
          </cell>
          <cell r="E549">
            <v>24839000</v>
          </cell>
          <cell r="F549">
            <v>1839000</v>
          </cell>
          <cell r="G549">
            <v>1839000</v>
          </cell>
          <cell r="H549">
            <v>1839000</v>
          </cell>
          <cell r="I549">
            <v>1839000</v>
          </cell>
          <cell r="J549">
            <v>1839000</v>
          </cell>
          <cell r="K549">
            <v>1839000</v>
          </cell>
          <cell r="L549">
            <v>0</v>
          </cell>
          <cell r="M549">
            <v>0</v>
          </cell>
        </row>
        <row r="550">
          <cell r="A550" t="str">
            <v>D35020200040350201902020202008</v>
          </cell>
          <cell r="B550" t="str">
            <v>SERVICIOS PRESTADOS A LAS EMPRESAS Y SERVICIOS DE PRODUCCIÓN</v>
          </cell>
          <cell r="C550">
            <v>24839000</v>
          </cell>
          <cell r="D550">
            <v>0</v>
          </cell>
          <cell r="E550">
            <v>24839000</v>
          </cell>
          <cell r="F550">
            <v>1839000</v>
          </cell>
          <cell r="G550">
            <v>1839000</v>
          </cell>
          <cell r="H550">
            <v>1839000</v>
          </cell>
          <cell r="I550">
            <v>1839000</v>
          </cell>
          <cell r="J550">
            <v>1839000</v>
          </cell>
          <cell r="K550">
            <v>1839000</v>
          </cell>
          <cell r="L550">
            <v>0</v>
          </cell>
          <cell r="M550">
            <v>0</v>
          </cell>
        </row>
        <row r="551">
          <cell r="A551" t="str">
            <v>D35020200040350201902020202008001</v>
          </cell>
          <cell r="B551" t="str">
            <v>SERVICIOS DE INVESTIGACIÓN Y DESARROLLO</v>
          </cell>
          <cell r="C551">
            <v>23000000</v>
          </cell>
          <cell r="D551">
            <v>0</v>
          </cell>
          <cell r="E551">
            <v>23000000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D3502020004035020190202020200800102</v>
          </cell>
          <cell r="B552" t="str">
            <v>SERVICIOS DE INVESTIGACIÓN Y DESARROLLO EXPERIMENTAL EN CIENCIAS SOCIALES Y HUMANIDADES</v>
          </cell>
          <cell r="C552">
            <v>23000000</v>
          </cell>
          <cell r="D552">
            <v>0</v>
          </cell>
          <cell r="E552">
            <v>23000000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D35020200040350201902020202008003</v>
          </cell>
          <cell r="B553" t="str">
            <v>OTROS SERVICIOS PROFESIONALES, CIENTÍFICOS Y TÉCNICOS</v>
          </cell>
          <cell r="C553">
            <v>1839000</v>
          </cell>
          <cell r="D553">
            <v>0</v>
          </cell>
          <cell r="E553">
            <v>1839000</v>
          </cell>
          <cell r="F553">
            <v>1839000</v>
          </cell>
          <cell r="G553">
            <v>1839000</v>
          </cell>
          <cell r="H553">
            <v>1839000</v>
          </cell>
          <cell r="I553">
            <v>1839000</v>
          </cell>
          <cell r="J553">
            <v>1839000</v>
          </cell>
          <cell r="K553">
            <v>1839000</v>
          </cell>
          <cell r="L553">
            <v>0</v>
          </cell>
          <cell r="M553">
            <v>0</v>
          </cell>
        </row>
        <row r="554">
          <cell r="A554" t="str">
            <v>D3502020004035020190202020200800301</v>
          </cell>
          <cell r="B554" t="str">
            <v>SERVICIOS DE CONSULTORÍA EN ADMINISTRACIÓN Y SERVICIOS DE GESTIÓN; SERVICIOS DE TECNOLOGÍA DE LA INFORMACIÓN</v>
          </cell>
          <cell r="C554">
            <v>1839000</v>
          </cell>
          <cell r="D554">
            <v>0</v>
          </cell>
          <cell r="E554">
            <v>1839000</v>
          </cell>
          <cell r="F554">
            <v>1839000</v>
          </cell>
          <cell r="G554">
            <v>1839000</v>
          </cell>
          <cell r="H554">
            <v>1839000</v>
          </cell>
          <cell r="I554">
            <v>1839000</v>
          </cell>
          <cell r="J554">
            <v>1839000</v>
          </cell>
          <cell r="K554">
            <v>1839000</v>
          </cell>
          <cell r="L554">
            <v>0</v>
          </cell>
          <cell r="M554">
            <v>0</v>
          </cell>
        </row>
        <row r="555">
          <cell r="A555" t="str">
            <v>D350202000403502026</v>
          </cell>
          <cell r="B555" t="str">
            <v>SERVICIO DE DISEÑO Y/O MEJORAMIENTO DE PRODUCTOS ARTESANALES</v>
          </cell>
          <cell r="C555">
            <v>3406434502.4200001</v>
          </cell>
          <cell r="D555">
            <v>-2000000000</v>
          </cell>
          <cell r="E555">
            <v>1406434502.4200001</v>
          </cell>
          <cell r="F555">
            <v>151311502.42000002</v>
          </cell>
          <cell r="G555">
            <v>151311502.42000002</v>
          </cell>
          <cell r="H555">
            <v>151311502.42000002</v>
          </cell>
          <cell r="I555">
            <v>151311502.42000002</v>
          </cell>
          <cell r="J555">
            <v>109031494</v>
          </cell>
          <cell r="K555">
            <v>109031494</v>
          </cell>
          <cell r="L555">
            <v>96955128</v>
          </cell>
          <cell r="M555">
            <v>96955128</v>
          </cell>
        </row>
        <row r="556">
          <cell r="A556" t="str">
            <v>D35020200040350202601</v>
          </cell>
          <cell r="B556" t="str">
            <v>REALIZAR TALLERES, CHARLAS, ASISTENCIA TÉCNICA, ENTRE OTROS EN LAS ÁREAS DE DESARROLLO HUMANO, DESARROLLO EMPRESARIAL, DISEÑO Y PRODUCCIÓN</v>
          </cell>
          <cell r="C556">
            <v>247738160</v>
          </cell>
          <cell r="D556">
            <v>0</v>
          </cell>
          <cell r="E556">
            <v>247738160</v>
          </cell>
          <cell r="F556">
            <v>20678160</v>
          </cell>
          <cell r="G556">
            <v>20678160</v>
          </cell>
          <cell r="H556">
            <v>20678160</v>
          </cell>
          <cell r="I556">
            <v>20678160</v>
          </cell>
          <cell r="J556">
            <v>20606402</v>
          </cell>
          <cell r="K556">
            <v>20606402</v>
          </cell>
          <cell r="L556">
            <v>12746119</v>
          </cell>
          <cell r="M556">
            <v>12746119</v>
          </cell>
        </row>
        <row r="557">
          <cell r="A557" t="str">
            <v>D35020200040350202601020202</v>
          </cell>
          <cell r="B557" t="str">
            <v>ADQUISICIÓN DE SERVICIOS</v>
          </cell>
          <cell r="C557">
            <v>247738160</v>
          </cell>
          <cell r="D557">
            <v>0</v>
          </cell>
          <cell r="E557">
            <v>247738160</v>
          </cell>
          <cell r="F557">
            <v>20678160</v>
          </cell>
          <cell r="G557">
            <v>20678160</v>
          </cell>
          <cell r="H557">
            <v>20678160</v>
          </cell>
          <cell r="I557">
            <v>20678160</v>
          </cell>
          <cell r="J557">
            <v>20606402</v>
          </cell>
          <cell r="K557">
            <v>20606402</v>
          </cell>
          <cell r="L557">
            <v>12746119</v>
          </cell>
          <cell r="M557">
            <v>12746119</v>
          </cell>
        </row>
        <row r="558">
          <cell r="A558" t="str">
            <v>D35020200040350202601020202006</v>
          </cell>
          <cell r="B558" t="str">
            <v>SERVICIOS DE ALOJAMIENTO; SERVICIOS DE SUMINISTRO DE COMIDAS Y BEBIDAS; SERVICIOS DE TRANSPORTE; Y SERVICIOS DE DISTRIBUCIÓN DE ELECTRICIDAD, GAS Y AGUA</v>
          </cell>
          <cell r="C558">
            <v>44871758</v>
          </cell>
          <cell r="D558">
            <v>0</v>
          </cell>
          <cell r="E558">
            <v>44871758</v>
          </cell>
          <cell r="F558">
            <v>71758</v>
          </cell>
          <cell r="G558">
            <v>71758</v>
          </cell>
          <cell r="H558">
            <v>71758</v>
          </cell>
          <cell r="I558">
            <v>71758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A559" t="str">
            <v>D35020200040350202601020202006004</v>
          </cell>
          <cell r="B559" t="str">
            <v>SERVICIOS DE TRANSPORTE DE PASAJEROS</v>
          </cell>
          <cell r="C559">
            <v>44871758</v>
          </cell>
          <cell r="D559">
            <v>0</v>
          </cell>
          <cell r="E559">
            <v>44871758</v>
          </cell>
          <cell r="F559">
            <v>71758</v>
          </cell>
          <cell r="G559">
            <v>71758</v>
          </cell>
          <cell r="H559">
            <v>71758</v>
          </cell>
          <cell r="I559">
            <v>71758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 t="str">
            <v>D35020200040350202601020202008</v>
          </cell>
          <cell r="B560" t="str">
            <v>SERVICIOS PRESTADOS A LAS EMPRESAS Y SERVICIOS DE PRODUCCIÓN</v>
          </cell>
          <cell r="C560">
            <v>202866402</v>
          </cell>
          <cell r="D560">
            <v>0</v>
          </cell>
          <cell r="E560">
            <v>202866402</v>
          </cell>
          <cell r="F560">
            <v>20606402</v>
          </cell>
          <cell r="G560">
            <v>20606402</v>
          </cell>
          <cell r="H560">
            <v>20606402</v>
          </cell>
          <cell r="I560">
            <v>20606402</v>
          </cell>
          <cell r="J560">
            <v>20606402</v>
          </cell>
          <cell r="K560">
            <v>20606402</v>
          </cell>
          <cell r="L560">
            <v>12746119</v>
          </cell>
          <cell r="M560">
            <v>12746119</v>
          </cell>
        </row>
        <row r="561">
          <cell r="A561" t="str">
            <v>D35020200040350202601020202008001</v>
          </cell>
          <cell r="B561" t="str">
            <v>SERVICIOS DE INVESTIGACIÓN Y DESARROLLO</v>
          </cell>
          <cell r="C561">
            <v>68830366</v>
          </cell>
          <cell r="D561">
            <v>0</v>
          </cell>
          <cell r="E561">
            <v>68830366</v>
          </cell>
          <cell r="F561">
            <v>9315366</v>
          </cell>
          <cell r="G561">
            <v>9315366</v>
          </cell>
          <cell r="H561">
            <v>9315366</v>
          </cell>
          <cell r="I561">
            <v>9315366</v>
          </cell>
          <cell r="J561">
            <v>9315366</v>
          </cell>
          <cell r="K561">
            <v>9315366</v>
          </cell>
          <cell r="L561">
            <v>4216083</v>
          </cell>
          <cell r="M561">
            <v>4216083</v>
          </cell>
        </row>
        <row r="562">
          <cell r="A562" t="str">
            <v>D3502020004035020260102020200800102</v>
          </cell>
          <cell r="B562" t="str">
            <v>SERVICIOS DE INVESTIGACIÓN Y DESARROLLO EXPERIMENTAL EN CIENCIAS SOCIALES Y HUMANIDADES</v>
          </cell>
          <cell r="C562">
            <v>68830366</v>
          </cell>
          <cell r="D562">
            <v>0</v>
          </cell>
          <cell r="E562">
            <v>68830366</v>
          </cell>
          <cell r="F562">
            <v>9315366</v>
          </cell>
          <cell r="G562">
            <v>9315366</v>
          </cell>
          <cell r="H562">
            <v>9315366</v>
          </cell>
          <cell r="I562">
            <v>9315366</v>
          </cell>
          <cell r="J562">
            <v>9315366</v>
          </cell>
          <cell r="K562">
            <v>9315366</v>
          </cell>
          <cell r="L562">
            <v>4216083</v>
          </cell>
          <cell r="M562">
            <v>4216083</v>
          </cell>
        </row>
        <row r="563">
          <cell r="A563" t="str">
            <v>D35020200040350202601020202008003</v>
          </cell>
          <cell r="B563" t="str">
            <v>OTROS SERVICIOS PROFESIONALES, CIENTÍFICOS Y TÉCNICOS</v>
          </cell>
          <cell r="C563">
            <v>134036036</v>
          </cell>
          <cell r="D563">
            <v>0</v>
          </cell>
          <cell r="E563">
            <v>134036036</v>
          </cell>
          <cell r="F563">
            <v>11291036</v>
          </cell>
          <cell r="G563">
            <v>11291036</v>
          </cell>
          <cell r="H563">
            <v>11291036</v>
          </cell>
          <cell r="I563">
            <v>11291036</v>
          </cell>
          <cell r="J563">
            <v>11291036</v>
          </cell>
          <cell r="K563">
            <v>11291036</v>
          </cell>
          <cell r="L563">
            <v>8530036</v>
          </cell>
          <cell r="M563">
            <v>8530036</v>
          </cell>
        </row>
        <row r="564">
          <cell r="A564" t="str">
            <v>D3502020004035020260102020200800301</v>
          </cell>
          <cell r="B564" t="str">
            <v>SERVICIOS DE CONSULTORÍA EN ADMINISTRACIÓN Y SERVICIOS DE GESTIÓN; SERVICIOS DE TECNOLOGÍA DE LA INFORMACIÓN</v>
          </cell>
          <cell r="C564">
            <v>2761000</v>
          </cell>
          <cell r="D564">
            <v>0</v>
          </cell>
          <cell r="E564">
            <v>2761000</v>
          </cell>
          <cell r="F564">
            <v>2761000</v>
          </cell>
          <cell r="G564">
            <v>2761000</v>
          </cell>
          <cell r="H564">
            <v>2761000</v>
          </cell>
          <cell r="I564">
            <v>2761000</v>
          </cell>
          <cell r="J564">
            <v>2761000</v>
          </cell>
          <cell r="K564">
            <v>2761000</v>
          </cell>
          <cell r="L564">
            <v>0</v>
          </cell>
          <cell r="M564">
            <v>0</v>
          </cell>
        </row>
        <row r="565">
          <cell r="A565" t="str">
            <v>D3502020004035020260102020200800307</v>
          </cell>
          <cell r="B565" t="str">
            <v>SERVICIOS DE INVESTIGACIÓN DE MERCADOS Y DE ENCUESTAS DE OPINIÓN PÚBLICA</v>
          </cell>
          <cell r="C565">
            <v>68045033</v>
          </cell>
          <cell r="D565">
            <v>0</v>
          </cell>
          <cell r="E565">
            <v>68045033</v>
          </cell>
          <cell r="F565">
            <v>8530033</v>
          </cell>
          <cell r="G565">
            <v>8530033</v>
          </cell>
          <cell r="H565">
            <v>8530033</v>
          </cell>
          <cell r="I565">
            <v>8530033</v>
          </cell>
          <cell r="J565">
            <v>8530033</v>
          </cell>
          <cell r="K565">
            <v>8530033</v>
          </cell>
          <cell r="L565">
            <v>8530033</v>
          </cell>
          <cell r="M565">
            <v>8530033</v>
          </cell>
        </row>
        <row r="566">
          <cell r="A566" t="str">
            <v>D3502020004035020260102020200800309</v>
          </cell>
          <cell r="B566" t="str">
            <v>OTROS SERVICIOS PROFESIONALES Y TÉCNICOS N.C.P.</v>
          </cell>
          <cell r="C566">
            <v>63230003</v>
          </cell>
          <cell r="D566">
            <v>0</v>
          </cell>
          <cell r="E566">
            <v>63230003</v>
          </cell>
          <cell r="F566">
            <v>3</v>
          </cell>
          <cell r="G566">
            <v>3</v>
          </cell>
          <cell r="H566">
            <v>3</v>
          </cell>
          <cell r="I566">
            <v>3</v>
          </cell>
          <cell r="J566">
            <v>3</v>
          </cell>
          <cell r="K566">
            <v>3</v>
          </cell>
          <cell r="L566">
            <v>3</v>
          </cell>
          <cell r="M566">
            <v>3</v>
          </cell>
        </row>
        <row r="567">
          <cell r="A567" t="str">
            <v>D35020200040350202602</v>
          </cell>
          <cell r="B567" t="str">
            <v>BRINDAR ASISTENCIA TÉCNICA PARA EL DISEÑO Y/O MEJORAMIENTO DE PRODUCTOS</v>
          </cell>
          <cell r="C567">
            <v>155646083</v>
          </cell>
          <cell r="D567">
            <v>0</v>
          </cell>
          <cell r="E567">
            <v>155646083</v>
          </cell>
          <cell r="F567">
            <v>4216083</v>
          </cell>
          <cell r="G567">
            <v>4216083</v>
          </cell>
          <cell r="H567">
            <v>4216083</v>
          </cell>
          <cell r="I567">
            <v>4216083</v>
          </cell>
          <cell r="J567">
            <v>4216083</v>
          </cell>
          <cell r="K567">
            <v>4216083</v>
          </cell>
          <cell r="L567">
            <v>0</v>
          </cell>
          <cell r="M567">
            <v>0</v>
          </cell>
        </row>
        <row r="568">
          <cell r="A568" t="str">
            <v>D35020200040350202602020201</v>
          </cell>
          <cell r="B568" t="str">
            <v>MATERIALES Y SUMINISTROS</v>
          </cell>
          <cell r="C568">
            <v>50500000</v>
          </cell>
          <cell r="D568">
            <v>0</v>
          </cell>
          <cell r="E568">
            <v>50500000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D35020200040350202602020201004</v>
          </cell>
          <cell r="B569" t="str">
            <v>PRODUCTOS METÁLICOS Y PAQUETES DE SOFTWARE</v>
          </cell>
          <cell r="C569">
            <v>50500000</v>
          </cell>
          <cell r="D569">
            <v>0</v>
          </cell>
          <cell r="E569">
            <v>50500000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A570" t="str">
            <v>D35020200040350202602020201004002</v>
          </cell>
          <cell r="B570" t="str">
            <v>PRODUCTOS METÁLICOS ELABORADOS (EXCEPTO MAQUINARIA Y EQUIPO)</v>
          </cell>
          <cell r="C570">
            <v>50500000</v>
          </cell>
          <cell r="D570">
            <v>0</v>
          </cell>
          <cell r="E570">
            <v>50500000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D35020200040350202602020202</v>
          </cell>
          <cell r="B571" t="str">
            <v>ADQUISICIÓN DE SERVICIOS</v>
          </cell>
          <cell r="C571">
            <v>105146083</v>
          </cell>
          <cell r="D571">
            <v>0</v>
          </cell>
          <cell r="E571">
            <v>105146083</v>
          </cell>
          <cell r="F571">
            <v>4216083</v>
          </cell>
          <cell r="G571">
            <v>4216083</v>
          </cell>
          <cell r="H571">
            <v>4216083</v>
          </cell>
          <cell r="I571">
            <v>4216083</v>
          </cell>
          <cell r="J571">
            <v>4216083</v>
          </cell>
          <cell r="K571">
            <v>4216083</v>
          </cell>
          <cell r="L571">
            <v>0</v>
          </cell>
          <cell r="M571">
            <v>0</v>
          </cell>
        </row>
        <row r="572">
          <cell r="A572" t="str">
            <v>D35020200040350202602020202008</v>
          </cell>
          <cell r="B572" t="str">
            <v>SERVICIOS PRESTADOS A LAS EMPRESAS Y SERVICIOS DE PRODUCCIÓN</v>
          </cell>
          <cell r="C572">
            <v>105146083</v>
          </cell>
          <cell r="D572">
            <v>0</v>
          </cell>
          <cell r="E572">
            <v>105146083</v>
          </cell>
          <cell r="F572">
            <v>4216083</v>
          </cell>
          <cell r="G572">
            <v>4216083</v>
          </cell>
          <cell r="H572">
            <v>4216083</v>
          </cell>
          <cell r="I572">
            <v>4216083</v>
          </cell>
          <cell r="J572">
            <v>4216083</v>
          </cell>
          <cell r="K572">
            <v>4216083</v>
          </cell>
          <cell r="L572">
            <v>0</v>
          </cell>
          <cell r="M572">
            <v>0</v>
          </cell>
        </row>
        <row r="573">
          <cell r="A573" t="str">
            <v>D35020200040350202602020202008003</v>
          </cell>
          <cell r="B573" t="str">
            <v>OTROS SERVICIOS PROFESIONALES, CIENTÍFICOS Y TÉCNICOS</v>
          </cell>
          <cell r="C573">
            <v>105146083</v>
          </cell>
          <cell r="D573">
            <v>0</v>
          </cell>
          <cell r="E573">
            <v>105146083</v>
          </cell>
          <cell r="F573">
            <v>4216083</v>
          </cell>
          <cell r="G573">
            <v>4216083</v>
          </cell>
          <cell r="H573">
            <v>4216083</v>
          </cell>
          <cell r="I573">
            <v>4216083</v>
          </cell>
          <cell r="J573">
            <v>4216083</v>
          </cell>
          <cell r="K573">
            <v>4216083</v>
          </cell>
          <cell r="L573">
            <v>0</v>
          </cell>
          <cell r="M573">
            <v>0</v>
          </cell>
        </row>
        <row r="574">
          <cell r="A574" t="str">
            <v>D3502020004035020260202020200800309</v>
          </cell>
          <cell r="B574" t="str">
            <v>OTROS SERVICIOS PROFESIONALES Y TÉCNICOS N.C.P.</v>
          </cell>
          <cell r="C574">
            <v>105146083</v>
          </cell>
          <cell r="D574">
            <v>0</v>
          </cell>
          <cell r="E574">
            <v>105146083</v>
          </cell>
          <cell r="F574">
            <v>4216083</v>
          </cell>
          <cell r="G574">
            <v>4216083</v>
          </cell>
          <cell r="H574">
            <v>4216083</v>
          </cell>
          <cell r="I574">
            <v>4216083</v>
          </cell>
          <cell r="J574">
            <v>4216083</v>
          </cell>
          <cell r="K574">
            <v>4216083</v>
          </cell>
          <cell r="L574">
            <v>0</v>
          </cell>
          <cell r="M574">
            <v>0</v>
          </cell>
        </row>
        <row r="575">
          <cell r="A575" t="str">
            <v>D35020200040350202603</v>
          </cell>
          <cell r="B575" t="str">
            <v>REALIZAR EL ACOMPAÑAMIENTO Y SEGUIMIENTO TÉCNICO, ADMINISTRATIVO, FINANCIERO Y LOGÍSTICO PARA LA EJECUCIÓN DEL PROYECTO</v>
          </cell>
          <cell r="C575">
            <v>132137000</v>
          </cell>
          <cell r="D575">
            <v>0</v>
          </cell>
          <cell r="E575">
            <v>132137000</v>
          </cell>
          <cell r="F575">
            <v>34023000</v>
          </cell>
          <cell r="G575">
            <v>34023000</v>
          </cell>
          <cell r="H575">
            <v>34023000</v>
          </cell>
          <cell r="I575">
            <v>34023000</v>
          </cell>
          <cell r="J575">
            <v>9272000</v>
          </cell>
          <cell r="K575">
            <v>9272000</v>
          </cell>
          <cell r="L575">
            <v>9272000</v>
          </cell>
          <cell r="M575">
            <v>9272000</v>
          </cell>
        </row>
        <row r="576">
          <cell r="A576" t="str">
            <v>D35020200040350202603020202</v>
          </cell>
          <cell r="B576" t="str">
            <v>ADQUISICIÓN DE SERVICIOS</v>
          </cell>
          <cell r="C576">
            <v>132137000</v>
          </cell>
          <cell r="D576">
            <v>0</v>
          </cell>
          <cell r="E576">
            <v>132137000</v>
          </cell>
          <cell r="F576">
            <v>34023000</v>
          </cell>
          <cell r="G576">
            <v>34023000</v>
          </cell>
          <cell r="H576">
            <v>34023000</v>
          </cell>
          <cell r="I576">
            <v>34023000</v>
          </cell>
          <cell r="J576">
            <v>9272000</v>
          </cell>
          <cell r="K576">
            <v>9272000</v>
          </cell>
          <cell r="L576">
            <v>9272000</v>
          </cell>
          <cell r="M576">
            <v>9272000</v>
          </cell>
        </row>
        <row r="577">
          <cell r="A577" t="str">
            <v>D35020200040350202603020202008</v>
          </cell>
          <cell r="B577" t="str">
            <v>SERVICIOS PRESTADOS A LAS EMPRESAS Y SERVICIOS DE PRODUCCIÓN</v>
          </cell>
          <cell r="C577">
            <v>129137000</v>
          </cell>
          <cell r="D577">
            <v>0</v>
          </cell>
          <cell r="E577">
            <v>129137000</v>
          </cell>
          <cell r="F577">
            <v>34023000</v>
          </cell>
          <cell r="G577">
            <v>34023000</v>
          </cell>
          <cell r="H577">
            <v>34023000</v>
          </cell>
          <cell r="I577">
            <v>34023000</v>
          </cell>
          <cell r="J577">
            <v>9272000</v>
          </cell>
          <cell r="K577">
            <v>9272000</v>
          </cell>
          <cell r="L577">
            <v>9272000</v>
          </cell>
          <cell r="M577">
            <v>9272000</v>
          </cell>
        </row>
        <row r="578">
          <cell r="A578" t="str">
            <v>D35020200040350202603020202008003</v>
          </cell>
          <cell r="B578" t="str">
            <v>OTROS SERVICIOS PROFESIONALES, CIENTÍFICOS Y TÉCNICOS</v>
          </cell>
          <cell r="C578">
            <v>126137000</v>
          </cell>
          <cell r="D578">
            <v>0</v>
          </cell>
          <cell r="E578">
            <v>126137000</v>
          </cell>
          <cell r="F578">
            <v>34023000</v>
          </cell>
          <cell r="G578">
            <v>34023000</v>
          </cell>
          <cell r="H578">
            <v>34023000</v>
          </cell>
          <cell r="I578">
            <v>34023000</v>
          </cell>
          <cell r="J578">
            <v>9272000</v>
          </cell>
          <cell r="K578">
            <v>9272000</v>
          </cell>
          <cell r="L578">
            <v>9272000</v>
          </cell>
          <cell r="M578">
            <v>9272000</v>
          </cell>
        </row>
        <row r="579">
          <cell r="A579" t="str">
            <v>D3502020004035020260302020200800301</v>
          </cell>
          <cell r="B579" t="str">
            <v>SERVICIOS DE CONSULTORÍA EN ADMINISTRACIÓN Y SERVICIOS DE GESTIÓN; SERVICIOS DE TECNOLOGÍA DE LA INFORMACIÓN</v>
          </cell>
          <cell r="C579">
            <v>126137000</v>
          </cell>
          <cell r="D579">
            <v>0</v>
          </cell>
          <cell r="E579">
            <v>126137000</v>
          </cell>
          <cell r="F579">
            <v>34023000</v>
          </cell>
          <cell r="G579">
            <v>34023000</v>
          </cell>
          <cell r="H579">
            <v>34023000</v>
          </cell>
          <cell r="I579">
            <v>34023000</v>
          </cell>
          <cell r="J579">
            <v>9272000</v>
          </cell>
          <cell r="K579">
            <v>9272000</v>
          </cell>
          <cell r="L579">
            <v>9272000</v>
          </cell>
          <cell r="M579">
            <v>9272000</v>
          </cell>
        </row>
        <row r="580">
          <cell r="A580" t="str">
            <v>D35020200040350202603020202008005</v>
          </cell>
          <cell r="B580" t="str">
            <v>SERVICIOS DE SOPORTE</v>
          </cell>
          <cell r="C580">
            <v>3000000</v>
          </cell>
          <cell r="D580">
            <v>0</v>
          </cell>
          <cell r="E580">
            <v>3000000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A581" t="str">
            <v>D3502020004035020260302020200800509</v>
          </cell>
          <cell r="B581" t="str">
            <v>OTROS SERVICIOS AUXILIARES</v>
          </cell>
          <cell r="C581">
            <v>3000000</v>
          </cell>
          <cell r="D581">
            <v>0</v>
          </cell>
          <cell r="E581">
            <v>3000000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 t="str">
            <v>D35020200040350202603020202010</v>
          </cell>
          <cell r="B582" t="str">
            <v>VIÁTICOS DE LOS FUNCIONARIOS EN COMISIÓN</v>
          </cell>
          <cell r="C582">
            <v>3000000</v>
          </cell>
          <cell r="D582">
            <v>0</v>
          </cell>
          <cell r="E582">
            <v>3000000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D35020200040350202604</v>
          </cell>
          <cell r="B583" t="str">
            <v>GESTIONAR ALIANZAS CON DIFERENTES COOPERANTES, PARA APALANCAR RECURSOS QUE PERMITAN INCREMENTAR LA COBERTURA EN EL PROYECTO DE ATENCIÓN A GRUPOS ÉTNICOS.</v>
          </cell>
          <cell r="C583">
            <v>2954070718.8400002</v>
          </cell>
          <cell r="D583">
            <v>-2000000000</v>
          </cell>
          <cell r="E583">
            <v>954070718.84000003</v>
          </cell>
          <cell r="F583">
            <v>175551718.84</v>
          </cell>
          <cell r="G583">
            <v>175551718.84</v>
          </cell>
          <cell r="H583">
            <v>175551718.84</v>
          </cell>
          <cell r="I583">
            <v>175551718.84</v>
          </cell>
          <cell r="J583">
            <v>149874018</v>
          </cell>
          <cell r="K583">
            <v>149874018</v>
          </cell>
          <cell r="L583">
            <v>149874018</v>
          </cell>
          <cell r="M583">
            <v>149874018</v>
          </cell>
        </row>
        <row r="584">
          <cell r="A584" t="str">
            <v>D35020200040350202604020201</v>
          </cell>
          <cell r="B584" t="str">
            <v>MATERIALES Y SUMINISTROS</v>
          </cell>
          <cell r="C584">
            <v>21706581.420000002</v>
          </cell>
          <cell r="D584">
            <v>0</v>
          </cell>
          <cell r="E584">
            <v>21706581.420000002</v>
          </cell>
          <cell r="F584">
            <v>12957579.42</v>
          </cell>
          <cell r="G584">
            <v>12957579.42</v>
          </cell>
          <cell r="H584">
            <v>12957579.42</v>
          </cell>
          <cell r="I584">
            <v>12957579.42</v>
          </cell>
          <cell r="J584">
            <v>12957579</v>
          </cell>
          <cell r="K584">
            <v>12957579</v>
          </cell>
          <cell r="L584">
            <v>12957579</v>
          </cell>
          <cell r="M584">
            <v>12957579</v>
          </cell>
        </row>
        <row r="585">
          <cell r="A585" t="str">
            <v>D35020200040350202604020201002</v>
          </cell>
          <cell r="B585" t="str">
            <v>PRODUCTOS ALIMENTICIOS, BEBIDAS Y TABACO; TEXTILES, PRENDAS DE VESTIR Y PRODUCTOS DE CUERO</v>
          </cell>
          <cell r="C585">
            <v>5020000</v>
          </cell>
          <cell r="D585">
            <v>0</v>
          </cell>
          <cell r="E585">
            <v>5020000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A586" t="str">
            <v>D35020200040350202604020201002007</v>
          </cell>
          <cell r="B586" t="str">
            <v>ARTÍCULOS TEXTILES (EXCEPTO PRENDAS DE VESTIR)</v>
          </cell>
          <cell r="C586">
            <v>5020000</v>
          </cell>
          <cell r="D586">
            <v>0</v>
          </cell>
          <cell r="E586">
            <v>5020000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A587" t="str">
            <v>D35020200040350202604020201003</v>
          </cell>
          <cell r="B587" t="str">
            <v>OTROS BIENES TRANSPORTABLES (EXCEPTO PRODUCTOS METÁLICOS, MAQUINARIA Y EQUIPO)</v>
          </cell>
          <cell r="C587">
            <v>7421046.8399999999</v>
          </cell>
          <cell r="D587">
            <v>0</v>
          </cell>
          <cell r="E587">
            <v>7421046.8399999999</v>
          </cell>
          <cell r="F587">
            <v>7421046.8399999999</v>
          </cell>
          <cell r="G587">
            <v>7421046.8399999999</v>
          </cell>
          <cell r="H587">
            <v>7421046.8399999999</v>
          </cell>
          <cell r="I587">
            <v>7421046.8399999999</v>
          </cell>
          <cell r="J587">
            <v>7421046</v>
          </cell>
          <cell r="K587">
            <v>7421046</v>
          </cell>
          <cell r="L587">
            <v>7421046</v>
          </cell>
          <cell r="M587">
            <v>7421046</v>
          </cell>
        </row>
        <row r="588">
          <cell r="A588" t="str">
            <v>D35020200040350202604020201003002</v>
          </cell>
          <cell r="B588" t="str">
            <v>PASTA O PULPA, PAPEL Y PRODUCTOS DE PAPEL; IMPRESOS Y ARTÍCULOS RELACIONADOS</v>
          </cell>
          <cell r="C588">
            <v>0.42</v>
          </cell>
          <cell r="D588">
            <v>0</v>
          </cell>
          <cell r="E588">
            <v>0.42</v>
          </cell>
          <cell r="F588">
            <v>0.42</v>
          </cell>
          <cell r="G588">
            <v>0.42</v>
          </cell>
          <cell r="H588">
            <v>0.42</v>
          </cell>
          <cell r="I588">
            <v>0.42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A589" t="str">
            <v>D3502020004035020260402020100300201</v>
          </cell>
          <cell r="B589" t="str">
            <v>PASTA DE PAPEL, PAPEL Y CARTÓN</v>
          </cell>
          <cell r="C589">
            <v>0.42</v>
          </cell>
          <cell r="D589">
            <v>0</v>
          </cell>
          <cell r="E589">
            <v>0.42</v>
          </cell>
          <cell r="F589">
            <v>0.42</v>
          </cell>
          <cell r="G589">
            <v>0.42</v>
          </cell>
          <cell r="H589">
            <v>0.42</v>
          </cell>
          <cell r="I589">
            <v>0.42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A590" t="str">
            <v>D35020200040350202604020201003006</v>
          </cell>
          <cell r="B590" t="str">
            <v>PRODUCTOS DE CAUCHO Y PLÁSTICO</v>
          </cell>
          <cell r="C590">
            <v>3567152</v>
          </cell>
          <cell r="D590">
            <v>0</v>
          </cell>
          <cell r="E590">
            <v>3567152</v>
          </cell>
          <cell r="F590">
            <v>3567152</v>
          </cell>
          <cell r="G590">
            <v>3567152</v>
          </cell>
          <cell r="H590">
            <v>3567152</v>
          </cell>
          <cell r="I590">
            <v>3567152</v>
          </cell>
          <cell r="J590">
            <v>3567152</v>
          </cell>
          <cell r="K590">
            <v>3567152</v>
          </cell>
          <cell r="L590">
            <v>3567152</v>
          </cell>
          <cell r="M590">
            <v>3567152</v>
          </cell>
        </row>
        <row r="591">
          <cell r="A591" t="str">
            <v>D3502020004035020260402020100300609</v>
          </cell>
          <cell r="B591" t="str">
            <v>OTROS PRODUCTOS PLÁSTICOS</v>
          </cell>
          <cell r="C591">
            <v>3567152</v>
          </cell>
          <cell r="D591">
            <v>0</v>
          </cell>
          <cell r="E591">
            <v>3567152</v>
          </cell>
          <cell r="F591">
            <v>3567152</v>
          </cell>
          <cell r="G591">
            <v>3567152</v>
          </cell>
          <cell r="H591">
            <v>3567152</v>
          </cell>
          <cell r="I591">
            <v>3567152</v>
          </cell>
          <cell r="J591">
            <v>3567152</v>
          </cell>
          <cell r="K591">
            <v>3567152</v>
          </cell>
          <cell r="L591">
            <v>3567152</v>
          </cell>
          <cell r="M591">
            <v>3567152</v>
          </cell>
        </row>
        <row r="592">
          <cell r="A592" t="str">
            <v>D35020200040350202604020201003008</v>
          </cell>
          <cell r="B592" t="str">
            <v>OTROS BIENES TRANSPORTABLES N.C.P.</v>
          </cell>
          <cell r="C592">
            <v>143371</v>
          </cell>
          <cell r="D592">
            <v>0</v>
          </cell>
          <cell r="E592">
            <v>143371</v>
          </cell>
          <cell r="F592">
            <v>143371</v>
          </cell>
          <cell r="G592">
            <v>143371</v>
          </cell>
          <cell r="H592">
            <v>143371</v>
          </cell>
          <cell r="I592">
            <v>143371</v>
          </cell>
          <cell r="J592">
            <v>143371</v>
          </cell>
          <cell r="K592">
            <v>143371</v>
          </cell>
          <cell r="L592">
            <v>143371</v>
          </cell>
          <cell r="M592">
            <v>143371</v>
          </cell>
        </row>
        <row r="593">
          <cell r="A593" t="str">
            <v>D3502020004035020260402020100300809</v>
          </cell>
          <cell r="B593" t="str">
            <v>OTROS ARTÍCULOS MANUFACTURADOS N.C.P.</v>
          </cell>
          <cell r="C593">
            <v>143371</v>
          </cell>
          <cell r="D593">
            <v>0</v>
          </cell>
          <cell r="E593">
            <v>143371</v>
          </cell>
          <cell r="F593">
            <v>143371</v>
          </cell>
          <cell r="G593">
            <v>143371</v>
          </cell>
          <cell r="H593">
            <v>143371</v>
          </cell>
          <cell r="I593">
            <v>143371</v>
          </cell>
          <cell r="J593">
            <v>143371</v>
          </cell>
          <cell r="K593">
            <v>143371</v>
          </cell>
          <cell r="L593">
            <v>143371</v>
          </cell>
          <cell r="M593">
            <v>143371</v>
          </cell>
        </row>
        <row r="594">
          <cell r="A594" t="str">
            <v>D35020200040350202604020201004</v>
          </cell>
          <cell r="B594" t="str">
            <v>PRODUCTOS METÁLICOS Y PAQUETES DE SOFTWARE</v>
          </cell>
          <cell r="C594">
            <v>12976058</v>
          </cell>
          <cell r="D594">
            <v>0</v>
          </cell>
          <cell r="E594">
            <v>12976058</v>
          </cell>
          <cell r="F594">
            <v>9247056</v>
          </cell>
          <cell r="G594">
            <v>9247056</v>
          </cell>
          <cell r="H594">
            <v>9247056</v>
          </cell>
          <cell r="I594">
            <v>9247056</v>
          </cell>
          <cell r="J594">
            <v>9247056</v>
          </cell>
          <cell r="K594">
            <v>9247056</v>
          </cell>
          <cell r="L594">
            <v>9247056</v>
          </cell>
          <cell r="M594">
            <v>9247056</v>
          </cell>
        </row>
        <row r="595">
          <cell r="A595" t="str">
            <v>D35020200040350202604020201004002</v>
          </cell>
          <cell r="B595" t="str">
            <v>PRODUCTOS METÁLICOS ELABORADOS (EXCEPTO MAQUINARIA Y EQUIPO)</v>
          </cell>
          <cell r="C595">
            <v>12795338</v>
          </cell>
          <cell r="D595">
            <v>0</v>
          </cell>
          <cell r="E595">
            <v>12795338</v>
          </cell>
          <cell r="F595">
            <v>9066336</v>
          </cell>
          <cell r="G595">
            <v>9066336</v>
          </cell>
          <cell r="H595">
            <v>9066336</v>
          </cell>
          <cell r="I595">
            <v>9066336</v>
          </cell>
          <cell r="J595">
            <v>9066336</v>
          </cell>
          <cell r="K595">
            <v>9066336</v>
          </cell>
          <cell r="L595">
            <v>9066336</v>
          </cell>
          <cell r="M595">
            <v>9066336</v>
          </cell>
        </row>
        <row r="596">
          <cell r="A596" t="str">
            <v>D35020200040350202604020201004008</v>
          </cell>
          <cell r="B596" t="str">
            <v>APARATOS MÉDICOS, INSTRUMENTOS ÓPTICOS Y DE PRECISIÓN, RELOJES</v>
          </cell>
          <cell r="C596">
            <v>180720</v>
          </cell>
          <cell r="D596">
            <v>0</v>
          </cell>
          <cell r="E596">
            <v>180720</v>
          </cell>
          <cell r="F596">
            <v>180720</v>
          </cell>
          <cell r="G596">
            <v>180720</v>
          </cell>
          <cell r="H596">
            <v>180720</v>
          </cell>
          <cell r="I596">
            <v>180720</v>
          </cell>
          <cell r="J596">
            <v>180720</v>
          </cell>
          <cell r="K596">
            <v>180720</v>
          </cell>
          <cell r="L596">
            <v>180720</v>
          </cell>
          <cell r="M596">
            <v>180720</v>
          </cell>
        </row>
        <row r="597">
          <cell r="A597" t="str">
            <v>D3502020004035020260402020100400802</v>
          </cell>
          <cell r="B59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97">
            <v>180720</v>
          </cell>
          <cell r="D597">
            <v>0</v>
          </cell>
          <cell r="E597">
            <v>180720</v>
          </cell>
          <cell r="F597">
            <v>180720</v>
          </cell>
          <cell r="G597">
            <v>180720</v>
          </cell>
          <cell r="H597">
            <v>180720</v>
          </cell>
          <cell r="I597">
            <v>180720</v>
          </cell>
          <cell r="J597">
            <v>180720</v>
          </cell>
          <cell r="K597">
            <v>180720</v>
          </cell>
          <cell r="L597">
            <v>180720</v>
          </cell>
          <cell r="M597">
            <v>180720</v>
          </cell>
        </row>
        <row r="598">
          <cell r="A598" t="str">
            <v>D35020200040350202604020202</v>
          </cell>
          <cell r="B598" t="str">
            <v>ADQUISICIÓN DE SERVICIOS</v>
          </cell>
          <cell r="C598">
            <v>2849206678</v>
          </cell>
          <cell r="D598">
            <v>-2000000000</v>
          </cell>
          <cell r="E598">
            <v>849206678</v>
          </cell>
          <cell r="F598">
            <v>79436680</v>
          </cell>
          <cell r="G598">
            <v>79436680</v>
          </cell>
          <cell r="H598">
            <v>79436680</v>
          </cell>
          <cell r="I598">
            <v>79436680</v>
          </cell>
          <cell r="J598">
            <v>61979430</v>
          </cell>
          <cell r="K598">
            <v>61979430</v>
          </cell>
          <cell r="L598">
            <v>61979430</v>
          </cell>
          <cell r="M598">
            <v>61979430</v>
          </cell>
        </row>
        <row r="599">
          <cell r="A599" t="str">
            <v>D35020200040350202604020202006</v>
          </cell>
          <cell r="B599" t="str">
            <v>SERVICIOS DE ALOJAMIENTO; SERVICIOS DE SUMINISTRO DE COMIDAS Y BEBIDAS; SERVICIOS DE TRANSPORTE; Y SERVICIOS DE DISTRIBUCIÓN DE ELECTRICIDAD, GAS Y AGUA</v>
          </cell>
          <cell r="C599">
            <v>1433410</v>
          </cell>
          <cell r="D599">
            <v>0</v>
          </cell>
          <cell r="E599">
            <v>1433410</v>
          </cell>
          <cell r="F599">
            <v>1433410</v>
          </cell>
          <cell r="G599">
            <v>1433410</v>
          </cell>
          <cell r="H599">
            <v>1433410</v>
          </cell>
          <cell r="I599">
            <v>1433410</v>
          </cell>
          <cell r="J599">
            <v>1385520</v>
          </cell>
          <cell r="K599">
            <v>1385520</v>
          </cell>
          <cell r="L599">
            <v>1385520</v>
          </cell>
          <cell r="M599">
            <v>1385520</v>
          </cell>
        </row>
        <row r="600">
          <cell r="A600" t="str">
            <v>D35020200040350202604020202006005</v>
          </cell>
          <cell r="B600" t="str">
            <v>SERVICIOS DE TRANSPORTE DE CARGA</v>
          </cell>
          <cell r="C600">
            <v>1385520</v>
          </cell>
          <cell r="D600">
            <v>0</v>
          </cell>
          <cell r="E600">
            <v>1385520</v>
          </cell>
          <cell r="F600">
            <v>1385520</v>
          </cell>
          <cell r="G600">
            <v>1385520</v>
          </cell>
          <cell r="H600">
            <v>1385520</v>
          </cell>
          <cell r="I600">
            <v>1385520</v>
          </cell>
          <cell r="J600">
            <v>1385520</v>
          </cell>
          <cell r="K600">
            <v>1385520</v>
          </cell>
          <cell r="L600">
            <v>1385520</v>
          </cell>
          <cell r="M600">
            <v>1385520</v>
          </cell>
        </row>
        <row r="601">
          <cell r="A601" t="str">
            <v>D3502020004035020260402020200600501</v>
          </cell>
          <cell r="B601" t="str">
            <v>SERVICIOS DE TRANSPORTE DE CARGA POR VÍA TERRESTRE</v>
          </cell>
          <cell r="C601">
            <v>1385520</v>
          </cell>
          <cell r="D601">
            <v>0</v>
          </cell>
          <cell r="E601">
            <v>1385520</v>
          </cell>
          <cell r="F601">
            <v>1385520</v>
          </cell>
          <cell r="G601">
            <v>1385520</v>
          </cell>
          <cell r="H601">
            <v>1385520</v>
          </cell>
          <cell r="I601">
            <v>1385520</v>
          </cell>
          <cell r="J601">
            <v>1385520</v>
          </cell>
          <cell r="K601">
            <v>1385520</v>
          </cell>
          <cell r="L601">
            <v>1385520</v>
          </cell>
          <cell r="M601">
            <v>1385520</v>
          </cell>
        </row>
        <row r="602">
          <cell r="A602" t="str">
            <v>D35020200040350202604020202006008</v>
          </cell>
          <cell r="B602" t="str">
            <v>SERVICIOS POSTALES Y DE MENSAJERÍA</v>
          </cell>
          <cell r="C602">
            <v>47890</v>
          </cell>
          <cell r="D602">
            <v>0</v>
          </cell>
          <cell r="E602">
            <v>47890</v>
          </cell>
          <cell r="F602">
            <v>47890</v>
          </cell>
          <cell r="G602">
            <v>47890</v>
          </cell>
          <cell r="H602">
            <v>47890</v>
          </cell>
          <cell r="I602">
            <v>47890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D35020200040350202604020202008</v>
          </cell>
          <cell r="B603" t="str">
            <v>SERVICIOS PRESTADOS A LAS EMPRESAS Y SERVICIOS DE PRODUCCIÓN</v>
          </cell>
          <cell r="C603">
            <v>2916539738</v>
          </cell>
          <cell r="D603">
            <v>-2000000000</v>
          </cell>
          <cell r="E603">
            <v>916539738</v>
          </cell>
          <cell r="F603">
            <v>146769740</v>
          </cell>
          <cell r="G603">
            <v>146769740</v>
          </cell>
          <cell r="H603">
            <v>146769740</v>
          </cell>
          <cell r="I603">
            <v>146769740</v>
          </cell>
          <cell r="J603">
            <v>121187820</v>
          </cell>
          <cell r="K603">
            <v>121187820</v>
          </cell>
          <cell r="L603">
            <v>121187820</v>
          </cell>
          <cell r="M603">
            <v>121187820</v>
          </cell>
        </row>
        <row r="604">
          <cell r="A604" t="str">
            <v>D35020200040350202604020202008001</v>
          </cell>
          <cell r="B604" t="str">
            <v>SERVICIOS DE INVESTIGACIÓN Y DESARROLLO</v>
          </cell>
          <cell r="C604">
            <v>21269740</v>
          </cell>
          <cell r="D604">
            <v>0</v>
          </cell>
          <cell r="E604">
            <v>21269740</v>
          </cell>
          <cell r="F604">
            <v>13900380</v>
          </cell>
          <cell r="G604">
            <v>13900380</v>
          </cell>
          <cell r="H604">
            <v>13900380</v>
          </cell>
          <cell r="I604">
            <v>13900380</v>
          </cell>
          <cell r="J604">
            <v>9713700</v>
          </cell>
          <cell r="K604">
            <v>9713700</v>
          </cell>
          <cell r="L604">
            <v>9713700</v>
          </cell>
          <cell r="M604">
            <v>9713700</v>
          </cell>
        </row>
        <row r="605">
          <cell r="A605" t="str">
            <v>D3502020004035020260402020200800102</v>
          </cell>
          <cell r="B605" t="str">
            <v>SERVICIOS DE INVESTIGACIÓN Y DESARROLLO EXPERIMENTAL EN CIENCIAS SOCIALES Y HUMANIDADES</v>
          </cell>
          <cell r="C605">
            <v>21269740</v>
          </cell>
          <cell r="D605">
            <v>0</v>
          </cell>
          <cell r="E605">
            <v>21269740</v>
          </cell>
          <cell r="F605">
            <v>13900380</v>
          </cell>
          <cell r="G605">
            <v>13900380</v>
          </cell>
          <cell r="H605">
            <v>13900380</v>
          </cell>
          <cell r="I605">
            <v>13900380</v>
          </cell>
          <cell r="J605">
            <v>9713700</v>
          </cell>
          <cell r="K605">
            <v>9713700</v>
          </cell>
          <cell r="L605">
            <v>9713700</v>
          </cell>
          <cell r="M605">
            <v>9713700</v>
          </cell>
        </row>
        <row r="606">
          <cell r="A606" t="str">
            <v>D35020200040350202604020202008003</v>
          </cell>
          <cell r="B606" t="str">
            <v>OTROS SERVICIOS PROFESIONALES, CIENTÍFICOS Y TÉCNICOS</v>
          </cell>
          <cell r="C606">
            <v>75144090</v>
          </cell>
          <cell r="D606">
            <v>0</v>
          </cell>
          <cell r="E606">
            <v>75144090</v>
          </cell>
          <cell r="F606">
            <v>33654080</v>
          </cell>
          <cell r="G606">
            <v>33654080</v>
          </cell>
          <cell r="H606">
            <v>33654080</v>
          </cell>
          <cell r="I606">
            <v>33654080</v>
          </cell>
          <cell r="J606">
            <v>20431400</v>
          </cell>
          <cell r="K606">
            <v>20431400</v>
          </cell>
          <cell r="L606">
            <v>20431400</v>
          </cell>
          <cell r="M606">
            <v>20431400</v>
          </cell>
        </row>
        <row r="607">
          <cell r="A607" t="str">
            <v>D3502020004035020260402020200800301</v>
          </cell>
          <cell r="B607" t="str">
            <v>SERVICIOS DE CONSULTORÍA EN ADMINISTRACIÓN Y SERVICIOS DE GESTIÓN; SERVICIOS DE TECNOLOGÍA DE LA INFORMACIÓN</v>
          </cell>
          <cell r="C607">
            <v>9251570</v>
          </cell>
          <cell r="D607">
            <v>0</v>
          </cell>
          <cell r="E607">
            <v>9251570</v>
          </cell>
          <cell r="F607">
            <v>9236800</v>
          </cell>
          <cell r="G607">
            <v>9236800</v>
          </cell>
          <cell r="H607">
            <v>9236800</v>
          </cell>
          <cell r="I607">
            <v>9236800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D3502020004035020260402020200800307</v>
          </cell>
          <cell r="B608" t="str">
            <v>SERVICIOS DE INVESTIGACIÓN DE MERCADOS Y DE ENCUESTAS DE OPINIÓN PÚBLICA</v>
          </cell>
          <cell r="C608">
            <v>24557840</v>
          </cell>
          <cell r="D608">
            <v>0</v>
          </cell>
          <cell r="E608">
            <v>24557840</v>
          </cell>
          <cell r="F608">
            <v>8373360</v>
          </cell>
          <cell r="G608">
            <v>8373360</v>
          </cell>
          <cell r="H608">
            <v>8373360</v>
          </cell>
          <cell r="I608">
            <v>8373360</v>
          </cell>
          <cell r="J608">
            <v>8373360</v>
          </cell>
          <cell r="K608">
            <v>8373360</v>
          </cell>
          <cell r="L608">
            <v>8373360</v>
          </cell>
          <cell r="M608">
            <v>8373360</v>
          </cell>
        </row>
        <row r="609">
          <cell r="A609" t="str">
            <v>D3502020004035020260402020200800309</v>
          </cell>
          <cell r="B609" t="str">
            <v>OTROS SERVICIOS PROFESIONALES Y TÉCNICOS N.C.P.</v>
          </cell>
          <cell r="C609">
            <v>41334680</v>
          </cell>
          <cell r="D609">
            <v>0</v>
          </cell>
          <cell r="E609">
            <v>41334680</v>
          </cell>
          <cell r="F609">
            <v>16043920</v>
          </cell>
          <cell r="G609">
            <v>16043920</v>
          </cell>
          <cell r="H609">
            <v>16043920</v>
          </cell>
          <cell r="I609">
            <v>16043920</v>
          </cell>
          <cell r="J609">
            <v>12058040</v>
          </cell>
          <cell r="K609">
            <v>12058040</v>
          </cell>
          <cell r="L609">
            <v>12058040</v>
          </cell>
          <cell r="M609">
            <v>12058040</v>
          </cell>
        </row>
        <row r="610">
          <cell r="A610" t="str">
            <v>D35020200040350202604020202008005</v>
          </cell>
          <cell r="B610" t="str">
            <v>SERVICIOS DE SOPORTE</v>
          </cell>
          <cell r="C610">
            <v>2751359438</v>
          </cell>
          <cell r="D610">
            <v>-2000000000</v>
          </cell>
          <cell r="E610">
            <v>751359438</v>
          </cell>
          <cell r="F610">
            <v>30448810</v>
          </cell>
          <cell r="G610">
            <v>30448810</v>
          </cell>
          <cell r="H610">
            <v>30448810</v>
          </cell>
          <cell r="I610">
            <v>30448810</v>
          </cell>
          <cell r="J610">
            <v>30448810</v>
          </cell>
          <cell r="K610">
            <v>30448810</v>
          </cell>
          <cell r="L610">
            <v>30448810</v>
          </cell>
          <cell r="M610">
            <v>30448810</v>
          </cell>
        </row>
        <row r="611">
          <cell r="A611" t="str">
            <v>D3502020004035020260402020200800509</v>
          </cell>
          <cell r="B611" t="str">
            <v>OTROS SERVICIOS AUXILIARES</v>
          </cell>
          <cell r="C611">
            <v>2751359438</v>
          </cell>
          <cell r="D611">
            <v>-2000000000</v>
          </cell>
          <cell r="E611">
            <v>751359438</v>
          </cell>
          <cell r="F611">
            <v>30448810</v>
          </cell>
          <cell r="G611">
            <v>30448810</v>
          </cell>
          <cell r="H611">
            <v>30448810</v>
          </cell>
          <cell r="I611">
            <v>30448810</v>
          </cell>
          <cell r="J611">
            <v>30448810</v>
          </cell>
          <cell r="K611">
            <v>30448810</v>
          </cell>
          <cell r="L611">
            <v>30448810</v>
          </cell>
          <cell r="M611">
            <v>30448810</v>
          </cell>
        </row>
        <row r="612">
          <cell r="A612" t="str">
            <v>D350202000403502027</v>
          </cell>
          <cell r="B612" t="str">
            <v>SERVICIO DE DIVULGACIÓN DE LA ACTIVIDAD ARTESANAL</v>
          </cell>
          <cell r="C612">
            <v>379416376</v>
          </cell>
          <cell r="D612">
            <v>0</v>
          </cell>
          <cell r="E612">
            <v>379416376</v>
          </cell>
          <cell r="F612">
            <v>33423376</v>
          </cell>
          <cell r="G612">
            <v>33423376</v>
          </cell>
          <cell r="H612">
            <v>33423376</v>
          </cell>
          <cell r="I612">
            <v>33423376</v>
          </cell>
          <cell r="J612">
            <v>33423376</v>
          </cell>
          <cell r="K612">
            <v>33423376</v>
          </cell>
          <cell r="L612">
            <v>33423376</v>
          </cell>
          <cell r="M612">
            <v>33423376</v>
          </cell>
        </row>
        <row r="613">
          <cell r="A613" t="str">
            <v>D35020200040350202701</v>
          </cell>
          <cell r="B613" t="str">
            <v>REALIZAR LA DIVULGACIÓN DE LA ACTIVIDAD ARTESANAL Y FACILITAR LA PARTICIPACIÓN EN EVENTOS COMERCIALES REGIONALES, NACIONALES Y/O INTERNACIONALES DE LAS COMUNIDADES Y/O GRUPOS ÉTNICOS</v>
          </cell>
          <cell r="C613">
            <v>320924696</v>
          </cell>
          <cell r="D613">
            <v>0</v>
          </cell>
          <cell r="E613">
            <v>320924696</v>
          </cell>
          <cell r="F613">
            <v>15874696</v>
          </cell>
          <cell r="G613">
            <v>15874696</v>
          </cell>
          <cell r="H613">
            <v>15874696</v>
          </cell>
          <cell r="I613">
            <v>15874696</v>
          </cell>
          <cell r="J613">
            <v>15874696</v>
          </cell>
          <cell r="K613">
            <v>15874696</v>
          </cell>
          <cell r="L613">
            <v>15874696</v>
          </cell>
          <cell r="M613">
            <v>15874696</v>
          </cell>
        </row>
        <row r="614">
          <cell r="A614" t="str">
            <v>D35020200040350202701020201</v>
          </cell>
          <cell r="B614" t="str">
            <v>MATERIALES Y SUMINISTROS</v>
          </cell>
          <cell r="C614">
            <v>11000000</v>
          </cell>
          <cell r="D614">
            <v>0</v>
          </cell>
          <cell r="E614">
            <v>11000000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D35020200040350202701020201003</v>
          </cell>
          <cell r="B615" t="str">
            <v>OTROS BIENES TRANSPORTABLES (EXCEPTO PRODUCTOS METÁLICOS, MAQUINARIA Y EQUIPO)</v>
          </cell>
          <cell r="C615">
            <v>11000000</v>
          </cell>
          <cell r="D615">
            <v>0</v>
          </cell>
          <cell r="E615">
            <v>11000000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 t="str">
            <v>D35020200040350202701020201003002</v>
          </cell>
          <cell r="B616" t="str">
            <v>PASTA O PULPA, PAPEL Y PRODUCTOS DE PAPEL; IMPRESOS Y ARTÍCULOS RELACIONADOS</v>
          </cell>
          <cell r="C616">
            <v>11000000</v>
          </cell>
          <cell r="D616">
            <v>0</v>
          </cell>
          <cell r="E616">
            <v>11000000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 t="str">
            <v>D3502020004035020270102020100300201</v>
          </cell>
          <cell r="B617" t="str">
            <v>PASTA DE PAPEL, PAPEL Y CARTÓN</v>
          </cell>
          <cell r="C617">
            <v>11000000</v>
          </cell>
          <cell r="D617">
            <v>0</v>
          </cell>
          <cell r="E617">
            <v>11000000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 t="str">
            <v>D35020200040350202701020202</v>
          </cell>
          <cell r="B618" t="str">
            <v>ADQUISICIÓN DE SERVICIOS</v>
          </cell>
          <cell r="C618">
            <v>309924696</v>
          </cell>
          <cell r="D618">
            <v>0</v>
          </cell>
          <cell r="E618">
            <v>309924696</v>
          </cell>
          <cell r="F618">
            <v>15874696</v>
          </cell>
          <cell r="G618">
            <v>15874696</v>
          </cell>
          <cell r="H618">
            <v>15874696</v>
          </cell>
          <cell r="I618">
            <v>15874696</v>
          </cell>
          <cell r="J618">
            <v>15874696</v>
          </cell>
          <cell r="K618">
            <v>15874696</v>
          </cell>
          <cell r="L618">
            <v>15874696</v>
          </cell>
          <cell r="M618">
            <v>15874696</v>
          </cell>
        </row>
        <row r="619">
          <cell r="A619" t="str">
            <v>D35020200040350202701020202006</v>
          </cell>
          <cell r="B619" t="str">
            <v>SERVICIOS DE ALOJAMIENTO; SERVICIOS DE SUMINISTRO DE COMIDAS Y BEBIDAS; SERVICIOS DE TRANSPORTE; Y SERVICIOS DE DISTRIBUCIÓN DE ELECTRICIDAD, GAS Y AGUA</v>
          </cell>
          <cell r="C619">
            <v>35650000</v>
          </cell>
          <cell r="D619">
            <v>0</v>
          </cell>
          <cell r="E619">
            <v>35650000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A620" t="str">
            <v>D35020200040350202701020202006004</v>
          </cell>
          <cell r="B620" t="str">
            <v>SERVICIOS DE TRANSPORTE DE PASAJEROS</v>
          </cell>
          <cell r="C620">
            <v>24650000</v>
          </cell>
          <cell r="D620">
            <v>0</v>
          </cell>
          <cell r="E620">
            <v>24650000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A621" t="str">
            <v>D35020200040350202701020202006008</v>
          </cell>
          <cell r="B621" t="str">
            <v>SERVICIOS POSTALES Y DE MENSAJERÍA</v>
          </cell>
          <cell r="C621">
            <v>11000000</v>
          </cell>
          <cell r="D621">
            <v>0</v>
          </cell>
          <cell r="E621">
            <v>11000000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A622" t="str">
            <v>D35020200040350202701020202008</v>
          </cell>
          <cell r="B622" t="str">
            <v>SERVICIOS PRESTADOS A LAS EMPRESAS Y SERVICIOS DE PRODUCCIÓN</v>
          </cell>
          <cell r="C622">
            <v>274274696</v>
          </cell>
          <cell r="D622">
            <v>0</v>
          </cell>
          <cell r="E622">
            <v>274274696</v>
          </cell>
          <cell r="F622">
            <v>15874696</v>
          </cell>
          <cell r="G622">
            <v>15874696</v>
          </cell>
          <cell r="H622">
            <v>15874696</v>
          </cell>
          <cell r="I622">
            <v>15874696</v>
          </cell>
          <cell r="J622">
            <v>15874696</v>
          </cell>
          <cell r="K622">
            <v>15874696</v>
          </cell>
          <cell r="L622">
            <v>15874696</v>
          </cell>
          <cell r="M622">
            <v>15874696</v>
          </cell>
        </row>
        <row r="623">
          <cell r="A623" t="str">
            <v>D35020200040350202701020202008003</v>
          </cell>
          <cell r="B623" t="str">
            <v>OTROS SERVICIOS PROFESIONALES, CIENTÍFICOS Y TÉCNICOS</v>
          </cell>
          <cell r="C623">
            <v>32317363</v>
          </cell>
          <cell r="D623">
            <v>0</v>
          </cell>
          <cell r="E623">
            <v>32317363</v>
          </cell>
          <cell r="F623">
            <v>9317363</v>
          </cell>
          <cell r="G623">
            <v>9317363</v>
          </cell>
          <cell r="H623">
            <v>9317363</v>
          </cell>
          <cell r="I623">
            <v>9317363</v>
          </cell>
          <cell r="J623">
            <v>9317363</v>
          </cell>
          <cell r="K623">
            <v>9317363</v>
          </cell>
          <cell r="L623">
            <v>9317363</v>
          </cell>
          <cell r="M623">
            <v>9317363</v>
          </cell>
        </row>
        <row r="624">
          <cell r="A624" t="str">
            <v>D3502020004035020270102020200800307</v>
          </cell>
          <cell r="B624" t="str">
            <v>SERVICIOS DE INVESTIGACIÓN DE MERCADOS Y DE ENCUESTAS DE OPINIÓN PÚBLICA</v>
          </cell>
          <cell r="C624">
            <v>2000</v>
          </cell>
          <cell r="D624">
            <v>0</v>
          </cell>
          <cell r="E624">
            <v>2000</v>
          </cell>
          <cell r="F624">
            <v>2000</v>
          </cell>
          <cell r="G624">
            <v>2000</v>
          </cell>
          <cell r="H624">
            <v>2000</v>
          </cell>
          <cell r="I624">
            <v>2000</v>
          </cell>
          <cell r="J624">
            <v>2000</v>
          </cell>
          <cell r="K624">
            <v>2000</v>
          </cell>
          <cell r="L624">
            <v>2000</v>
          </cell>
          <cell r="M624">
            <v>2000</v>
          </cell>
        </row>
        <row r="625">
          <cell r="A625" t="str">
            <v>D3502020004035020270102020200800309</v>
          </cell>
          <cell r="B625" t="str">
            <v>OTROS SERVICIOS PROFESIONALES Y TÉCNICOS N.C.P.</v>
          </cell>
          <cell r="C625">
            <v>32315363</v>
          </cell>
          <cell r="D625">
            <v>0</v>
          </cell>
          <cell r="E625">
            <v>32315363</v>
          </cell>
          <cell r="F625">
            <v>9315363</v>
          </cell>
          <cell r="G625">
            <v>9315363</v>
          </cell>
          <cell r="H625">
            <v>9315363</v>
          </cell>
          <cell r="I625">
            <v>9315363</v>
          </cell>
          <cell r="J625">
            <v>9315363</v>
          </cell>
          <cell r="K625">
            <v>9315363</v>
          </cell>
          <cell r="L625">
            <v>9315363</v>
          </cell>
          <cell r="M625">
            <v>9315363</v>
          </cell>
        </row>
        <row r="626">
          <cell r="A626" t="str">
            <v>D35020200040350202701020202008005</v>
          </cell>
          <cell r="B626" t="str">
            <v>SERVICIOS DE SOPORTE</v>
          </cell>
          <cell r="C626">
            <v>241957333</v>
          </cell>
          <cell r="D626">
            <v>0</v>
          </cell>
          <cell r="E626">
            <v>241957333</v>
          </cell>
          <cell r="F626">
            <v>6557333</v>
          </cell>
          <cell r="G626">
            <v>6557333</v>
          </cell>
          <cell r="H626">
            <v>6557333</v>
          </cell>
          <cell r="I626">
            <v>6557333</v>
          </cell>
          <cell r="J626">
            <v>6557333</v>
          </cell>
          <cell r="K626">
            <v>6557333</v>
          </cell>
          <cell r="L626">
            <v>6557333</v>
          </cell>
          <cell r="M626">
            <v>6557333</v>
          </cell>
        </row>
        <row r="627">
          <cell r="A627" t="str">
            <v>D3502020004035020270102020200800509</v>
          </cell>
          <cell r="B627" t="str">
            <v>OTROS SERVICIOS AUXILIARES</v>
          </cell>
          <cell r="C627">
            <v>241957333</v>
          </cell>
          <cell r="D627">
            <v>0</v>
          </cell>
          <cell r="E627">
            <v>241957333</v>
          </cell>
          <cell r="F627">
            <v>6557333</v>
          </cell>
          <cell r="G627">
            <v>6557333</v>
          </cell>
          <cell r="H627">
            <v>6557333</v>
          </cell>
          <cell r="I627">
            <v>6557333</v>
          </cell>
          <cell r="J627">
            <v>6557333</v>
          </cell>
          <cell r="K627">
            <v>6557333</v>
          </cell>
          <cell r="L627">
            <v>6557333</v>
          </cell>
          <cell r="M627">
            <v>6557333</v>
          </cell>
        </row>
        <row r="628">
          <cell r="A628" t="str">
            <v>D35020200040350202702</v>
          </cell>
          <cell r="B628" t="str">
            <v>ACOMPAÑAR LA PREPARACIÓN DE LA OFERTA ARTESANAL DE CADA COMUNIDAD IMPLEMENTANDO LA ESTRATEGIA DE MERCADEO Y PLAN COMERCIAL PARA CADA COMUNIDAD Y/O GRUPO ÉTNICO</v>
          </cell>
          <cell r="C628">
            <v>58491680</v>
          </cell>
          <cell r="D628">
            <v>0</v>
          </cell>
          <cell r="E628">
            <v>58491680</v>
          </cell>
          <cell r="F628">
            <v>17548680</v>
          </cell>
          <cell r="G628">
            <v>17548680</v>
          </cell>
          <cell r="H628">
            <v>17548680</v>
          </cell>
          <cell r="I628">
            <v>17548680</v>
          </cell>
          <cell r="J628">
            <v>17548680</v>
          </cell>
          <cell r="K628">
            <v>17548680</v>
          </cell>
          <cell r="L628">
            <v>17548680</v>
          </cell>
          <cell r="M628">
            <v>17548680</v>
          </cell>
        </row>
        <row r="629">
          <cell r="A629" t="str">
            <v>D35020200040350202702020202</v>
          </cell>
          <cell r="B629" t="str">
            <v>ADQUISICIÓN DE SERVICIOS</v>
          </cell>
          <cell r="C629">
            <v>58491680</v>
          </cell>
          <cell r="D629">
            <v>0</v>
          </cell>
          <cell r="E629">
            <v>58491680</v>
          </cell>
          <cell r="F629">
            <v>17548680</v>
          </cell>
          <cell r="G629">
            <v>17548680</v>
          </cell>
          <cell r="H629">
            <v>17548680</v>
          </cell>
          <cell r="I629">
            <v>17548680</v>
          </cell>
          <cell r="J629">
            <v>17548680</v>
          </cell>
          <cell r="K629">
            <v>17548680</v>
          </cell>
          <cell r="L629">
            <v>17548680</v>
          </cell>
          <cell r="M629">
            <v>17548680</v>
          </cell>
        </row>
        <row r="630">
          <cell r="A630" t="str">
            <v>D35020200040350202702020202006</v>
          </cell>
          <cell r="B630" t="str">
            <v>SERVICIOS DE ALOJAMIENTO; SERVICIOS DE SUMINISTRO DE COMIDAS Y BEBIDAS; SERVICIOS DE TRANSPORTE; Y SERVICIOS DE DISTRIBUCIÓN DE ELECTRICIDAD, GAS Y AGUA</v>
          </cell>
          <cell r="C630">
            <v>371680</v>
          </cell>
          <cell r="D630">
            <v>0</v>
          </cell>
          <cell r="E630">
            <v>371680</v>
          </cell>
          <cell r="F630">
            <v>371680</v>
          </cell>
          <cell r="G630">
            <v>371680</v>
          </cell>
          <cell r="H630">
            <v>371680</v>
          </cell>
          <cell r="I630">
            <v>371680</v>
          </cell>
          <cell r="J630">
            <v>371680</v>
          </cell>
          <cell r="K630">
            <v>371680</v>
          </cell>
          <cell r="L630">
            <v>371680</v>
          </cell>
          <cell r="M630">
            <v>371680</v>
          </cell>
        </row>
        <row r="631">
          <cell r="A631" t="str">
            <v>D35020200040350202702020202006005</v>
          </cell>
          <cell r="B631" t="str">
            <v>SERVICIOS DE TRANSPORTE DE CARGA</v>
          </cell>
          <cell r="C631">
            <v>371680</v>
          </cell>
          <cell r="D631">
            <v>0</v>
          </cell>
          <cell r="E631">
            <v>371680</v>
          </cell>
          <cell r="F631">
            <v>371680</v>
          </cell>
          <cell r="G631">
            <v>371680</v>
          </cell>
          <cell r="H631">
            <v>371680</v>
          </cell>
          <cell r="I631">
            <v>371680</v>
          </cell>
          <cell r="J631">
            <v>371680</v>
          </cell>
          <cell r="K631">
            <v>371680</v>
          </cell>
          <cell r="L631">
            <v>371680</v>
          </cell>
          <cell r="M631">
            <v>371680</v>
          </cell>
        </row>
        <row r="632">
          <cell r="A632" t="str">
            <v>D3502020004035020270202020200600501</v>
          </cell>
          <cell r="B632" t="str">
            <v>SERVICIOS DE TRANSPORTE DE CARGA POR VÍA TERRESTRE</v>
          </cell>
          <cell r="C632">
            <v>371680</v>
          </cell>
          <cell r="D632">
            <v>0</v>
          </cell>
          <cell r="E632">
            <v>371680</v>
          </cell>
          <cell r="F632">
            <v>371680</v>
          </cell>
          <cell r="G632">
            <v>371680</v>
          </cell>
          <cell r="H632">
            <v>371680</v>
          </cell>
          <cell r="I632">
            <v>371680</v>
          </cell>
          <cell r="J632">
            <v>371680</v>
          </cell>
          <cell r="K632">
            <v>371680</v>
          </cell>
          <cell r="L632">
            <v>371680</v>
          </cell>
          <cell r="M632">
            <v>371680</v>
          </cell>
        </row>
        <row r="633">
          <cell r="A633" t="str">
            <v>D35020200040350202702020202008</v>
          </cell>
          <cell r="B633" t="str">
            <v>SERVICIOS PRESTADOS A LAS EMPRESAS Y SERVICIOS DE PRODUCCIÓN</v>
          </cell>
          <cell r="C633">
            <v>58120000</v>
          </cell>
          <cell r="D633">
            <v>0</v>
          </cell>
          <cell r="E633">
            <v>58120000</v>
          </cell>
          <cell r="F633">
            <v>17177000</v>
          </cell>
          <cell r="G633">
            <v>17177000</v>
          </cell>
          <cell r="H633">
            <v>17177000</v>
          </cell>
          <cell r="I633">
            <v>17177000</v>
          </cell>
          <cell r="J633">
            <v>17177000</v>
          </cell>
          <cell r="K633">
            <v>17177000</v>
          </cell>
          <cell r="L633">
            <v>17177000</v>
          </cell>
          <cell r="M633">
            <v>17177000</v>
          </cell>
        </row>
        <row r="634">
          <cell r="A634" t="str">
            <v>D35020200040350202702020202008003</v>
          </cell>
          <cell r="B634" t="str">
            <v>OTROS SERVICIOS PROFESIONALES, CIENTÍFICOS Y TÉCNICOS</v>
          </cell>
          <cell r="C634">
            <v>40298333</v>
          </cell>
          <cell r="D634">
            <v>0</v>
          </cell>
          <cell r="E634">
            <v>40298333</v>
          </cell>
          <cell r="F634">
            <v>783333</v>
          </cell>
          <cell r="G634">
            <v>783333</v>
          </cell>
          <cell r="H634">
            <v>783333</v>
          </cell>
          <cell r="I634">
            <v>783333</v>
          </cell>
          <cell r="J634">
            <v>783333</v>
          </cell>
          <cell r="K634">
            <v>783333</v>
          </cell>
          <cell r="L634">
            <v>783333</v>
          </cell>
          <cell r="M634">
            <v>783333</v>
          </cell>
        </row>
        <row r="635">
          <cell r="A635" t="str">
            <v>D3502020004035020270202020200800307</v>
          </cell>
          <cell r="B635" t="str">
            <v>SERVICIOS DE INVESTIGACIÓN DE MERCADOS Y DE ENCUESTAS DE OPINIÓN PÚBLICA</v>
          </cell>
          <cell r="C635">
            <v>40298333</v>
          </cell>
          <cell r="D635">
            <v>0</v>
          </cell>
          <cell r="E635">
            <v>40298333</v>
          </cell>
          <cell r="F635">
            <v>783333</v>
          </cell>
          <cell r="G635">
            <v>783333</v>
          </cell>
          <cell r="H635">
            <v>783333</v>
          </cell>
          <cell r="I635">
            <v>783333</v>
          </cell>
          <cell r="J635">
            <v>783333</v>
          </cell>
          <cell r="K635">
            <v>783333</v>
          </cell>
          <cell r="L635">
            <v>783333</v>
          </cell>
          <cell r="M635">
            <v>783333</v>
          </cell>
        </row>
        <row r="636">
          <cell r="A636" t="str">
            <v>D35020200040350202702020202008005</v>
          </cell>
          <cell r="B636" t="str">
            <v>SERVICIOS DE SOPORTE</v>
          </cell>
          <cell r="C636">
            <v>17821667</v>
          </cell>
          <cell r="D636">
            <v>0</v>
          </cell>
          <cell r="E636">
            <v>17821667</v>
          </cell>
          <cell r="F636">
            <v>16393667</v>
          </cell>
          <cell r="G636">
            <v>16393667</v>
          </cell>
          <cell r="H636">
            <v>16393667</v>
          </cell>
          <cell r="I636">
            <v>16393667</v>
          </cell>
          <cell r="J636">
            <v>16393667</v>
          </cell>
          <cell r="K636">
            <v>16393667</v>
          </cell>
          <cell r="L636">
            <v>16393667</v>
          </cell>
          <cell r="M636">
            <v>16393667</v>
          </cell>
        </row>
        <row r="637">
          <cell r="A637" t="str">
            <v>D3502020004035020270202020200800509</v>
          </cell>
          <cell r="B637" t="str">
            <v>OTROS SERVICIOS AUXILIARES</v>
          </cell>
          <cell r="C637">
            <v>17821667</v>
          </cell>
          <cell r="D637">
            <v>0</v>
          </cell>
          <cell r="E637">
            <v>17821667</v>
          </cell>
          <cell r="F637">
            <v>16393667</v>
          </cell>
          <cell r="G637">
            <v>16393667</v>
          </cell>
          <cell r="H637">
            <v>16393667</v>
          </cell>
          <cell r="I637">
            <v>16393667</v>
          </cell>
          <cell r="J637">
            <v>16393667</v>
          </cell>
          <cell r="K637">
            <v>16393667</v>
          </cell>
          <cell r="L637">
            <v>16393667</v>
          </cell>
          <cell r="M637">
            <v>16393667</v>
          </cell>
        </row>
        <row r="638">
          <cell r="A638" t="str">
            <v>D3502020005</v>
          </cell>
          <cell r="B638" t="str">
            <v>FORTALECIMIENTO DE CAPACIDADES E INCLUSIÓN PRODUCTIVA DE LA POBLACIÓN VICTIMA Y VULNERABLE -APV- NACIONAL</v>
          </cell>
          <cell r="C638">
            <v>1528772822</v>
          </cell>
          <cell r="D638">
            <v>0</v>
          </cell>
          <cell r="E638">
            <v>1528772822</v>
          </cell>
          <cell r="F638">
            <v>178948822</v>
          </cell>
          <cell r="G638">
            <v>178948822</v>
          </cell>
          <cell r="H638">
            <v>178948822</v>
          </cell>
          <cell r="I638">
            <v>178948822</v>
          </cell>
          <cell r="J638">
            <v>163097218.83000001</v>
          </cell>
          <cell r="K638">
            <v>163097218.83000001</v>
          </cell>
          <cell r="L638">
            <v>140825928.83000001</v>
          </cell>
          <cell r="M638">
            <v>140825928.83000001</v>
          </cell>
        </row>
        <row r="639">
          <cell r="A639" t="str">
            <v>D350202000503502002</v>
          </cell>
          <cell r="B639" t="str">
            <v>DOCUMENTOS DE LINEAMIENTOS TÉCNICOS</v>
          </cell>
          <cell r="C639">
            <v>78244024</v>
          </cell>
          <cell r="D639">
            <v>0</v>
          </cell>
          <cell r="E639">
            <v>78244024</v>
          </cell>
          <cell r="F639">
            <v>17107000</v>
          </cell>
          <cell r="G639">
            <v>17107000</v>
          </cell>
          <cell r="H639">
            <v>17107000</v>
          </cell>
          <cell r="I639">
            <v>17107000</v>
          </cell>
          <cell r="J639">
            <v>3274000</v>
          </cell>
          <cell r="K639">
            <v>3274000</v>
          </cell>
          <cell r="L639">
            <v>3274000</v>
          </cell>
          <cell r="M639">
            <v>3274000</v>
          </cell>
        </row>
        <row r="640">
          <cell r="A640" t="str">
            <v>D35020200050350200201</v>
          </cell>
          <cell r="B640" t="str">
            <v>PRESTAR SERVICIOS DE APOYO ADMINISTRATIVO AL PROYECTO</v>
          </cell>
          <cell r="C640">
            <v>54563056</v>
          </cell>
          <cell r="D640">
            <v>0</v>
          </cell>
          <cell r="E640">
            <v>54563056</v>
          </cell>
          <cell r="F640">
            <v>16854000</v>
          </cell>
          <cell r="G640">
            <v>16854000</v>
          </cell>
          <cell r="H640">
            <v>16854000</v>
          </cell>
          <cell r="I640">
            <v>16854000</v>
          </cell>
          <cell r="J640">
            <v>3274000</v>
          </cell>
          <cell r="K640">
            <v>3274000</v>
          </cell>
          <cell r="L640">
            <v>3274000</v>
          </cell>
          <cell r="M640">
            <v>3274000</v>
          </cell>
        </row>
        <row r="641">
          <cell r="A641" t="str">
            <v>D35020200050350200201020202</v>
          </cell>
          <cell r="B641" t="str">
            <v>ADQUISICIÓN DE SERVICIOS</v>
          </cell>
          <cell r="C641">
            <v>54563056</v>
          </cell>
          <cell r="D641">
            <v>0</v>
          </cell>
          <cell r="E641">
            <v>54563056</v>
          </cell>
          <cell r="F641">
            <v>16854000</v>
          </cell>
          <cell r="G641">
            <v>16854000</v>
          </cell>
          <cell r="H641">
            <v>16854000</v>
          </cell>
          <cell r="I641">
            <v>16854000</v>
          </cell>
          <cell r="J641">
            <v>3274000</v>
          </cell>
          <cell r="K641">
            <v>3274000</v>
          </cell>
          <cell r="L641">
            <v>3274000</v>
          </cell>
          <cell r="M641">
            <v>3274000</v>
          </cell>
        </row>
        <row r="642">
          <cell r="A642" t="str">
            <v>D35020200050350200201020202008</v>
          </cell>
          <cell r="B642" t="str">
            <v>SERVICIOS PRESTADOS A LAS EMPRESAS Y SERVICIOS DE PRODUCCIÓN</v>
          </cell>
          <cell r="C642">
            <v>54563056</v>
          </cell>
          <cell r="D642">
            <v>0</v>
          </cell>
          <cell r="E642">
            <v>54563056</v>
          </cell>
          <cell r="F642">
            <v>16854000</v>
          </cell>
          <cell r="G642">
            <v>16854000</v>
          </cell>
          <cell r="H642">
            <v>16854000</v>
          </cell>
          <cell r="I642">
            <v>16854000</v>
          </cell>
          <cell r="J642">
            <v>3274000</v>
          </cell>
          <cell r="K642">
            <v>3274000</v>
          </cell>
          <cell r="L642">
            <v>3274000</v>
          </cell>
          <cell r="M642">
            <v>3274000</v>
          </cell>
        </row>
        <row r="643">
          <cell r="A643" t="str">
            <v>D35020200050350200201020202008003</v>
          </cell>
          <cell r="B643" t="str">
            <v>OTROS SERVICIOS PROFESIONALES, CIENTÍFICOS Y TÉCNICOS</v>
          </cell>
          <cell r="C643">
            <v>54563056</v>
          </cell>
          <cell r="D643">
            <v>0</v>
          </cell>
          <cell r="E643">
            <v>54563056</v>
          </cell>
          <cell r="F643">
            <v>16854000</v>
          </cell>
          <cell r="G643">
            <v>16854000</v>
          </cell>
          <cell r="H643">
            <v>16854000</v>
          </cell>
          <cell r="I643">
            <v>16854000</v>
          </cell>
          <cell r="J643">
            <v>3274000</v>
          </cell>
          <cell r="K643">
            <v>3274000</v>
          </cell>
          <cell r="L643">
            <v>3274000</v>
          </cell>
          <cell r="M643">
            <v>3274000</v>
          </cell>
        </row>
        <row r="644">
          <cell r="A644" t="str">
            <v>D3502020005035020020102020200800301</v>
          </cell>
          <cell r="B644" t="str">
            <v>SERVICIOS DE CONSULTORÍA EN ADMINISTRACIÓN Y SERVICIOS DE GESTIÓN; SERVICIOS DE TECNOLOGÍA DE LA INFORMACIÓN</v>
          </cell>
          <cell r="C644">
            <v>54563056</v>
          </cell>
          <cell r="D644">
            <v>0</v>
          </cell>
          <cell r="E644">
            <v>54563056</v>
          </cell>
          <cell r="F644">
            <v>16854000</v>
          </cell>
          <cell r="G644">
            <v>16854000</v>
          </cell>
          <cell r="H644">
            <v>16854000</v>
          </cell>
          <cell r="I644">
            <v>16854000</v>
          </cell>
          <cell r="J644">
            <v>3274000</v>
          </cell>
          <cell r="K644">
            <v>3274000</v>
          </cell>
          <cell r="L644">
            <v>3274000</v>
          </cell>
          <cell r="M644">
            <v>3274000</v>
          </cell>
        </row>
        <row r="645">
          <cell r="A645" t="str">
            <v>D35020200050350200202</v>
          </cell>
          <cell r="B645" t="str">
            <v>REALIZAR PROCESOS DE SEGUIMIENTO LOGÍSTICO Y OPERATIVO</v>
          </cell>
          <cell r="C645">
            <v>23680968</v>
          </cell>
          <cell r="D645">
            <v>0</v>
          </cell>
          <cell r="E645">
            <v>23680968</v>
          </cell>
          <cell r="F645">
            <v>253000</v>
          </cell>
          <cell r="G645">
            <v>253000</v>
          </cell>
          <cell r="H645">
            <v>253000</v>
          </cell>
          <cell r="I645">
            <v>253000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D35020200050350200202020201</v>
          </cell>
          <cell r="B646" t="str">
            <v>MATERIALES Y SUMINISTROS</v>
          </cell>
          <cell r="C646">
            <v>1000000</v>
          </cell>
          <cell r="D646">
            <v>0</v>
          </cell>
          <cell r="E646">
            <v>1000000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D35020200050350200202020201003</v>
          </cell>
          <cell r="B647" t="str">
            <v>OTROS BIENES TRANSPORTABLES (EXCEPTO PRODUCTOS METÁLICOS, MAQUINARIA Y EQUIPO)</v>
          </cell>
          <cell r="C647">
            <v>1000000</v>
          </cell>
          <cell r="D647">
            <v>0</v>
          </cell>
          <cell r="E647">
            <v>1000000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D35020200050350200202020201003002</v>
          </cell>
          <cell r="B648" t="str">
            <v>PASTA O PULPA, PAPEL Y PRODUCTOS DE PAPEL; IMPRESOS Y ARTÍCULOS RELACIONADOS</v>
          </cell>
          <cell r="C648">
            <v>1000000</v>
          </cell>
          <cell r="D648">
            <v>0</v>
          </cell>
          <cell r="E648">
            <v>1000000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A649" t="str">
            <v>D3502020005035020020202020100300201</v>
          </cell>
          <cell r="B649" t="str">
            <v>PASTA DE PAPEL, PAPEL Y CARTÓN</v>
          </cell>
          <cell r="C649">
            <v>1000000</v>
          </cell>
          <cell r="D649">
            <v>0</v>
          </cell>
          <cell r="E649">
            <v>1000000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A650" t="str">
            <v>D35020200050350200202020202</v>
          </cell>
          <cell r="B650" t="str">
            <v>ADQUISICIÓN DE SERVICIOS</v>
          </cell>
          <cell r="C650">
            <v>22680968</v>
          </cell>
          <cell r="D650">
            <v>0</v>
          </cell>
          <cell r="E650">
            <v>22680968</v>
          </cell>
          <cell r="F650">
            <v>253000</v>
          </cell>
          <cell r="G650">
            <v>253000</v>
          </cell>
          <cell r="H650">
            <v>253000</v>
          </cell>
          <cell r="I650">
            <v>253000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A651" t="str">
            <v>D35020200050350200202020202008</v>
          </cell>
          <cell r="B651" t="str">
            <v>SERVICIOS PRESTADOS A LAS EMPRESAS Y SERVICIOS DE PRODUCCIÓN</v>
          </cell>
          <cell r="C651">
            <v>22680968</v>
          </cell>
          <cell r="D651">
            <v>0</v>
          </cell>
          <cell r="E651">
            <v>22680968</v>
          </cell>
          <cell r="F651">
            <v>253000</v>
          </cell>
          <cell r="G651">
            <v>253000</v>
          </cell>
          <cell r="H651">
            <v>253000</v>
          </cell>
          <cell r="I651">
            <v>253000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A652" t="str">
            <v>D35020200050350200202020202008003</v>
          </cell>
          <cell r="B652" t="str">
            <v>OTROS SERVICIOS PROFESIONALES, CIENTÍFICOS Y TÉCNICOS</v>
          </cell>
          <cell r="C652">
            <v>22427968</v>
          </cell>
          <cell r="D652">
            <v>0</v>
          </cell>
          <cell r="E652">
            <v>22427968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A653" t="str">
            <v>D3502020005035020020202020200800301</v>
          </cell>
          <cell r="B653" t="str">
            <v>SERVICIOS DE CONSULTORÍA EN ADMINISTRACIÓN Y SERVICIOS DE GESTIÓN; SERVICIOS DE TECNOLOGÍA DE LA INFORMACIÓN</v>
          </cell>
          <cell r="C653">
            <v>22427968</v>
          </cell>
          <cell r="D653">
            <v>0</v>
          </cell>
          <cell r="E653">
            <v>22427968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A654" t="str">
            <v>D35020200050350200202020202008005</v>
          </cell>
          <cell r="B654" t="str">
            <v>SERVICIOS DE SOPORTE</v>
          </cell>
          <cell r="C654">
            <v>253000</v>
          </cell>
          <cell r="D654">
            <v>0</v>
          </cell>
          <cell r="E654">
            <v>253000</v>
          </cell>
          <cell r="F654">
            <v>253000</v>
          </cell>
          <cell r="G654">
            <v>253000</v>
          </cell>
          <cell r="H654">
            <v>253000</v>
          </cell>
          <cell r="I654">
            <v>253000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A655" t="str">
            <v>D3502020005035020020202020200800509</v>
          </cell>
          <cell r="B655" t="str">
            <v>OTROS SERVICIOS AUXILIARES</v>
          </cell>
          <cell r="C655">
            <v>253000</v>
          </cell>
          <cell r="D655">
            <v>0</v>
          </cell>
          <cell r="E655">
            <v>253000</v>
          </cell>
          <cell r="F655">
            <v>253000</v>
          </cell>
          <cell r="G655">
            <v>253000</v>
          </cell>
          <cell r="H655">
            <v>253000</v>
          </cell>
          <cell r="I655">
            <v>253000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A656" t="str">
            <v>D350202000503502022</v>
          </cell>
          <cell r="B656" t="str">
            <v>SERVICIO DE ASISTENCIA TÉCNICA A LAS MIPYMES PARA EL ACCESO A NUEVOS MERCADOS</v>
          </cell>
          <cell r="C656">
            <v>405378697</v>
          </cell>
          <cell r="D656">
            <v>0</v>
          </cell>
          <cell r="E656">
            <v>405378697</v>
          </cell>
          <cell r="F656">
            <v>62410831</v>
          </cell>
          <cell r="G656">
            <v>62410831</v>
          </cell>
          <cell r="H656">
            <v>62410831</v>
          </cell>
          <cell r="I656">
            <v>62410831</v>
          </cell>
          <cell r="J656">
            <v>62144030.829999998</v>
          </cell>
          <cell r="K656">
            <v>62144030.829999998</v>
          </cell>
          <cell r="L656">
            <v>43019408.829999998</v>
          </cell>
          <cell r="M656">
            <v>43019408.829999998</v>
          </cell>
        </row>
        <row r="657">
          <cell r="A657" t="str">
            <v>D35020200050350202201</v>
          </cell>
          <cell r="B657" t="str">
            <v>ORGANIZAR LA PRESENCIA DE ARTESANOS EN EVENTOS FERIALES</v>
          </cell>
          <cell r="C657">
            <v>323428072</v>
          </cell>
          <cell r="D657">
            <v>0</v>
          </cell>
          <cell r="E657">
            <v>323428072</v>
          </cell>
          <cell r="F657">
            <v>49476569</v>
          </cell>
          <cell r="G657">
            <v>49476569</v>
          </cell>
          <cell r="H657">
            <v>49476569</v>
          </cell>
          <cell r="I657">
            <v>49476569</v>
          </cell>
          <cell r="J657">
            <v>49356568.829999998</v>
          </cell>
          <cell r="K657">
            <v>49356568.829999998</v>
          </cell>
          <cell r="L657">
            <v>36786568.829999998</v>
          </cell>
          <cell r="M657">
            <v>36786568.829999998</v>
          </cell>
        </row>
        <row r="658">
          <cell r="A658" t="str">
            <v>D35020200050350202201020201</v>
          </cell>
          <cell r="B658" t="str">
            <v>MATERIALES Y SUMINISTROS</v>
          </cell>
          <cell r="C658">
            <v>13570000</v>
          </cell>
          <cell r="D658">
            <v>0</v>
          </cell>
          <cell r="E658">
            <v>13570000</v>
          </cell>
          <cell r="F658">
            <v>12570000</v>
          </cell>
          <cell r="G658">
            <v>12570000</v>
          </cell>
          <cell r="H658">
            <v>12570000</v>
          </cell>
          <cell r="I658">
            <v>12570000</v>
          </cell>
          <cell r="J658">
            <v>12570000</v>
          </cell>
          <cell r="K658">
            <v>12570000</v>
          </cell>
          <cell r="L658">
            <v>0</v>
          </cell>
          <cell r="M658">
            <v>0</v>
          </cell>
        </row>
        <row r="659">
          <cell r="A659" t="str">
            <v>D35020200050350202201020201002</v>
          </cell>
          <cell r="B659" t="str">
            <v>PRODUCTOS ALIMENTICIOS, BEBIDAS Y TABACO; TEXTILES, PRENDAS DE VESTIR Y PRODUCTOS DE CUERO</v>
          </cell>
          <cell r="C659">
            <v>12570000</v>
          </cell>
          <cell r="D659">
            <v>0</v>
          </cell>
          <cell r="E659">
            <v>12570000</v>
          </cell>
          <cell r="F659">
            <v>12570000</v>
          </cell>
          <cell r="G659">
            <v>12570000</v>
          </cell>
          <cell r="H659">
            <v>12570000</v>
          </cell>
          <cell r="I659">
            <v>12570000</v>
          </cell>
          <cell r="J659">
            <v>12570000</v>
          </cell>
          <cell r="K659">
            <v>12570000</v>
          </cell>
          <cell r="L659">
            <v>0</v>
          </cell>
          <cell r="M659">
            <v>0</v>
          </cell>
        </row>
        <row r="660">
          <cell r="A660" t="str">
            <v>D35020200050350202201020201002007</v>
          </cell>
          <cell r="B660" t="str">
            <v>ARTÍCULOS TEXTILES (EXCEPTO PRENDAS DE VESTIR)</v>
          </cell>
          <cell r="C660">
            <v>12570000</v>
          </cell>
          <cell r="D660">
            <v>0</v>
          </cell>
          <cell r="E660">
            <v>12570000</v>
          </cell>
          <cell r="F660">
            <v>12570000</v>
          </cell>
          <cell r="G660">
            <v>12570000</v>
          </cell>
          <cell r="H660">
            <v>12570000</v>
          </cell>
          <cell r="I660">
            <v>12570000</v>
          </cell>
          <cell r="J660">
            <v>12570000</v>
          </cell>
          <cell r="K660">
            <v>12570000</v>
          </cell>
          <cell r="L660">
            <v>0</v>
          </cell>
          <cell r="M660">
            <v>0</v>
          </cell>
        </row>
        <row r="661">
          <cell r="A661" t="str">
            <v>D35020200050350202201020201003</v>
          </cell>
          <cell r="B661" t="str">
            <v>OTROS BIENES TRANSPORTABLES (EXCEPTO PRODUCTOS METÁLICOS, MAQUINARIA Y EQUIPO)</v>
          </cell>
          <cell r="C661">
            <v>1000000</v>
          </cell>
          <cell r="D661">
            <v>0</v>
          </cell>
          <cell r="E661">
            <v>1000000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A662" t="str">
            <v>D35020200050350202201020201003002</v>
          </cell>
          <cell r="B662" t="str">
            <v>PASTA O PULPA, PAPEL Y PRODUCTOS DE PAPEL; IMPRESOS Y ARTÍCULOS RELACIONADOS</v>
          </cell>
          <cell r="C662">
            <v>1000000</v>
          </cell>
          <cell r="D662">
            <v>0</v>
          </cell>
          <cell r="E662">
            <v>1000000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A663" t="str">
            <v>D3502020005035020220102020100300201</v>
          </cell>
          <cell r="B663" t="str">
            <v>PASTA DE PAPEL, PAPEL Y CARTÓN</v>
          </cell>
          <cell r="C663">
            <v>1000000</v>
          </cell>
          <cell r="D663">
            <v>0</v>
          </cell>
          <cell r="E663">
            <v>1000000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D35020200050350202201020202</v>
          </cell>
          <cell r="B664" t="str">
            <v>ADQUISICIÓN DE SERVICIOS</v>
          </cell>
          <cell r="C664">
            <v>309858072</v>
          </cell>
          <cell r="D664">
            <v>0</v>
          </cell>
          <cell r="E664">
            <v>309858072</v>
          </cell>
          <cell r="F664">
            <v>36906569</v>
          </cell>
          <cell r="G664">
            <v>36906569</v>
          </cell>
          <cell r="H664">
            <v>36906569</v>
          </cell>
          <cell r="I664">
            <v>36906569</v>
          </cell>
          <cell r="J664">
            <v>36786568.829999998</v>
          </cell>
          <cell r="K664">
            <v>36786568.829999998</v>
          </cell>
          <cell r="L664">
            <v>36786568.829999998</v>
          </cell>
          <cell r="M664">
            <v>36786568.829999998</v>
          </cell>
        </row>
        <row r="665">
          <cell r="A665" t="str">
            <v>D35020200050350202201020202005</v>
          </cell>
          <cell r="B665" t="str">
            <v>SERVICIOS DE LA CONSTRUCCIÓN</v>
          </cell>
          <cell r="C665">
            <v>113842774</v>
          </cell>
          <cell r="D665">
            <v>0</v>
          </cell>
          <cell r="E665">
            <v>113842774</v>
          </cell>
          <cell r="F665">
            <v>25911430</v>
          </cell>
          <cell r="G665">
            <v>25911430</v>
          </cell>
          <cell r="H665">
            <v>25911430</v>
          </cell>
          <cell r="I665">
            <v>25911430</v>
          </cell>
          <cell r="J665">
            <v>25911430</v>
          </cell>
          <cell r="K665">
            <v>25911430</v>
          </cell>
          <cell r="L665">
            <v>25911430</v>
          </cell>
          <cell r="M665">
            <v>25911430</v>
          </cell>
        </row>
        <row r="666">
          <cell r="A666" t="str">
            <v>D35020200050350202201020202005004</v>
          </cell>
          <cell r="B666" t="str">
            <v>SERVICIOS DE CONSTRUCCIÓN</v>
          </cell>
          <cell r="C666">
            <v>113842774</v>
          </cell>
          <cell r="D666">
            <v>0</v>
          </cell>
          <cell r="E666">
            <v>113842774</v>
          </cell>
          <cell r="F666">
            <v>25911430</v>
          </cell>
          <cell r="G666">
            <v>25911430</v>
          </cell>
          <cell r="H666">
            <v>25911430</v>
          </cell>
          <cell r="I666">
            <v>25911430</v>
          </cell>
          <cell r="J666">
            <v>25911430</v>
          </cell>
          <cell r="K666">
            <v>25911430</v>
          </cell>
          <cell r="L666">
            <v>25911430</v>
          </cell>
          <cell r="M666">
            <v>25911430</v>
          </cell>
        </row>
        <row r="667">
          <cell r="A667" t="str">
            <v>D3502020005035020220102020200500404</v>
          </cell>
          <cell r="B667" t="str">
            <v>MONTAJE Y ERECCIÓN DE CONSTRUCCIONES PREFABRICADAS</v>
          </cell>
          <cell r="C667">
            <v>113842774</v>
          </cell>
          <cell r="D667">
            <v>0</v>
          </cell>
          <cell r="E667">
            <v>113842774</v>
          </cell>
          <cell r="F667">
            <v>25911430</v>
          </cell>
          <cell r="G667">
            <v>25911430</v>
          </cell>
          <cell r="H667">
            <v>25911430</v>
          </cell>
          <cell r="I667">
            <v>25911430</v>
          </cell>
          <cell r="J667">
            <v>25911430</v>
          </cell>
          <cell r="K667">
            <v>25911430</v>
          </cell>
          <cell r="L667">
            <v>25911430</v>
          </cell>
          <cell r="M667">
            <v>25911430</v>
          </cell>
        </row>
        <row r="668">
          <cell r="A668" t="str">
            <v>D35020200050350202201020202006</v>
          </cell>
          <cell r="B668" t="str">
            <v>SERVICIOS DE ALOJAMIENTO; SERVICIOS DE SUMINISTRO DE COMIDAS Y BEBIDAS; SERVICIOS DE TRANSPORTE; Y SERVICIOS DE DISTRIBUCIÓN DE ELECTRICIDAD, GAS Y AGUA</v>
          </cell>
          <cell r="C668">
            <v>48000000</v>
          </cell>
          <cell r="D668">
            <v>0</v>
          </cell>
          <cell r="E668">
            <v>48000000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A669" t="str">
            <v>D35020200050350202201020202006004</v>
          </cell>
          <cell r="B669" t="str">
            <v>SERVICIOS DE TRANSPORTE DE PASAJEROS</v>
          </cell>
          <cell r="C669">
            <v>30000000</v>
          </cell>
          <cell r="D669">
            <v>0</v>
          </cell>
          <cell r="E669">
            <v>30000000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>D35020200050350202201020202006005</v>
          </cell>
          <cell r="B670" t="str">
            <v>SERVICIOS DE TRANSPORTE DE CARGA</v>
          </cell>
          <cell r="C670">
            <v>18000000</v>
          </cell>
          <cell r="D670">
            <v>0</v>
          </cell>
          <cell r="E670">
            <v>18000000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A671" t="str">
            <v>D3502020005035020220102020200600501</v>
          </cell>
          <cell r="B671" t="str">
            <v>SERVICIOS DE TRANSPORTE DE CARGA POR VÍA TERRESTRE</v>
          </cell>
          <cell r="C671">
            <v>18000000</v>
          </cell>
          <cell r="D671">
            <v>0</v>
          </cell>
          <cell r="E671">
            <v>18000000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A672" t="str">
            <v>D35020200050350202201020202008</v>
          </cell>
          <cell r="B672" t="str">
            <v>SERVICIOS PRESTADOS A LAS EMPRESAS Y SERVICIOS DE PRODUCCIÓN</v>
          </cell>
          <cell r="C672">
            <v>144015298</v>
          </cell>
          <cell r="D672">
            <v>0</v>
          </cell>
          <cell r="E672">
            <v>144015298</v>
          </cell>
          <cell r="F672">
            <v>10995139</v>
          </cell>
          <cell r="G672">
            <v>10995139</v>
          </cell>
          <cell r="H672">
            <v>10995139</v>
          </cell>
          <cell r="I672">
            <v>10995139</v>
          </cell>
          <cell r="J672">
            <v>10875138.83</v>
          </cell>
          <cell r="K672">
            <v>10875138.83</v>
          </cell>
          <cell r="L672">
            <v>10875138.83</v>
          </cell>
          <cell r="M672">
            <v>10875138.83</v>
          </cell>
        </row>
        <row r="673">
          <cell r="A673" t="str">
            <v>D35020200050350202201020202008003</v>
          </cell>
          <cell r="B673" t="str">
            <v>OTROS SERVICIOS PROFESIONALES, CIENTÍFICOS Y TÉCNICOS</v>
          </cell>
          <cell r="C673">
            <v>22851000</v>
          </cell>
          <cell r="D673">
            <v>0</v>
          </cell>
          <cell r="E673">
            <v>22851000</v>
          </cell>
          <cell r="F673">
            <v>4851000</v>
          </cell>
          <cell r="G673">
            <v>4851000</v>
          </cell>
          <cell r="H673">
            <v>4851000</v>
          </cell>
          <cell r="I673">
            <v>4851000</v>
          </cell>
          <cell r="J673">
            <v>4851000</v>
          </cell>
          <cell r="K673">
            <v>4851000</v>
          </cell>
          <cell r="L673">
            <v>4851000</v>
          </cell>
          <cell r="M673">
            <v>4851000</v>
          </cell>
        </row>
        <row r="674">
          <cell r="A674" t="str">
            <v>D3502020005035020220102020200800301</v>
          </cell>
          <cell r="B674" t="str">
            <v>SERVICIOS DE CONSULTORÍA EN ADMINISTRACIÓN Y SERVICIOS DE GESTIÓN; SERVICIOS DE TECNOLOGÍA DE LA INFORMACIÓN</v>
          </cell>
          <cell r="C674">
            <v>22851000</v>
          </cell>
          <cell r="D674">
            <v>0</v>
          </cell>
          <cell r="E674">
            <v>22851000</v>
          </cell>
          <cell r="F674">
            <v>4851000</v>
          </cell>
          <cell r="G674">
            <v>4851000</v>
          </cell>
          <cell r="H674">
            <v>4851000</v>
          </cell>
          <cell r="I674">
            <v>4851000</v>
          </cell>
          <cell r="J674">
            <v>4851000</v>
          </cell>
          <cell r="K674">
            <v>4851000</v>
          </cell>
          <cell r="L674">
            <v>4851000</v>
          </cell>
          <cell r="M674">
            <v>4851000</v>
          </cell>
        </row>
        <row r="675">
          <cell r="A675" t="str">
            <v>D35020200050350202201020202008005</v>
          </cell>
          <cell r="B675" t="str">
            <v>SERVICIOS DE SOPORTE</v>
          </cell>
          <cell r="C675">
            <v>121164298</v>
          </cell>
          <cell r="D675">
            <v>0</v>
          </cell>
          <cell r="E675">
            <v>121164298</v>
          </cell>
          <cell r="F675">
            <v>6144139</v>
          </cell>
          <cell r="G675">
            <v>6144139</v>
          </cell>
          <cell r="H675">
            <v>6144139</v>
          </cell>
          <cell r="I675">
            <v>6144139</v>
          </cell>
          <cell r="J675">
            <v>6024138.8300000001</v>
          </cell>
          <cell r="K675">
            <v>6024138.8300000001</v>
          </cell>
          <cell r="L675">
            <v>6024138.8300000001</v>
          </cell>
          <cell r="M675">
            <v>6024138.8300000001</v>
          </cell>
        </row>
        <row r="676">
          <cell r="A676" t="str">
            <v>D3502020005035020220102020200800509</v>
          </cell>
          <cell r="B676" t="str">
            <v>OTROS SERVICIOS AUXILIARES</v>
          </cell>
          <cell r="C676">
            <v>121164298</v>
          </cell>
          <cell r="D676">
            <v>0</v>
          </cell>
          <cell r="E676">
            <v>121164298</v>
          </cell>
          <cell r="F676">
            <v>6144139</v>
          </cell>
          <cell r="G676">
            <v>6144139</v>
          </cell>
          <cell r="H676">
            <v>6144139</v>
          </cell>
          <cell r="I676">
            <v>6144139</v>
          </cell>
          <cell r="J676">
            <v>6024138.8300000001</v>
          </cell>
          <cell r="K676">
            <v>6024138.8300000001</v>
          </cell>
          <cell r="L676">
            <v>6024138.8300000001</v>
          </cell>
          <cell r="M676">
            <v>6024138.8300000001</v>
          </cell>
        </row>
        <row r="677">
          <cell r="A677" t="str">
            <v>D35020200050350202201020202010</v>
          </cell>
          <cell r="B677" t="str">
            <v>VIÁTICOS DE LOS FUNCIONARIOS EN COMISIÓN</v>
          </cell>
          <cell r="C677">
            <v>4000000</v>
          </cell>
          <cell r="D677">
            <v>0</v>
          </cell>
          <cell r="E677">
            <v>4000000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D35020200050350202202</v>
          </cell>
          <cell r="B678" t="str">
            <v>PRESTAR SERVICIOS DE APOYO LOGÍSTICO DE TRANSPORTE</v>
          </cell>
          <cell r="C678">
            <v>33709584</v>
          </cell>
          <cell r="D678">
            <v>0</v>
          </cell>
          <cell r="E678">
            <v>33709584</v>
          </cell>
          <cell r="F678">
            <v>12144262</v>
          </cell>
          <cell r="G678">
            <v>12144262</v>
          </cell>
          <cell r="H678">
            <v>12144262</v>
          </cell>
          <cell r="I678">
            <v>12144262</v>
          </cell>
          <cell r="J678">
            <v>11997462</v>
          </cell>
          <cell r="K678">
            <v>11997462</v>
          </cell>
          <cell r="L678">
            <v>5442840</v>
          </cell>
          <cell r="M678">
            <v>5442840</v>
          </cell>
        </row>
        <row r="679">
          <cell r="A679" t="str">
            <v>D35020200050350202202020202</v>
          </cell>
          <cell r="B679" t="str">
            <v>ADQUISICIÓN DE SERVICIOS</v>
          </cell>
          <cell r="C679">
            <v>33709584</v>
          </cell>
          <cell r="D679">
            <v>0</v>
          </cell>
          <cell r="E679">
            <v>33709584</v>
          </cell>
          <cell r="F679">
            <v>12144262</v>
          </cell>
          <cell r="G679">
            <v>12144262</v>
          </cell>
          <cell r="H679">
            <v>12144262</v>
          </cell>
          <cell r="I679">
            <v>12144262</v>
          </cell>
          <cell r="J679">
            <v>11997462</v>
          </cell>
          <cell r="K679">
            <v>11997462</v>
          </cell>
          <cell r="L679">
            <v>5442840</v>
          </cell>
          <cell r="M679">
            <v>5442840</v>
          </cell>
        </row>
        <row r="680">
          <cell r="A680" t="str">
            <v>D35020200050350202202020202006</v>
          </cell>
          <cell r="B680" t="str">
            <v>SERVICIOS DE ALOJAMIENTO; SERVICIOS DE SUMINISTRO DE COMIDAS Y BEBIDAS; SERVICIOS DE TRANSPORTE; Y SERVICIOS DE DISTRIBUCIÓN DE ELECTRICIDAD, GAS Y AGUA</v>
          </cell>
          <cell r="C680">
            <v>33709584</v>
          </cell>
          <cell r="D680">
            <v>0</v>
          </cell>
          <cell r="E680">
            <v>33709584</v>
          </cell>
          <cell r="F680">
            <v>12144262</v>
          </cell>
          <cell r="G680">
            <v>12144262</v>
          </cell>
          <cell r="H680">
            <v>12144262</v>
          </cell>
          <cell r="I680">
            <v>12144262</v>
          </cell>
          <cell r="J680">
            <v>11997462</v>
          </cell>
          <cell r="K680">
            <v>11997462</v>
          </cell>
          <cell r="L680">
            <v>5442840</v>
          </cell>
          <cell r="M680">
            <v>5442840</v>
          </cell>
        </row>
        <row r="681">
          <cell r="A681" t="str">
            <v>D35020200050350202202020202006005</v>
          </cell>
          <cell r="B681" t="str">
            <v>SERVICIOS DE TRANSPORTE DE CARGA</v>
          </cell>
          <cell r="C681">
            <v>33709584</v>
          </cell>
          <cell r="D681">
            <v>0</v>
          </cell>
          <cell r="E681">
            <v>33709584</v>
          </cell>
          <cell r="F681">
            <v>12144262</v>
          </cell>
          <cell r="G681">
            <v>12144262</v>
          </cell>
          <cell r="H681">
            <v>12144262</v>
          </cell>
          <cell r="I681">
            <v>12144262</v>
          </cell>
          <cell r="J681">
            <v>11997462</v>
          </cell>
          <cell r="K681">
            <v>11997462</v>
          </cell>
          <cell r="L681">
            <v>5442840</v>
          </cell>
          <cell r="M681">
            <v>5442840</v>
          </cell>
        </row>
        <row r="682">
          <cell r="A682" t="str">
            <v>D3502020005035020220202020200600501</v>
          </cell>
          <cell r="B682" t="str">
            <v>SERVICIOS DE TRANSPORTE DE CARGA POR VÍA TERRESTRE</v>
          </cell>
          <cell r="C682">
            <v>33709584</v>
          </cell>
          <cell r="D682">
            <v>0</v>
          </cell>
          <cell r="E682">
            <v>33709584</v>
          </cell>
          <cell r="F682">
            <v>12144262</v>
          </cell>
          <cell r="G682">
            <v>12144262</v>
          </cell>
          <cell r="H682">
            <v>12144262</v>
          </cell>
          <cell r="I682">
            <v>12144262</v>
          </cell>
          <cell r="J682">
            <v>11997462</v>
          </cell>
          <cell r="K682">
            <v>11997462</v>
          </cell>
          <cell r="L682">
            <v>5442840</v>
          </cell>
          <cell r="M682">
            <v>5442840</v>
          </cell>
        </row>
        <row r="683">
          <cell r="A683" t="str">
            <v>D35020200050350202203</v>
          </cell>
          <cell r="B683" t="str">
            <v>MONTAR Y/O AFIANZAR PUNTOS DE VENTA Y/O CENTROS DE ACOPIO.</v>
          </cell>
          <cell r="C683">
            <v>48241041</v>
          </cell>
          <cell r="D683">
            <v>0</v>
          </cell>
          <cell r="E683">
            <v>48241041</v>
          </cell>
          <cell r="F683">
            <v>790000</v>
          </cell>
          <cell r="G683">
            <v>790000</v>
          </cell>
          <cell r="H683">
            <v>790000</v>
          </cell>
          <cell r="I683">
            <v>790000</v>
          </cell>
          <cell r="J683">
            <v>790000</v>
          </cell>
          <cell r="K683">
            <v>790000</v>
          </cell>
          <cell r="L683">
            <v>790000</v>
          </cell>
          <cell r="M683">
            <v>790000</v>
          </cell>
        </row>
        <row r="684">
          <cell r="A684" t="str">
            <v>D35020200050350202203020202</v>
          </cell>
          <cell r="B684" t="str">
            <v>ADQUISICIÓN DE SERVICIOS</v>
          </cell>
          <cell r="C684">
            <v>48241041</v>
          </cell>
          <cell r="D684">
            <v>0</v>
          </cell>
          <cell r="E684">
            <v>48241041</v>
          </cell>
          <cell r="F684">
            <v>790000</v>
          </cell>
          <cell r="G684">
            <v>790000</v>
          </cell>
          <cell r="H684">
            <v>790000</v>
          </cell>
          <cell r="I684">
            <v>790000</v>
          </cell>
          <cell r="J684">
            <v>790000</v>
          </cell>
          <cell r="K684">
            <v>790000</v>
          </cell>
          <cell r="L684">
            <v>790000</v>
          </cell>
          <cell r="M684">
            <v>790000</v>
          </cell>
        </row>
        <row r="685">
          <cell r="A685" t="str">
            <v>D35020200050350202203020202005</v>
          </cell>
          <cell r="B685" t="str">
            <v>SERVICIOS DE LA CONSTRUCCIÓN</v>
          </cell>
          <cell r="C685">
            <v>37151041</v>
          </cell>
          <cell r="D685">
            <v>0</v>
          </cell>
          <cell r="E685">
            <v>37151041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A686" t="str">
            <v>D35020200050350202203020202005004</v>
          </cell>
          <cell r="B686" t="str">
            <v>SERVICIOS DE CONSTRUCCIÓN</v>
          </cell>
          <cell r="C686">
            <v>37151041</v>
          </cell>
          <cell r="D686">
            <v>0</v>
          </cell>
          <cell r="E686">
            <v>37151041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A687" t="str">
            <v>D3502020005035020220302020200500404</v>
          </cell>
          <cell r="B687" t="str">
            <v>MONTAJE Y ERECCIÓN DE CONSTRUCCIONES PREFABRICADAS</v>
          </cell>
          <cell r="C687">
            <v>37151041</v>
          </cell>
          <cell r="D687">
            <v>0</v>
          </cell>
          <cell r="E687">
            <v>37151041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D35020200050350202203020202008</v>
          </cell>
          <cell r="B688" t="str">
            <v>SERVICIOS PRESTADOS A LAS EMPRESAS Y SERVICIOS DE PRODUCCIÓN</v>
          </cell>
          <cell r="C688">
            <v>11090000</v>
          </cell>
          <cell r="D688">
            <v>0</v>
          </cell>
          <cell r="E688">
            <v>11090000</v>
          </cell>
          <cell r="F688">
            <v>790000</v>
          </cell>
          <cell r="G688">
            <v>790000</v>
          </cell>
          <cell r="H688">
            <v>790000</v>
          </cell>
          <cell r="I688">
            <v>790000</v>
          </cell>
          <cell r="J688">
            <v>790000</v>
          </cell>
          <cell r="K688">
            <v>790000</v>
          </cell>
          <cell r="L688">
            <v>790000</v>
          </cell>
          <cell r="M688">
            <v>790000</v>
          </cell>
        </row>
        <row r="689">
          <cell r="A689" t="str">
            <v>D35020200050350202203020202008003</v>
          </cell>
          <cell r="B689" t="str">
            <v>OTROS SERVICIOS PROFESIONALES, CIENTÍFICOS Y TÉCNICOS</v>
          </cell>
          <cell r="C689">
            <v>11090000</v>
          </cell>
          <cell r="D689">
            <v>0</v>
          </cell>
          <cell r="E689">
            <v>11090000</v>
          </cell>
          <cell r="F689">
            <v>790000</v>
          </cell>
          <cell r="G689">
            <v>790000</v>
          </cell>
          <cell r="H689">
            <v>790000</v>
          </cell>
          <cell r="I689">
            <v>790000</v>
          </cell>
          <cell r="J689">
            <v>790000</v>
          </cell>
          <cell r="K689">
            <v>790000</v>
          </cell>
          <cell r="L689">
            <v>790000</v>
          </cell>
          <cell r="M689">
            <v>790000</v>
          </cell>
        </row>
        <row r="690">
          <cell r="A690" t="str">
            <v>D3502020005035020220302020200800307</v>
          </cell>
          <cell r="B690" t="str">
            <v>SERVICIOS DE INVESTIGACIÓN DE MERCADOS Y DE ENCUESTAS DE OPINIÓN PÚBLICA</v>
          </cell>
          <cell r="C690">
            <v>11090000</v>
          </cell>
          <cell r="D690">
            <v>0</v>
          </cell>
          <cell r="E690">
            <v>11090000</v>
          </cell>
          <cell r="F690">
            <v>790000</v>
          </cell>
          <cell r="G690">
            <v>790000</v>
          </cell>
          <cell r="H690">
            <v>790000</v>
          </cell>
          <cell r="I690">
            <v>790000</v>
          </cell>
          <cell r="J690">
            <v>790000</v>
          </cell>
          <cell r="K690">
            <v>790000</v>
          </cell>
          <cell r="L690">
            <v>790000</v>
          </cell>
          <cell r="M690">
            <v>790000</v>
          </cell>
        </row>
        <row r="691">
          <cell r="A691" t="str">
            <v>D350202000503502024</v>
          </cell>
          <cell r="B691" t="str">
            <v>SERVICIO DE ASISTENCIA TÉCNICA PARA LA ACTIVIDAD ARTESANAL</v>
          </cell>
          <cell r="C691">
            <v>893126420</v>
          </cell>
          <cell r="D691">
            <v>0</v>
          </cell>
          <cell r="E691">
            <v>893126420</v>
          </cell>
          <cell r="F691">
            <v>63587306</v>
          </cell>
          <cell r="G691">
            <v>63587306</v>
          </cell>
          <cell r="H691">
            <v>63587306</v>
          </cell>
          <cell r="I691">
            <v>63587306</v>
          </cell>
          <cell r="J691">
            <v>63580686</v>
          </cell>
          <cell r="K691">
            <v>63580686</v>
          </cell>
          <cell r="L691">
            <v>63261276</v>
          </cell>
          <cell r="M691">
            <v>63261276</v>
          </cell>
        </row>
        <row r="692">
          <cell r="A692" t="str">
            <v>D35020200050350202401</v>
          </cell>
          <cell r="B692" t="str">
            <v>BRINDAR ASISTENCIA TÉCNICA PARA EL MEJORAMIENTO DE PRODUCTOS Y GESTIÓN DE UNIDADES PRODUCTIVAS</v>
          </cell>
          <cell r="C692">
            <v>646066648</v>
          </cell>
          <cell r="D692">
            <v>0</v>
          </cell>
          <cell r="E692">
            <v>646066648</v>
          </cell>
          <cell r="F692">
            <v>15131000</v>
          </cell>
          <cell r="G692">
            <v>15131000</v>
          </cell>
          <cell r="H692">
            <v>15131000</v>
          </cell>
          <cell r="I692">
            <v>15131000</v>
          </cell>
          <cell r="J692">
            <v>15131000</v>
          </cell>
          <cell r="K692">
            <v>15131000</v>
          </cell>
          <cell r="L692">
            <v>15131000</v>
          </cell>
          <cell r="M692">
            <v>15131000</v>
          </cell>
        </row>
        <row r="693">
          <cell r="A693" t="str">
            <v>D35020200050350202401020202</v>
          </cell>
          <cell r="B693" t="str">
            <v>ADQUISICIÓN DE SERVICIOS</v>
          </cell>
          <cell r="C693">
            <v>646066648</v>
          </cell>
          <cell r="D693">
            <v>0</v>
          </cell>
          <cell r="E693">
            <v>646066648</v>
          </cell>
          <cell r="F693">
            <v>15131000</v>
          </cell>
          <cell r="G693">
            <v>15131000</v>
          </cell>
          <cell r="H693">
            <v>15131000</v>
          </cell>
          <cell r="I693">
            <v>15131000</v>
          </cell>
          <cell r="J693">
            <v>15131000</v>
          </cell>
          <cell r="K693">
            <v>15131000</v>
          </cell>
          <cell r="L693">
            <v>15131000</v>
          </cell>
          <cell r="M693">
            <v>15131000</v>
          </cell>
        </row>
        <row r="694">
          <cell r="A694" t="str">
            <v>D35020200050350202401020202006</v>
          </cell>
          <cell r="B694" t="str">
            <v>SERVICIOS DE ALOJAMIENTO; SERVICIOS DE SUMINISTRO DE COMIDAS Y BEBIDAS; SERVICIOS DE TRANSPORTE; Y SERVICIOS DE DISTRIBUCIÓN DE ELECTRICIDAD, GAS Y AGUA</v>
          </cell>
          <cell r="C694">
            <v>80000000</v>
          </cell>
          <cell r="D694">
            <v>0</v>
          </cell>
          <cell r="E694">
            <v>80000000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A695" t="str">
            <v>D35020200050350202401020202006004</v>
          </cell>
          <cell r="B695" t="str">
            <v>SERVICIOS DE TRANSPORTE DE PASAJEROS</v>
          </cell>
          <cell r="C695">
            <v>80000000</v>
          </cell>
          <cell r="D695">
            <v>0</v>
          </cell>
          <cell r="E695">
            <v>80000000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A696" t="str">
            <v>D35020200050350202401020202008</v>
          </cell>
          <cell r="B696" t="str">
            <v>SERVICIOS PRESTADOS A LAS EMPRESAS Y SERVICIOS DE PRODUCCIÓN</v>
          </cell>
          <cell r="C696">
            <v>563066648</v>
          </cell>
          <cell r="D696">
            <v>0</v>
          </cell>
          <cell r="E696">
            <v>563066648</v>
          </cell>
          <cell r="F696">
            <v>15131000</v>
          </cell>
          <cell r="G696">
            <v>15131000</v>
          </cell>
          <cell r="H696">
            <v>15131000</v>
          </cell>
          <cell r="I696">
            <v>15131000</v>
          </cell>
          <cell r="J696">
            <v>15131000</v>
          </cell>
          <cell r="K696">
            <v>15131000</v>
          </cell>
          <cell r="L696">
            <v>15131000</v>
          </cell>
          <cell r="M696">
            <v>15131000</v>
          </cell>
        </row>
        <row r="697">
          <cell r="A697" t="str">
            <v>D35020200050350202401020202008001</v>
          </cell>
          <cell r="B697" t="str">
            <v>SERVICIOS DE INVESTIGACIÓN Y DESARROLLO</v>
          </cell>
          <cell r="C697">
            <v>211076635</v>
          </cell>
          <cell r="D697">
            <v>0</v>
          </cell>
          <cell r="E697">
            <v>211076635</v>
          </cell>
          <cell r="F697">
            <v>3686000</v>
          </cell>
          <cell r="G697">
            <v>3686000</v>
          </cell>
          <cell r="H697">
            <v>3686000</v>
          </cell>
          <cell r="I697">
            <v>3686000</v>
          </cell>
          <cell r="J697">
            <v>3686000</v>
          </cell>
          <cell r="K697">
            <v>3686000</v>
          </cell>
          <cell r="L697">
            <v>3686000</v>
          </cell>
          <cell r="M697">
            <v>3686000</v>
          </cell>
        </row>
        <row r="698">
          <cell r="A698" t="str">
            <v>D3502020005035020240102020200800102</v>
          </cell>
          <cell r="B698" t="str">
            <v>SERVICIOS DE INVESTIGACIÓN Y DESARROLLO EXPERIMENTAL EN CIENCIAS SOCIALES Y HUMANIDADES</v>
          </cell>
          <cell r="C698">
            <v>211076635</v>
          </cell>
          <cell r="D698">
            <v>0</v>
          </cell>
          <cell r="E698">
            <v>211076635</v>
          </cell>
          <cell r="F698">
            <v>3686000</v>
          </cell>
          <cell r="G698">
            <v>3686000</v>
          </cell>
          <cell r="H698">
            <v>3686000</v>
          </cell>
          <cell r="I698">
            <v>3686000</v>
          </cell>
          <cell r="J698">
            <v>3686000</v>
          </cell>
          <cell r="K698">
            <v>3686000</v>
          </cell>
          <cell r="L698">
            <v>3686000</v>
          </cell>
          <cell r="M698">
            <v>3686000</v>
          </cell>
        </row>
        <row r="699">
          <cell r="A699" t="str">
            <v>D35020200050350202401020202008003</v>
          </cell>
          <cell r="B699" t="str">
            <v>OTROS SERVICIOS PROFESIONALES, CIENTÍFICOS Y TÉCNICOS</v>
          </cell>
          <cell r="C699">
            <v>315990013</v>
          </cell>
          <cell r="D699">
            <v>0</v>
          </cell>
          <cell r="E699">
            <v>315990013</v>
          </cell>
          <cell r="F699">
            <v>11445000</v>
          </cell>
          <cell r="G699">
            <v>11445000</v>
          </cell>
          <cell r="H699">
            <v>11445000</v>
          </cell>
          <cell r="I699">
            <v>11445000</v>
          </cell>
          <cell r="J699">
            <v>11445000</v>
          </cell>
          <cell r="K699">
            <v>11445000</v>
          </cell>
          <cell r="L699">
            <v>11445000</v>
          </cell>
          <cell r="M699">
            <v>11445000</v>
          </cell>
        </row>
        <row r="700">
          <cell r="A700" t="str">
            <v>D3502020005035020240102020200800301</v>
          </cell>
          <cell r="B700" t="str">
            <v>SERVICIOS DE CONSULTORÍA EN ADMINISTRACIÓN Y SERVICIOS DE GESTIÓN; SERVICIOS DE TECNOLOGÍA DE LA INFORMACIÓN</v>
          </cell>
          <cell r="C700">
            <v>17330000</v>
          </cell>
          <cell r="D700">
            <v>0</v>
          </cell>
          <cell r="E700">
            <v>17330000</v>
          </cell>
          <cell r="F700">
            <v>4660000</v>
          </cell>
          <cell r="G700">
            <v>4660000</v>
          </cell>
          <cell r="H700">
            <v>4660000</v>
          </cell>
          <cell r="I700">
            <v>4660000</v>
          </cell>
          <cell r="J700">
            <v>4660000</v>
          </cell>
          <cell r="K700">
            <v>4660000</v>
          </cell>
          <cell r="L700">
            <v>4660000</v>
          </cell>
          <cell r="M700">
            <v>4660000</v>
          </cell>
        </row>
        <row r="701">
          <cell r="A701" t="str">
            <v>D3502020005035020240102020200800307</v>
          </cell>
          <cell r="B701" t="str">
            <v>SERVICIOS DE INVESTIGACIÓN DE MERCADOS Y DE ENCUESTAS DE OPINIÓN PÚBLICA</v>
          </cell>
          <cell r="C701">
            <v>63943000</v>
          </cell>
          <cell r="D701">
            <v>0</v>
          </cell>
          <cell r="E701">
            <v>63943000</v>
          </cell>
          <cell r="F701">
            <v>3663000</v>
          </cell>
          <cell r="G701">
            <v>3663000</v>
          </cell>
          <cell r="H701">
            <v>3663000</v>
          </cell>
          <cell r="I701">
            <v>3663000</v>
          </cell>
          <cell r="J701">
            <v>3663000</v>
          </cell>
          <cell r="K701">
            <v>3663000</v>
          </cell>
          <cell r="L701">
            <v>3663000</v>
          </cell>
          <cell r="M701">
            <v>3663000</v>
          </cell>
        </row>
        <row r="702">
          <cell r="A702" t="str">
            <v>D3502020005035020240102020200800309</v>
          </cell>
          <cell r="B702" t="str">
            <v>OTROS SERVICIOS PROFESIONALES Y TÉCNICOS N.C.P.</v>
          </cell>
          <cell r="C702">
            <v>234717013</v>
          </cell>
          <cell r="D702">
            <v>0</v>
          </cell>
          <cell r="E702">
            <v>234717013</v>
          </cell>
          <cell r="F702">
            <v>3122000</v>
          </cell>
          <cell r="G702">
            <v>3122000</v>
          </cell>
          <cell r="H702">
            <v>3122000</v>
          </cell>
          <cell r="I702">
            <v>3122000</v>
          </cell>
          <cell r="J702">
            <v>3122000</v>
          </cell>
          <cell r="K702">
            <v>3122000</v>
          </cell>
          <cell r="L702">
            <v>3122000</v>
          </cell>
          <cell r="M702">
            <v>3122000</v>
          </cell>
        </row>
        <row r="703">
          <cell r="A703" t="str">
            <v>D35020200050350202401020202008005</v>
          </cell>
          <cell r="B703" t="str">
            <v>SERVICIOS DE SOPORTE</v>
          </cell>
          <cell r="C703">
            <v>36000000</v>
          </cell>
          <cell r="D703">
            <v>0</v>
          </cell>
          <cell r="E703">
            <v>36000000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A704" t="str">
            <v>D3502020005035020240102020200800509</v>
          </cell>
          <cell r="B704" t="str">
            <v>OTROS SERVICIOS AUXILIARES</v>
          </cell>
          <cell r="C704">
            <v>36000000</v>
          </cell>
          <cell r="D704">
            <v>0</v>
          </cell>
          <cell r="E704">
            <v>36000000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A705" t="str">
            <v>D35020200050350202401020202010</v>
          </cell>
          <cell r="B705" t="str">
            <v>VIÁTICOS DE LOS FUNCIONARIOS EN COMISIÓN</v>
          </cell>
          <cell r="C705">
            <v>3000000</v>
          </cell>
          <cell r="D705">
            <v>0</v>
          </cell>
          <cell r="E705">
            <v>3000000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A706" t="str">
            <v>D35020200050350202402</v>
          </cell>
          <cell r="B706" t="str">
            <v>ENTREGAR KITS DE UTENSILIOS, HERRAMIENTAS BÁSICAS Y MATERIAS PRIMAS EN LAS UNIDADES ARTESANALES PARA EL DESARROLLO DE SUS PRODUCTOS.</v>
          </cell>
          <cell r="C706">
            <v>247059772</v>
          </cell>
          <cell r="D706">
            <v>0</v>
          </cell>
          <cell r="E706">
            <v>247059772</v>
          </cell>
          <cell r="F706">
            <v>48456306</v>
          </cell>
          <cell r="G706">
            <v>48456306</v>
          </cell>
          <cell r="H706">
            <v>48456306</v>
          </cell>
          <cell r="I706">
            <v>48456306</v>
          </cell>
          <cell r="J706">
            <v>48449686</v>
          </cell>
          <cell r="K706">
            <v>48449686</v>
          </cell>
          <cell r="L706">
            <v>48130276</v>
          </cell>
          <cell r="M706">
            <v>48130276</v>
          </cell>
        </row>
        <row r="707">
          <cell r="A707" t="str">
            <v>D35020200050350202402020201</v>
          </cell>
          <cell r="B707" t="str">
            <v>MATERIALES Y SUMINISTROS</v>
          </cell>
          <cell r="C707">
            <v>238270362</v>
          </cell>
          <cell r="D707">
            <v>0</v>
          </cell>
          <cell r="E707">
            <v>238270362</v>
          </cell>
          <cell r="F707">
            <v>43666896</v>
          </cell>
          <cell r="G707">
            <v>43666896</v>
          </cell>
          <cell r="H707">
            <v>43666896</v>
          </cell>
          <cell r="I707">
            <v>43666896</v>
          </cell>
          <cell r="J707">
            <v>43660276</v>
          </cell>
          <cell r="K707">
            <v>43660276</v>
          </cell>
          <cell r="L707">
            <v>43660276</v>
          </cell>
          <cell r="M707">
            <v>43660276</v>
          </cell>
        </row>
        <row r="708">
          <cell r="A708" t="str">
            <v>D35020200050350202402020201000</v>
          </cell>
          <cell r="B708" t="str">
            <v>AGRICULTURA, SILVICULTURA Y PRODUCTOS DE LA PESCA</v>
          </cell>
          <cell r="C708">
            <v>50000000</v>
          </cell>
          <cell r="D708">
            <v>0</v>
          </cell>
          <cell r="E708">
            <v>50000000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D35020200050350202402020201000001</v>
          </cell>
          <cell r="B709" t="str">
            <v>PRODUCTOS DE LA AGRICULTURA Y LA HORTICULTURA</v>
          </cell>
          <cell r="C709">
            <v>50000000</v>
          </cell>
          <cell r="D709">
            <v>0</v>
          </cell>
          <cell r="E709">
            <v>50000000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A710" t="str">
            <v>D3502020005035020240202020100000103</v>
          </cell>
          <cell r="B710" t="str">
            <v>FRUTAS Y NUECES</v>
          </cell>
          <cell r="C710">
            <v>10000000</v>
          </cell>
          <cell r="D710">
            <v>0</v>
          </cell>
          <cell r="E710">
            <v>10000000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A711" t="str">
            <v>D3502020005035020240202020100000104</v>
          </cell>
          <cell r="B711" t="str">
            <v>SEMILLAS Y FRUTOS OLEAGINOSOS</v>
          </cell>
          <cell r="C711">
            <v>10000000</v>
          </cell>
          <cell r="D711">
            <v>0</v>
          </cell>
          <cell r="E711">
            <v>10000000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A712" t="str">
            <v>D3502020005035020240202020100000109</v>
          </cell>
          <cell r="B712" t="str">
            <v>PRODUCTOS DE FORRAJE, FIBRAS, PLANTAS VIVAS, FLORES Y CAPULLOS DE FLORES, TABACO EN RAMA Y CAUCHO NATURAL</v>
          </cell>
          <cell r="C712">
            <v>30000000</v>
          </cell>
          <cell r="D712">
            <v>0</v>
          </cell>
          <cell r="E712">
            <v>30000000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 t="str">
            <v>D35020200050350202402020201002</v>
          </cell>
          <cell r="B713" t="str">
            <v>PRODUCTOS ALIMENTICIOS, BEBIDAS Y TABACO; TEXTILES, PRENDAS DE VESTIR Y PRODUCTOS DE CUERO</v>
          </cell>
          <cell r="C713">
            <v>31810820</v>
          </cell>
          <cell r="D713">
            <v>0</v>
          </cell>
          <cell r="E713">
            <v>31810820</v>
          </cell>
          <cell r="F713">
            <v>1810820</v>
          </cell>
          <cell r="G713">
            <v>1810820</v>
          </cell>
          <cell r="H713">
            <v>1810820</v>
          </cell>
          <cell r="I713">
            <v>1810820</v>
          </cell>
          <cell r="J713">
            <v>1808100</v>
          </cell>
          <cell r="K713">
            <v>1808100</v>
          </cell>
          <cell r="L713">
            <v>1808100</v>
          </cell>
          <cell r="M713">
            <v>1808100</v>
          </cell>
        </row>
        <row r="714">
          <cell r="A714" t="str">
            <v>D35020200050350202402020201002006</v>
          </cell>
          <cell r="B714" t="str">
            <v>HILADOS E HILOS; TEJIDOS DE FIBRAS TEXTILES INCLUSO AFELPADOS</v>
          </cell>
          <cell r="C714">
            <v>30000000</v>
          </cell>
          <cell r="D714">
            <v>0</v>
          </cell>
          <cell r="E714">
            <v>30000000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A715" t="str">
            <v>D35020200050350202402020201002007</v>
          </cell>
          <cell r="B715" t="str">
            <v>ARTÍCULOS TEXTILES (EXCEPTO PRENDAS DE VESTIR)</v>
          </cell>
          <cell r="C715">
            <v>469820</v>
          </cell>
          <cell r="D715">
            <v>0</v>
          </cell>
          <cell r="E715">
            <v>469820</v>
          </cell>
          <cell r="F715">
            <v>469820</v>
          </cell>
          <cell r="G715">
            <v>469820</v>
          </cell>
          <cell r="H715">
            <v>469820</v>
          </cell>
          <cell r="I715">
            <v>469820</v>
          </cell>
          <cell r="J715">
            <v>467100</v>
          </cell>
          <cell r="K715">
            <v>467100</v>
          </cell>
          <cell r="L715">
            <v>467100</v>
          </cell>
          <cell r="M715">
            <v>467100</v>
          </cell>
        </row>
        <row r="716">
          <cell r="A716" t="str">
            <v>D35020200050350202402020201002009</v>
          </cell>
          <cell r="B716" t="str">
            <v>CUERO Y PRODUCTOS DE CUERO; CALZADO</v>
          </cell>
          <cell r="C716">
            <v>1341000</v>
          </cell>
          <cell r="D716">
            <v>0</v>
          </cell>
          <cell r="E716">
            <v>1341000</v>
          </cell>
          <cell r="F716">
            <v>1341000</v>
          </cell>
          <cell r="G716">
            <v>1341000</v>
          </cell>
          <cell r="H716">
            <v>1341000</v>
          </cell>
          <cell r="I716">
            <v>1341000</v>
          </cell>
          <cell r="J716">
            <v>1341000</v>
          </cell>
          <cell r="K716">
            <v>1341000</v>
          </cell>
          <cell r="L716">
            <v>1341000</v>
          </cell>
          <cell r="M716">
            <v>1341000</v>
          </cell>
        </row>
        <row r="717">
          <cell r="A717" t="str">
            <v>D35020200050350202402020201003</v>
          </cell>
          <cell r="B717" t="str">
            <v>OTROS BIENES TRANSPORTABLES (EXCEPTO PRODUCTOS METÁLICOS, MAQUINARIA Y EQUIPO)</v>
          </cell>
          <cell r="C717">
            <v>82722700</v>
          </cell>
          <cell r="D717">
            <v>0</v>
          </cell>
          <cell r="E717">
            <v>82722700</v>
          </cell>
          <cell r="F717">
            <v>2722700</v>
          </cell>
          <cell r="G717">
            <v>2722700</v>
          </cell>
          <cell r="H717">
            <v>2722700</v>
          </cell>
          <cell r="I717">
            <v>2722700</v>
          </cell>
          <cell r="J717">
            <v>2718800</v>
          </cell>
          <cell r="K717">
            <v>2718800</v>
          </cell>
          <cell r="L717">
            <v>2718800</v>
          </cell>
          <cell r="M717">
            <v>2718800</v>
          </cell>
        </row>
        <row r="718">
          <cell r="A718" t="str">
            <v>D35020200050350202402020201003005</v>
          </cell>
          <cell r="B718" t="str">
            <v>OTROS PRODUCTOS QUÍMICOS; FIBRAS ARTIFICIALES (O FIBRAS INDUSTRIALES HECHAS POR EL HOMBRE)</v>
          </cell>
          <cell r="C718">
            <v>287000</v>
          </cell>
          <cell r="D718">
            <v>0</v>
          </cell>
          <cell r="E718">
            <v>287000</v>
          </cell>
          <cell r="F718">
            <v>287000</v>
          </cell>
          <cell r="G718">
            <v>287000</v>
          </cell>
          <cell r="H718">
            <v>287000</v>
          </cell>
          <cell r="I718">
            <v>287000</v>
          </cell>
          <cell r="J718">
            <v>287000</v>
          </cell>
          <cell r="K718">
            <v>287000</v>
          </cell>
          <cell r="L718">
            <v>287000</v>
          </cell>
          <cell r="M718">
            <v>287000</v>
          </cell>
        </row>
        <row r="719">
          <cell r="A719" t="str">
            <v>D3502020005035020240202020100300501</v>
          </cell>
          <cell r="B719" t="str">
            <v>PINTURAS Y BARNICES Y PRODUCTOS RELACIONADOS; COLORES PARA LA PINTURA ARTÍSTICA; TINTAS</v>
          </cell>
          <cell r="C719">
            <v>287000</v>
          </cell>
          <cell r="D719">
            <v>0</v>
          </cell>
          <cell r="E719">
            <v>287000</v>
          </cell>
          <cell r="F719">
            <v>287000</v>
          </cell>
          <cell r="G719">
            <v>287000</v>
          </cell>
          <cell r="H719">
            <v>287000</v>
          </cell>
          <cell r="I719">
            <v>287000</v>
          </cell>
          <cell r="J719">
            <v>287000</v>
          </cell>
          <cell r="K719">
            <v>287000</v>
          </cell>
          <cell r="L719">
            <v>287000</v>
          </cell>
          <cell r="M719">
            <v>287000</v>
          </cell>
        </row>
        <row r="720">
          <cell r="A720" t="str">
            <v>D35020200050350202402020201003006</v>
          </cell>
          <cell r="B720" t="str">
            <v>PRODUCTOS DE CAUCHO Y PLÁSTICO</v>
          </cell>
          <cell r="C720">
            <v>1782150</v>
          </cell>
          <cell r="D720">
            <v>0</v>
          </cell>
          <cell r="E720">
            <v>1782150</v>
          </cell>
          <cell r="F720">
            <v>1782150</v>
          </cell>
          <cell r="G720">
            <v>1782150</v>
          </cell>
          <cell r="H720">
            <v>1782150</v>
          </cell>
          <cell r="I720">
            <v>1782150</v>
          </cell>
          <cell r="J720">
            <v>1782150</v>
          </cell>
          <cell r="K720">
            <v>1782150</v>
          </cell>
          <cell r="L720">
            <v>1782150</v>
          </cell>
          <cell r="M720">
            <v>1782150</v>
          </cell>
        </row>
        <row r="721">
          <cell r="A721" t="str">
            <v>D3502020005035020240202020100300603</v>
          </cell>
          <cell r="B721" t="str">
            <v>SEMIMANUFACTURAS DE PLÁSTICO</v>
          </cell>
          <cell r="C721">
            <v>1381200</v>
          </cell>
          <cell r="D721">
            <v>0</v>
          </cell>
          <cell r="E721">
            <v>1381200</v>
          </cell>
          <cell r="F721">
            <v>1381200</v>
          </cell>
          <cell r="G721">
            <v>1381200</v>
          </cell>
          <cell r="H721">
            <v>1381200</v>
          </cell>
          <cell r="I721">
            <v>1381200</v>
          </cell>
          <cell r="J721">
            <v>1381200</v>
          </cell>
          <cell r="K721">
            <v>1381200</v>
          </cell>
          <cell r="L721">
            <v>1381200</v>
          </cell>
          <cell r="M721">
            <v>1381200</v>
          </cell>
        </row>
        <row r="722">
          <cell r="A722" t="str">
            <v>D3502020005035020240202020100300609</v>
          </cell>
          <cell r="B722" t="str">
            <v>OTROS PRODUCTOS PLÁSTICOS</v>
          </cell>
          <cell r="C722">
            <v>400950</v>
          </cell>
          <cell r="D722">
            <v>0</v>
          </cell>
          <cell r="E722">
            <v>400950</v>
          </cell>
          <cell r="F722">
            <v>400950</v>
          </cell>
          <cell r="G722">
            <v>400950</v>
          </cell>
          <cell r="H722">
            <v>400950</v>
          </cell>
          <cell r="I722">
            <v>400950</v>
          </cell>
          <cell r="J722">
            <v>400950</v>
          </cell>
          <cell r="K722">
            <v>400950</v>
          </cell>
          <cell r="L722">
            <v>400950</v>
          </cell>
          <cell r="M722">
            <v>400950</v>
          </cell>
        </row>
        <row r="723">
          <cell r="A723" t="str">
            <v>D35020200050350202402020201003007</v>
          </cell>
          <cell r="B723" t="str">
            <v>VIDRIO Y PRODUCTOS DE VIDRIO Y OTROS PRODUCTOS NO METÁLICOS N.C.P.</v>
          </cell>
          <cell r="C723">
            <v>80003900</v>
          </cell>
          <cell r="D723">
            <v>0</v>
          </cell>
          <cell r="E723">
            <v>80003900</v>
          </cell>
          <cell r="F723">
            <v>3900</v>
          </cell>
          <cell r="G723">
            <v>3900</v>
          </cell>
          <cell r="H723">
            <v>3900</v>
          </cell>
          <cell r="I723">
            <v>3900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A724" t="str">
            <v>D3502020005035020240202020100300701</v>
          </cell>
          <cell r="B724" t="str">
            <v>VIDRIO Y PRODUCTOS DE VIDRIO</v>
          </cell>
          <cell r="C724">
            <v>80003900</v>
          </cell>
          <cell r="D724">
            <v>0</v>
          </cell>
          <cell r="E724">
            <v>80003900</v>
          </cell>
          <cell r="F724">
            <v>3900</v>
          </cell>
          <cell r="G724">
            <v>3900</v>
          </cell>
          <cell r="H724">
            <v>3900</v>
          </cell>
          <cell r="I724">
            <v>3900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A725" t="str">
            <v>D35020200050350202402020201003008</v>
          </cell>
          <cell r="B725" t="str">
            <v>OTROS BIENES TRANSPORTABLES N.C.P.</v>
          </cell>
          <cell r="C725">
            <v>649650</v>
          </cell>
          <cell r="D725">
            <v>0</v>
          </cell>
          <cell r="E725">
            <v>649650</v>
          </cell>
          <cell r="F725">
            <v>649650</v>
          </cell>
          <cell r="G725">
            <v>649650</v>
          </cell>
          <cell r="H725">
            <v>649650</v>
          </cell>
          <cell r="I725">
            <v>649650</v>
          </cell>
          <cell r="J725">
            <v>649650</v>
          </cell>
          <cell r="K725">
            <v>649650</v>
          </cell>
          <cell r="L725">
            <v>649650</v>
          </cell>
          <cell r="M725">
            <v>649650</v>
          </cell>
        </row>
        <row r="726">
          <cell r="A726" t="str">
            <v>D3502020005035020240202020100300809</v>
          </cell>
          <cell r="B726" t="str">
            <v>OTROS ARTÍCULOS MANUFACTURADOS N.C.P.</v>
          </cell>
          <cell r="C726">
            <v>649650</v>
          </cell>
          <cell r="D726">
            <v>0</v>
          </cell>
          <cell r="E726">
            <v>649650</v>
          </cell>
          <cell r="F726">
            <v>649650</v>
          </cell>
          <cell r="G726">
            <v>649650</v>
          </cell>
          <cell r="H726">
            <v>649650</v>
          </cell>
          <cell r="I726">
            <v>649650</v>
          </cell>
          <cell r="J726">
            <v>649650</v>
          </cell>
          <cell r="K726">
            <v>649650</v>
          </cell>
          <cell r="L726">
            <v>649650</v>
          </cell>
          <cell r="M726">
            <v>649650</v>
          </cell>
        </row>
        <row r="727">
          <cell r="A727" t="str">
            <v>D35020200050350202402020201004</v>
          </cell>
          <cell r="B727" t="str">
            <v>PRODUCTOS METÁLICOS Y PAQUETES DE SOFTWARE</v>
          </cell>
          <cell r="C727">
            <v>73736842</v>
          </cell>
          <cell r="D727">
            <v>0</v>
          </cell>
          <cell r="E727">
            <v>73736842</v>
          </cell>
          <cell r="F727">
            <v>39133376</v>
          </cell>
          <cell r="G727">
            <v>39133376</v>
          </cell>
          <cell r="H727">
            <v>39133376</v>
          </cell>
          <cell r="I727">
            <v>39133376</v>
          </cell>
          <cell r="J727">
            <v>39133376</v>
          </cell>
          <cell r="K727">
            <v>39133376</v>
          </cell>
          <cell r="L727">
            <v>39133376</v>
          </cell>
          <cell r="M727">
            <v>39133376</v>
          </cell>
        </row>
        <row r="728">
          <cell r="A728" t="str">
            <v>D35020200050350202402020201004002</v>
          </cell>
          <cell r="B728" t="str">
            <v>PRODUCTOS METÁLICOS ELABORADOS (EXCEPTO MAQUINARIA Y EQUIPO)</v>
          </cell>
          <cell r="C728">
            <v>70863242</v>
          </cell>
          <cell r="D728">
            <v>0</v>
          </cell>
          <cell r="E728">
            <v>70863242</v>
          </cell>
          <cell r="F728">
            <v>36259776</v>
          </cell>
          <cell r="G728">
            <v>36259776</v>
          </cell>
          <cell r="H728">
            <v>36259776</v>
          </cell>
          <cell r="I728">
            <v>36259776</v>
          </cell>
          <cell r="J728">
            <v>36259776</v>
          </cell>
          <cell r="K728">
            <v>36259776</v>
          </cell>
          <cell r="L728">
            <v>36259776</v>
          </cell>
          <cell r="M728">
            <v>36259776</v>
          </cell>
        </row>
        <row r="729">
          <cell r="A729" t="str">
            <v>D35020200050350202402020201004006</v>
          </cell>
          <cell r="B729" t="str">
            <v>MAQUINARIA Y APARATOS ELÉCTRICOS</v>
          </cell>
          <cell r="C729">
            <v>1686100</v>
          </cell>
          <cell r="D729">
            <v>0</v>
          </cell>
          <cell r="E729">
            <v>1686100</v>
          </cell>
          <cell r="F729">
            <v>1686100</v>
          </cell>
          <cell r="G729">
            <v>1686100</v>
          </cell>
          <cell r="H729">
            <v>1686100</v>
          </cell>
          <cell r="I729">
            <v>1686100</v>
          </cell>
          <cell r="J729">
            <v>1686100</v>
          </cell>
          <cell r="K729">
            <v>1686100</v>
          </cell>
          <cell r="L729">
            <v>1686100</v>
          </cell>
          <cell r="M729">
            <v>1686100</v>
          </cell>
        </row>
        <row r="730">
          <cell r="A730" t="str">
            <v>D3502020005035020240202020100400602</v>
          </cell>
          <cell r="B730" t="str">
            <v>APARATOS DE CONTROL ELÉCTRICO Y DISTRIBUCIÓN DE ELECTRICIDAD Y SUS PARTES Y PIEZAS</v>
          </cell>
          <cell r="C730">
            <v>1512100</v>
          </cell>
          <cell r="D730">
            <v>0</v>
          </cell>
          <cell r="E730">
            <v>1512100</v>
          </cell>
          <cell r="F730">
            <v>1512100</v>
          </cell>
          <cell r="G730">
            <v>1512100</v>
          </cell>
          <cell r="H730">
            <v>1512100</v>
          </cell>
          <cell r="I730">
            <v>1512100</v>
          </cell>
          <cell r="J730">
            <v>1512100</v>
          </cell>
          <cell r="K730">
            <v>1512100</v>
          </cell>
          <cell r="L730">
            <v>1512100</v>
          </cell>
          <cell r="M730">
            <v>1512100</v>
          </cell>
        </row>
        <row r="731">
          <cell r="A731" t="str">
            <v>D3502020005035020240202020100400605</v>
          </cell>
          <cell r="B731" t="str">
            <v>LÁMPARAS ELÉCTRICAS DE INCANDESCENCIA O DESCARGA; LÁMPARAS DE ARCO, EQUIPO PARA ALUMBRADO ELÉCTRICO; SUS PARTES Y PIEZAS</v>
          </cell>
          <cell r="C731">
            <v>174000</v>
          </cell>
          <cell r="D731">
            <v>0</v>
          </cell>
          <cell r="E731">
            <v>174000</v>
          </cell>
          <cell r="F731">
            <v>174000</v>
          </cell>
          <cell r="G731">
            <v>174000</v>
          </cell>
          <cell r="H731">
            <v>174000</v>
          </cell>
          <cell r="I731">
            <v>174000</v>
          </cell>
          <cell r="J731">
            <v>174000</v>
          </cell>
          <cell r="K731">
            <v>174000</v>
          </cell>
          <cell r="L731">
            <v>174000</v>
          </cell>
          <cell r="M731">
            <v>174000</v>
          </cell>
        </row>
        <row r="732">
          <cell r="A732" t="str">
            <v>D35020200050350202402020201004008</v>
          </cell>
          <cell r="B732" t="str">
            <v>APARATOS MÉDICOS, INSTRUMENTOS ÓPTICOS Y DE PRECISIÓN, RELOJES</v>
          </cell>
          <cell r="C732">
            <v>1187500</v>
          </cell>
          <cell r="D732">
            <v>0</v>
          </cell>
          <cell r="E732">
            <v>1187500</v>
          </cell>
          <cell r="F732">
            <v>1187500</v>
          </cell>
          <cell r="G732">
            <v>1187500</v>
          </cell>
          <cell r="H732">
            <v>1187500</v>
          </cell>
          <cell r="I732">
            <v>1187500</v>
          </cell>
          <cell r="J732">
            <v>1187500</v>
          </cell>
          <cell r="K732">
            <v>1187500</v>
          </cell>
          <cell r="L732">
            <v>1187500</v>
          </cell>
          <cell r="M732">
            <v>1187500</v>
          </cell>
        </row>
        <row r="733">
          <cell r="A733" t="str">
            <v>D3502020005035020240202020100400802</v>
          </cell>
          <cell r="B73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33">
            <v>1187500</v>
          </cell>
          <cell r="D733">
            <v>0</v>
          </cell>
          <cell r="E733">
            <v>1187500</v>
          </cell>
          <cell r="F733">
            <v>1187500</v>
          </cell>
          <cell r="G733">
            <v>1187500</v>
          </cell>
          <cell r="H733">
            <v>1187500</v>
          </cell>
          <cell r="I733">
            <v>1187500</v>
          </cell>
          <cell r="J733">
            <v>1187500</v>
          </cell>
          <cell r="K733">
            <v>1187500</v>
          </cell>
          <cell r="L733">
            <v>1187500</v>
          </cell>
          <cell r="M733">
            <v>1187500</v>
          </cell>
        </row>
        <row r="734">
          <cell r="A734" t="str">
            <v>D35020200050350202402020202</v>
          </cell>
          <cell r="B734" t="str">
            <v>ADQUISICIÓN DE SERVICIOS</v>
          </cell>
          <cell r="C734">
            <v>8789410</v>
          </cell>
          <cell r="D734">
            <v>0</v>
          </cell>
          <cell r="E734">
            <v>8789410</v>
          </cell>
          <cell r="F734">
            <v>4789410</v>
          </cell>
          <cell r="G734">
            <v>4789410</v>
          </cell>
          <cell r="H734">
            <v>4789410</v>
          </cell>
          <cell r="I734">
            <v>4789410</v>
          </cell>
          <cell r="J734">
            <v>4789410</v>
          </cell>
          <cell r="K734">
            <v>4789410</v>
          </cell>
          <cell r="L734">
            <v>4470000</v>
          </cell>
          <cell r="M734">
            <v>4470000</v>
          </cell>
        </row>
        <row r="735">
          <cell r="A735" t="str">
            <v>D35020200050350202402020202006</v>
          </cell>
          <cell r="B735" t="str">
            <v>SERVICIOS DE ALOJAMIENTO; SERVICIOS DE SUMINISTRO DE COMIDAS Y BEBIDAS; SERVICIOS DE TRANSPORTE; Y SERVICIOS DE DISTRIBUCIÓN DE ELECTRICIDAD, GAS Y AGUA</v>
          </cell>
          <cell r="C735">
            <v>4789410</v>
          </cell>
          <cell r="D735">
            <v>0</v>
          </cell>
          <cell r="E735">
            <v>4789410</v>
          </cell>
          <cell r="F735">
            <v>4789410</v>
          </cell>
          <cell r="G735">
            <v>4789410</v>
          </cell>
          <cell r="H735">
            <v>4789410</v>
          </cell>
          <cell r="I735">
            <v>4789410</v>
          </cell>
          <cell r="J735">
            <v>4789410</v>
          </cell>
          <cell r="K735">
            <v>4789410</v>
          </cell>
          <cell r="L735">
            <v>4470000</v>
          </cell>
          <cell r="M735">
            <v>4470000</v>
          </cell>
        </row>
        <row r="736">
          <cell r="A736" t="str">
            <v>D35020200050350202402020202006005</v>
          </cell>
          <cell r="B736" t="str">
            <v>SERVICIOS DE TRANSPORTE DE CARGA</v>
          </cell>
          <cell r="C736">
            <v>4789410</v>
          </cell>
          <cell r="D736">
            <v>0</v>
          </cell>
          <cell r="E736">
            <v>4789410</v>
          </cell>
          <cell r="F736">
            <v>4789410</v>
          </cell>
          <cell r="G736">
            <v>4789410</v>
          </cell>
          <cell r="H736">
            <v>4789410</v>
          </cell>
          <cell r="I736">
            <v>4789410</v>
          </cell>
          <cell r="J736">
            <v>4789410</v>
          </cell>
          <cell r="K736">
            <v>4789410</v>
          </cell>
          <cell r="L736">
            <v>4470000</v>
          </cell>
          <cell r="M736">
            <v>4470000</v>
          </cell>
        </row>
        <row r="737">
          <cell r="A737" t="str">
            <v>D3502020005035020240202020200600501</v>
          </cell>
          <cell r="B737" t="str">
            <v>SERVICIOS DE TRANSPORTE DE CARGA POR VÍA TERRESTRE</v>
          </cell>
          <cell r="C737">
            <v>4789410</v>
          </cell>
          <cell r="D737">
            <v>0</v>
          </cell>
          <cell r="E737">
            <v>4789410</v>
          </cell>
          <cell r="F737">
            <v>4789410</v>
          </cell>
          <cell r="G737">
            <v>4789410</v>
          </cell>
          <cell r="H737">
            <v>4789410</v>
          </cell>
          <cell r="I737">
            <v>4789410</v>
          </cell>
          <cell r="J737">
            <v>4789410</v>
          </cell>
          <cell r="K737">
            <v>4789410</v>
          </cell>
          <cell r="L737">
            <v>4470000</v>
          </cell>
          <cell r="M737">
            <v>4470000</v>
          </cell>
        </row>
        <row r="738">
          <cell r="A738" t="str">
            <v>D35020200050350202402020202010</v>
          </cell>
          <cell r="B738" t="str">
            <v>VIÁTICOS DE LOS FUNCIONARIOS EN COMISIÓN</v>
          </cell>
          <cell r="C738">
            <v>4000000</v>
          </cell>
          <cell r="D738">
            <v>0</v>
          </cell>
          <cell r="E738">
            <v>4000000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>D350202000503502027</v>
          </cell>
          <cell r="B739" t="str">
            <v>SERVICIO DE DIVULGACIÓN DE LA ACTIVIDAD ARTESANAL</v>
          </cell>
          <cell r="C739">
            <v>75383342</v>
          </cell>
          <cell r="D739">
            <v>0</v>
          </cell>
          <cell r="E739">
            <v>75383342</v>
          </cell>
          <cell r="F739">
            <v>19874261</v>
          </cell>
          <cell r="G739">
            <v>19874261</v>
          </cell>
          <cell r="H739">
            <v>19874261</v>
          </cell>
          <cell r="I739">
            <v>19874261</v>
          </cell>
          <cell r="J739">
            <v>18980659</v>
          </cell>
          <cell r="K739">
            <v>18980659</v>
          </cell>
          <cell r="L739">
            <v>16153401</v>
          </cell>
          <cell r="M739">
            <v>16153401</v>
          </cell>
        </row>
        <row r="740">
          <cell r="A740" t="str">
            <v>D35020200050350202701</v>
          </cell>
          <cell r="B740" t="str">
            <v>DISEÑAR Y DESARROLLAR LA ESTRATEGIA DE PROMOCIÓN DE LOS PRODUCTOS ARTESANALES DE LAS UNIDADES PRODUCTIVAS ACOMPAÑADAS</v>
          </cell>
          <cell r="C740">
            <v>29286080</v>
          </cell>
          <cell r="D740">
            <v>0</v>
          </cell>
          <cell r="E740">
            <v>29286080</v>
          </cell>
          <cell r="F740">
            <v>7998040</v>
          </cell>
          <cell r="G740">
            <v>7998040</v>
          </cell>
          <cell r="H740">
            <v>7998040</v>
          </cell>
          <cell r="I740">
            <v>7998040</v>
          </cell>
          <cell r="J740">
            <v>7104438</v>
          </cell>
          <cell r="K740">
            <v>7104438</v>
          </cell>
          <cell r="L740">
            <v>4277180</v>
          </cell>
          <cell r="M740">
            <v>4277180</v>
          </cell>
        </row>
        <row r="741">
          <cell r="A741" t="str">
            <v>D35020200050350202701020201</v>
          </cell>
          <cell r="B741" t="str">
            <v>MATERIALES Y SUMINISTROS</v>
          </cell>
          <cell r="C741">
            <v>12288040</v>
          </cell>
          <cell r="D741">
            <v>0</v>
          </cell>
          <cell r="E741">
            <v>12288040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A742" t="str">
            <v>D35020200050350202701020201002</v>
          </cell>
          <cell r="B742" t="str">
            <v>PRODUCTOS ALIMENTICIOS, BEBIDAS Y TABACO; TEXTILES, PRENDAS DE VESTIR Y PRODUCTOS DE CUERO</v>
          </cell>
          <cell r="C742">
            <v>12288040</v>
          </cell>
          <cell r="D742">
            <v>0</v>
          </cell>
          <cell r="E742">
            <v>12288040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>D35020200050350202701020201002007</v>
          </cell>
          <cell r="B743" t="str">
            <v>ARTÍCULOS TEXTILES (EXCEPTO PRENDAS DE VESTIR)</v>
          </cell>
          <cell r="C743">
            <v>12288040</v>
          </cell>
          <cell r="D743">
            <v>0</v>
          </cell>
          <cell r="E743">
            <v>12288040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D35020200050350202701020202</v>
          </cell>
          <cell r="B744" t="str">
            <v>ADQUISICIÓN DE SERVICIOS</v>
          </cell>
          <cell r="C744">
            <v>16998040</v>
          </cell>
          <cell r="D744">
            <v>0</v>
          </cell>
          <cell r="E744">
            <v>16998040</v>
          </cell>
          <cell r="F744">
            <v>7998040</v>
          </cell>
          <cell r="G744">
            <v>7998040</v>
          </cell>
          <cell r="H744">
            <v>7998040</v>
          </cell>
          <cell r="I744">
            <v>7998040</v>
          </cell>
          <cell r="J744">
            <v>7104438</v>
          </cell>
          <cell r="K744">
            <v>7104438</v>
          </cell>
          <cell r="L744">
            <v>4277180</v>
          </cell>
          <cell r="M744">
            <v>4277180</v>
          </cell>
        </row>
        <row r="745">
          <cell r="A745" t="str">
            <v>D35020200050350202701020202006</v>
          </cell>
          <cell r="B745" t="str">
            <v>SERVICIOS DE ALOJAMIENTO; SERVICIOS DE SUMINISTRO DE COMIDAS Y BEBIDAS; SERVICIOS DE TRANSPORTE; Y SERVICIOS DE DISTRIBUCIÓN DE ELECTRICIDAD, GAS Y AGUA</v>
          </cell>
          <cell r="C745">
            <v>3720860</v>
          </cell>
          <cell r="D745">
            <v>0</v>
          </cell>
          <cell r="E745">
            <v>3720860</v>
          </cell>
          <cell r="F745">
            <v>3720860</v>
          </cell>
          <cell r="G745">
            <v>3720860</v>
          </cell>
          <cell r="H745">
            <v>3720860</v>
          </cell>
          <cell r="I745">
            <v>3720860</v>
          </cell>
          <cell r="J745">
            <v>2827258</v>
          </cell>
          <cell r="K745">
            <v>2827258</v>
          </cell>
          <cell r="L745">
            <v>0</v>
          </cell>
          <cell r="M745">
            <v>0</v>
          </cell>
        </row>
        <row r="746">
          <cell r="A746" t="str">
            <v>D35020200050350202701020202006005</v>
          </cell>
          <cell r="B746" t="str">
            <v>SERVICIOS DE TRANSPORTE DE CARGA</v>
          </cell>
          <cell r="C746">
            <v>3720860</v>
          </cell>
          <cell r="D746">
            <v>0</v>
          </cell>
          <cell r="E746">
            <v>3720860</v>
          </cell>
          <cell r="F746">
            <v>3720860</v>
          </cell>
          <cell r="G746">
            <v>3720860</v>
          </cell>
          <cell r="H746">
            <v>3720860</v>
          </cell>
          <cell r="I746">
            <v>3720860</v>
          </cell>
          <cell r="J746">
            <v>2827258</v>
          </cell>
          <cell r="K746">
            <v>2827258</v>
          </cell>
          <cell r="L746">
            <v>0</v>
          </cell>
          <cell r="M746">
            <v>0</v>
          </cell>
        </row>
        <row r="747">
          <cell r="A747" t="str">
            <v>D3502020005035020270102020200600501</v>
          </cell>
          <cell r="B747" t="str">
            <v>SERVICIOS DE TRANSPORTE DE CARGA POR VÍA TERRESTRE</v>
          </cell>
          <cell r="C747">
            <v>3720860</v>
          </cell>
          <cell r="D747">
            <v>0</v>
          </cell>
          <cell r="E747">
            <v>3720860</v>
          </cell>
          <cell r="F747">
            <v>3720860</v>
          </cell>
          <cell r="G747">
            <v>3720860</v>
          </cell>
          <cell r="H747">
            <v>3720860</v>
          </cell>
          <cell r="I747">
            <v>3720860</v>
          </cell>
          <cell r="J747">
            <v>2827258</v>
          </cell>
          <cell r="K747">
            <v>2827258</v>
          </cell>
          <cell r="L747">
            <v>0</v>
          </cell>
          <cell r="M747">
            <v>0</v>
          </cell>
        </row>
        <row r="748">
          <cell r="A748" t="str">
            <v>D35020200050350202701020202008</v>
          </cell>
          <cell r="B748" t="str">
            <v>SERVICIOS PRESTADOS A LAS EMPRESAS Y SERVICIOS DE PRODUCCIÓN</v>
          </cell>
          <cell r="C748">
            <v>13277180</v>
          </cell>
          <cell r="D748">
            <v>0</v>
          </cell>
          <cell r="E748">
            <v>13277180</v>
          </cell>
          <cell r="F748">
            <v>4277180</v>
          </cell>
          <cell r="G748">
            <v>4277180</v>
          </cell>
          <cell r="H748">
            <v>4277180</v>
          </cell>
          <cell r="I748">
            <v>4277180</v>
          </cell>
          <cell r="J748">
            <v>4277180</v>
          </cell>
          <cell r="K748">
            <v>4277180</v>
          </cell>
          <cell r="L748">
            <v>4277180</v>
          </cell>
          <cell r="M748">
            <v>4277180</v>
          </cell>
        </row>
        <row r="749">
          <cell r="A749" t="str">
            <v>D35020200050350202701020202008003</v>
          </cell>
          <cell r="B749" t="str">
            <v>OTROS SERVICIOS PROFESIONALES, CIENTÍFICOS Y TÉCNICOS</v>
          </cell>
          <cell r="C749">
            <v>13277180</v>
          </cell>
          <cell r="D749">
            <v>0</v>
          </cell>
          <cell r="E749">
            <v>13277180</v>
          </cell>
          <cell r="F749">
            <v>4277180</v>
          </cell>
          <cell r="G749">
            <v>4277180</v>
          </cell>
          <cell r="H749">
            <v>4277180</v>
          </cell>
          <cell r="I749">
            <v>4277180</v>
          </cell>
          <cell r="J749">
            <v>4277180</v>
          </cell>
          <cell r="K749">
            <v>4277180</v>
          </cell>
          <cell r="L749">
            <v>4277180</v>
          </cell>
          <cell r="M749">
            <v>4277180</v>
          </cell>
        </row>
        <row r="750">
          <cell r="A750" t="str">
            <v>D3502020005035020270102020200800301</v>
          </cell>
          <cell r="B750" t="str">
            <v>SERVICIOS DE CONSULTORÍA EN ADMINISTRACIÓN Y SERVICIOS DE GESTIÓN; SERVICIOS DE TECNOLOGÍA DE LA INFORMACIÓN</v>
          </cell>
          <cell r="C750">
            <v>8000000</v>
          </cell>
          <cell r="D750">
            <v>0</v>
          </cell>
          <cell r="E750">
            <v>8000000</v>
          </cell>
          <cell r="F750">
            <v>4000000</v>
          </cell>
          <cell r="G750">
            <v>4000000</v>
          </cell>
          <cell r="H750">
            <v>4000000</v>
          </cell>
          <cell r="I750">
            <v>4000000</v>
          </cell>
          <cell r="J750">
            <v>4000000</v>
          </cell>
          <cell r="K750">
            <v>4000000</v>
          </cell>
          <cell r="L750">
            <v>4000000</v>
          </cell>
          <cell r="M750">
            <v>4000000</v>
          </cell>
        </row>
        <row r="751">
          <cell r="A751" t="str">
            <v>D3502020005035020270102020200800308</v>
          </cell>
          <cell r="B751" t="str">
            <v>SERVICIOS FOTOGRÁFICOS Y SERVICIOS DE REVELADO FOTOGRÁFICO</v>
          </cell>
          <cell r="C751">
            <v>5277180</v>
          </cell>
          <cell r="D751">
            <v>0</v>
          </cell>
          <cell r="E751">
            <v>5277180</v>
          </cell>
          <cell r="F751">
            <v>277180</v>
          </cell>
          <cell r="G751">
            <v>277180</v>
          </cell>
          <cell r="H751">
            <v>277180</v>
          </cell>
          <cell r="I751">
            <v>277180</v>
          </cell>
          <cell r="J751">
            <v>277180</v>
          </cell>
          <cell r="K751">
            <v>277180</v>
          </cell>
          <cell r="L751">
            <v>277180</v>
          </cell>
          <cell r="M751">
            <v>277180</v>
          </cell>
        </row>
        <row r="752">
          <cell r="A752" t="str">
            <v>D35020200050350202703</v>
          </cell>
          <cell r="B752" t="str">
            <v>DISEÑAR Y DESARROLLAR LA ESTRATEGIA DE DIVULGACIÓN DEL PROGRAMA</v>
          </cell>
          <cell r="C752">
            <v>31144820</v>
          </cell>
          <cell r="D752">
            <v>0</v>
          </cell>
          <cell r="E752">
            <v>31144820</v>
          </cell>
          <cell r="F752">
            <v>8100000</v>
          </cell>
          <cell r="G752">
            <v>8100000</v>
          </cell>
          <cell r="H752">
            <v>8100000</v>
          </cell>
          <cell r="I752">
            <v>8100000</v>
          </cell>
          <cell r="J752">
            <v>8100000</v>
          </cell>
          <cell r="K752">
            <v>8100000</v>
          </cell>
          <cell r="L752">
            <v>8100000</v>
          </cell>
          <cell r="M752">
            <v>8100000</v>
          </cell>
        </row>
        <row r="753">
          <cell r="A753" t="str">
            <v>D35020200050350202703020202</v>
          </cell>
          <cell r="B753" t="str">
            <v>ADQUISICIÓN DE SERVICIOS</v>
          </cell>
          <cell r="C753">
            <v>31144820</v>
          </cell>
          <cell r="D753">
            <v>0</v>
          </cell>
          <cell r="E753">
            <v>31144820</v>
          </cell>
          <cell r="F753">
            <v>8100000</v>
          </cell>
          <cell r="G753">
            <v>8100000</v>
          </cell>
          <cell r="H753">
            <v>8100000</v>
          </cell>
          <cell r="I753">
            <v>8100000</v>
          </cell>
          <cell r="J753">
            <v>8100000</v>
          </cell>
          <cell r="K753">
            <v>8100000</v>
          </cell>
          <cell r="L753">
            <v>8100000</v>
          </cell>
          <cell r="M753">
            <v>8100000</v>
          </cell>
        </row>
        <row r="754">
          <cell r="A754" t="str">
            <v>D35020200050350202703020202008</v>
          </cell>
          <cell r="B754" t="str">
            <v>SERVICIOS PRESTADOS A LAS EMPRESAS Y SERVICIOS DE PRODUCCIÓN</v>
          </cell>
          <cell r="C754">
            <v>13000000</v>
          </cell>
          <cell r="D754">
            <v>0</v>
          </cell>
          <cell r="E754">
            <v>13000000</v>
          </cell>
          <cell r="F754">
            <v>6500000</v>
          </cell>
          <cell r="G754">
            <v>6500000</v>
          </cell>
          <cell r="H754">
            <v>6500000</v>
          </cell>
          <cell r="I754">
            <v>6500000</v>
          </cell>
          <cell r="J754">
            <v>6500000</v>
          </cell>
          <cell r="K754">
            <v>6500000</v>
          </cell>
          <cell r="L754">
            <v>6500000</v>
          </cell>
          <cell r="M754">
            <v>6500000</v>
          </cell>
        </row>
        <row r="755">
          <cell r="A755" t="str">
            <v>D35020200050350202703020202008003</v>
          </cell>
          <cell r="B755" t="str">
            <v>OTROS SERVICIOS PROFESIONALES, CIENTÍFICOS Y TÉCNICOS</v>
          </cell>
          <cell r="C755">
            <v>13000000</v>
          </cell>
          <cell r="D755">
            <v>0</v>
          </cell>
          <cell r="E755">
            <v>13000000</v>
          </cell>
          <cell r="F755">
            <v>6500000</v>
          </cell>
          <cell r="G755">
            <v>6500000</v>
          </cell>
          <cell r="H755">
            <v>6500000</v>
          </cell>
          <cell r="I755">
            <v>6500000</v>
          </cell>
          <cell r="J755">
            <v>6500000</v>
          </cell>
          <cell r="K755">
            <v>6500000</v>
          </cell>
          <cell r="L755">
            <v>6500000</v>
          </cell>
          <cell r="M755">
            <v>6500000</v>
          </cell>
        </row>
        <row r="756">
          <cell r="A756" t="str">
            <v>D3502020005035020270302020200800301</v>
          </cell>
          <cell r="B756" t="str">
            <v>SERVICIOS DE CONSULTORÍA EN ADMINISTRACIÓN Y SERVICIOS DE GESTIÓN; SERVICIOS DE TECNOLOGÍA DE LA INFORMACIÓN</v>
          </cell>
          <cell r="C756">
            <v>13000000</v>
          </cell>
          <cell r="D756">
            <v>0</v>
          </cell>
          <cell r="E756">
            <v>13000000</v>
          </cell>
          <cell r="F756">
            <v>6500000</v>
          </cell>
          <cell r="G756">
            <v>6500000</v>
          </cell>
          <cell r="H756">
            <v>6500000</v>
          </cell>
          <cell r="I756">
            <v>6500000</v>
          </cell>
          <cell r="J756">
            <v>6500000</v>
          </cell>
          <cell r="K756">
            <v>6500000</v>
          </cell>
          <cell r="L756">
            <v>6500000</v>
          </cell>
          <cell r="M756">
            <v>6500000</v>
          </cell>
        </row>
        <row r="757">
          <cell r="A757" t="str">
            <v>D35020200050350202703020202009</v>
          </cell>
          <cell r="B757" t="str">
            <v>SERVICIOS PARA LA COMUNIDAD, SOCIALES Y PERSONALES</v>
          </cell>
          <cell r="C757">
            <v>18144820</v>
          </cell>
          <cell r="D757">
            <v>0</v>
          </cell>
          <cell r="E757">
            <v>18144820</v>
          </cell>
          <cell r="F757">
            <v>1600000</v>
          </cell>
          <cell r="G757">
            <v>1600000</v>
          </cell>
          <cell r="H757">
            <v>1600000</v>
          </cell>
          <cell r="I757">
            <v>1600000</v>
          </cell>
          <cell r="J757">
            <v>1600000</v>
          </cell>
          <cell r="K757">
            <v>1600000</v>
          </cell>
          <cell r="L757">
            <v>1600000</v>
          </cell>
          <cell r="M757">
            <v>1600000</v>
          </cell>
        </row>
        <row r="758">
          <cell r="A758" t="str">
            <v>D35020200050350202703020202009006</v>
          </cell>
          <cell r="B758" t="str">
            <v>SERVICIOS DE ESPARCIMIENTO, CULTURALES Y DEPORTIVOS</v>
          </cell>
          <cell r="C758">
            <v>18144820</v>
          </cell>
          <cell r="D758">
            <v>0</v>
          </cell>
          <cell r="E758">
            <v>18144820</v>
          </cell>
          <cell r="F758">
            <v>1600000</v>
          </cell>
          <cell r="G758">
            <v>1600000</v>
          </cell>
          <cell r="H758">
            <v>1600000</v>
          </cell>
          <cell r="I758">
            <v>1600000</v>
          </cell>
          <cell r="J758">
            <v>1600000</v>
          </cell>
          <cell r="K758">
            <v>1600000</v>
          </cell>
          <cell r="L758">
            <v>1600000</v>
          </cell>
          <cell r="M758">
            <v>1600000</v>
          </cell>
        </row>
        <row r="759">
          <cell r="A759" t="str">
            <v>D3502020005035020270302020200900601</v>
          </cell>
          <cell r="B759" t="str">
            <v>SERVICIOS AUDIOVISUALES Y SERVICIOS CONEXOS</v>
          </cell>
          <cell r="C759">
            <v>18144820</v>
          </cell>
          <cell r="D759">
            <v>0</v>
          </cell>
          <cell r="E759">
            <v>18144820</v>
          </cell>
          <cell r="F759">
            <v>1600000</v>
          </cell>
          <cell r="G759">
            <v>1600000</v>
          </cell>
          <cell r="H759">
            <v>1600000</v>
          </cell>
          <cell r="I759">
            <v>1600000</v>
          </cell>
          <cell r="J759">
            <v>1600000</v>
          </cell>
          <cell r="K759">
            <v>1600000</v>
          </cell>
          <cell r="L759">
            <v>1600000</v>
          </cell>
          <cell r="M759">
            <v>1600000</v>
          </cell>
        </row>
        <row r="760">
          <cell r="A760" t="str">
            <v>D35020200050350202704</v>
          </cell>
          <cell r="B760" t="str">
            <v>REALIZAR ESPACIOS DE SENSIBILIZACIÓN Y FORTALECIMIENTO INSTITUCIONAL PARA LA ARTESANÍA</v>
          </cell>
          <cell r="C760">
            <v>14952442</v>
          </cell>
          <cell r="D760">
            <v>0</v>
          </cell>
          <cell r="E760">
            <v>14952442</v>
          </cell>
          <cell r="F760">
            <v>3776221</v>
          </cell>
          <cell r="G760">
            <v>3776221</v>
          </cell>
          <cell r="H760">
            <v>3776221</v>
          </cell>
          <cell r="I760">
            <v>3776221</v>
          </cell>
          <cell r="J760">
            <v>3776221</v>
          </cell>
          <cell r="K760">
            <v>3776221</v>
          </cell>
          <cell r="L760">
            <v>3776221</v>
          </cell>
          <cell r="M760">
            <v>3776221</v>
          </cell>
        </row>
        <row r="761">
          <cell r="A761" t="str">
            <v>D35020200050350202704020202</v>
          </cell>
          <cell r="B761" t="str">
            <v>ADQUISICIÓN DE SERVICIOS</v>
          </cell>
          <cell r="C761">
            <v>14952442</v>
          </cell>
          <cell r="D761">
            <v>0</v>
          </cell>
          <cell r="E761">
            <v>14952442</v>
          </cell>
          <cell r="F761">
            <v>3776221</v>
          </cell>
          <cell r="G761">
            <v>3776221</v>
          </cell>
          <cell r="H761">
            <v>3776221</v>
          </cell>
          <cell r="I761">
            <v>3776221</v>
          </cell>
          <cell r="J761">
            <v>3776221</v>
          </cell>
          <cell r="K761">
            <v>3776221</v>
          </cell>
          <cell r="L761">
            <v>3776221</v>
          </cell>
          <cell r="M761">
            <v>3776221</v>
          </cell>
        </row>
        <row r="762">
          <cell r="A762" t="str">
            <v>D35020200050350202704020202006</v>
          </cell>
          <cell r="B762" t="str">
            <v>SERVICIOS DE ALOJAMIENTO; SERVICIOS DE SUMINISTRO DE COMIDAS Y BEBIDAS; SERVICIOS DE TRANSPORTE; Y SERVICIOS DE DISTRIBUCIÓN DE ELECTRICIDAD, GAS Y AGUA</v>
          </cell>
          <cell r="C762">
            <v>76221</v>
          </cell>
          <cell r="D762">
            <v>0</v>
          </cell>
          <cell r="E762">
            <v>76221</v>
          </cell>
          <cell r="F762">
            <v>76221</v>
          </cell>
          <cell r="G762">
            <v>76221</v>
          </cell>
          <cell r="H762">
            <v>76221</v>
          </cell>
          <cell r="I762">
            <v>76221</v>
          </cell>
          <cell r="J762">
            <v>76221</v>
          </cell>
          <cell r="K762">
            <v>76221</v>
          </cell>
          <cell r="L762">
            <v>76221</v>
          </cell>
          <cell r="M762">
            <v>76221</v>
          </cell>
        </row>
        <row r="763">
          <cell r="A763" t="str">
            <v>D35020200050350202704020202006004</v>
          </cell>
          <cell r="B763" t="str">
            <v>SERVICIOS DE TRANSPORTE DE PASAJEROS</v>
          </cell>
          <cell r="C763">
            <v>76221</v>
          </cell>
          <cell r="D763">
            <v>0</v>
          </cell>
          <cell r="E763">
            <v>76221</v>
          </cell>
          <cell r="F763">
            <v>76221</v>
          </cell>
          <cell r="G763">
            <v>76221</v>
          </cell>
          <cell r="H763">
            <v>76221</v>
          </cell>
          <cell r="I763">
            <v>76221</v>
          </cell>
          <cell r="J763">
            <v>76221</v>
          </cell>
          <cell r="K763">
            <v>76221</v>
          </cell>
          <cell r="L763">
            <v>76221</v>
          </cell>
          <cell r="M763">
            <v>76221</v>
          </cell>
        </row>
        <row r="764">
          <cell r="A764" t="str">
            <v>D35020200050350202704020202008</v>
          </cell>
          <cell r="B764" t="str">
            <v>SERVICIOS PRESTADOS A LAS EMPRESAS Y SERVICIOS DE PRODUCCIÓN</v>
          </cell>
          <cell r="C764">
            <v>14876221</v>
          </cell>
          <cell r="D764">
            <v>0</v>
          </cell>
          <cell r="E764">
            <v>14876221</v>
          </cell>
          <cell r="F764">
            <v>3700000</v>
          </cell>
          <cell r="G764">
            <v>3700000</v>
          </cell>
          <cell r="H764">
            <v>3700000</v>
          </cell>
          <cell r="I764">
            <v>3700000</v>
          </cell>
          <cell r="J764">
            <v>3700000</v>
          </cell>
          <cell r="K764">
            <v>3700000</v>
          </cell>
          <cell r="L764">
            <v>3700000</v>
          </cell>
          <cell r="M764">
            <v>3700000</v>
          </cell>
        </row>
        <row r="765">
          <cell r="A765" t="str">
            <v>D35020200050350202704020202008005</v>
          </cell>
          <cell r="B765" t="str">
            <v>SERVICIOS DE SOPORTE</v>
          </cell>
          <cell r="C765">
            <v>14876221</v>
          </cell>
          <cell r="D765">
            <v>0</v>
          </cell>
          <cell r="E765">
            <v>14876221</v>
          </cell>
          <cell r="F765">
            <v>3700000</v>
          </cell>
          <cell r="G765">
            <v>3700000</v>
          </cell>
          <cell r="H765">
            <v>3700000</v>
          </cell>
          <cell r="I765">
            <v>3700000</v>
          </cell>
          <cell r="J765">
            <v>3700000</v>
          </cell>
          <cell r="K765">
            <v>3700000</v>
          </cell>
          <cell r="L765">
            <v>3700000</v>
          </cell>
          <cell r="M765">
            <v>3700000</v>
          </cell>
        </row>
        <row r="766">
          <cell r="A766" t="str">
            <v>D3502020005035020270402020200800509</v>
          </cell>
          <cell r="B766" t="str">
            <v>OTROS SERVICIOS AUXILIARES</v>
          </cell>
          <cell r="C766">
            <v>14876221</v>
          </cell>
          <cell r="D766">
            <v>0</v>
          </cell>
          <cell r="E766">
            <v>14876221</v>
          </cell>
          <cell r="F766">
            <v>3700000</v>
          </cell>
          <cell r="G766">
            <v>3700000</v>
          </cell>
          <cell r="H766">
            <v>3700000</v>
          </cell>
          <cell r="I766">
            <v>3700000</v>
          </cell>
          <cell r="J766">
            <v>3700000</v>
          </cell>
          <cell r="K766">
            <v>3700000</v>
          </cell>
          <cell r="L766">
            <v>3700000</v>
          </cell>
          <cell r="M766">
            <v>3700000</v>
          </cell>
        </row>
        <row r="767">
          <cell r="A767" t="str">
            <v>D350202000503502109</v>
          </cell>
          <cell r="B767" t="str">
            <v>DOCUMENTOS INVESTIGACIÓN SOBRE EL SECTOR ARTESANAL</v>
          </cell>
          <cell r="C767">
            <v>76640339</v>
          </cell>
          <cell r="D767">
            <v>0</v>
          </cell>
          <cell r="E767">
            <v>76640339</v>
          </cell>
          <cell r="F767">
            <v>15969424</v>
          </cell>
          <cell r="G767">
            <v>15969424</v>
          </cell>
          <cell r="H767">
            <v>15969424</v>
          </cell>
          <cell r="I767">
            <v>15969424</v>
          </cell>
          <cell r="J767">
            <v>15117843</v>
          </cell>
          <cell r="K767">
            <v>15117843</v>
          </cell>
          <cell r="L767">
            <v>15117843</v>
          </cell>
          <cell r="M767">
            <v>15117843</v>
          </cell>
        </row>
        <row r="768">
          <cell r="A768" t="str">
            <v>D35020200050350210901</v>
          </cell>
          <cell r="B768" t="str">
            <v>PRESTAR SERVICIOS DE APLICACIÓN DE INSTRUMENTO DE CARACTERIZACIÓN</v>
          </cell>
          <cell r="C768">
            <v>27607050</v>
          </cell>
          <cell r="D768">
            <v>0</v>
          </cell>
          <cell r="E768">
            <v>27607050</v>
          </cell>
          <cell r="F768">
            <v>997000</v>
          </cell>
          <cell r="G768">
            <v>997000</v>
          </cell>
          <cell r="H768">
            <v>997000</v>
          </cell>
          <cell r="I768">
            <v>997000</v>
          </cell>
          <cell r="J768">
            <v>997000</v>
          </cell>
          <cell r="K768">
            <v>997000</v>
          </cell>
          <cell r="L768">
            <v>997000</v>
          </cell>
          <cell r="M768">
            <v>997000</v>
          </cell>
        </row>
        <row r="769">
          <cell r="A769" t="str">
            <v>D35020200050350210901020202</v>
          </cell>
          <cell r="B769" t="str">
            <v>ADQUISICIÓN DE SERVICIOS</v>
          </cell>
          <cell r="C769">
            <v>27607050</v>
          </cell>
          <cell r="D769">
            <v>0</v>
          </cell>
          <cell r="E769">
            <v>27607050</v>
          </cell>
          <cell r="F769">
            <v>997000</v>
          </cell>
          <cell r="G769">
            <v>997000</v>
          </cell>
          <cell r="H769">
            <v>997000</v>
          </cell>
          <cell r="I769">
            <v>997000</v>
          </cell>
          <cell r="J769">
            <v>997000</v>
          </cell>
          <cell r="K769">
            <v>997000</v>
          </cell>
          <cell r="L769">
            <v>997000</v>
          </cell>
          <cell r="M769">
            <v>997000</v>
          </cell>
        </row>
        <row r="770">
          <cell r="A770" t="str">
            <v>D35020200050350210901020202008</v>
          </cell>
          <cell r="B770" t="str">
            <v>SERVICIOS PRESTADOS A LAS EMPRESAS Y SERVICIOS DE PRODUCCIÓN</v>
          </cell>
          <cell r="C770">
            <v>27607050</v>
          </cell>
          <cell r="D770">
            <v>0</v>
          </cell>
          <cell r="E770">
            <v>27607050</v>
          </cell>
          <cell r="F770">
            <v>997000</v>
          </cell>
          <cell r="G770">
            <v>997000</v>
          </cell>
          <cell r="H770">
            <v>997000</v>
          </cell>
          <cell r="I770">
            <v>997000</v>
          </cell>
          <cell r="J770">
            <v>997000</v>
          </cell>
          <cell r="K770">
            <v>997000</v>
          </cell>
          <cell r="L770">
            <v>997000</v>
          </cell>
          <cell r="M770">
            <v>997000</v>
          </cell>
        </row>
        <row r="771">
          <cell r="A771" t="str">
            <v>D35020200050350210901020202008003</v>
          </cell>
          <cell r="B771" t="str">
            <v>OTROS SERVICIOS PROFESIONALES, CIENTÍFICOS Y TÉCNICOS</v>
          </cell>
          <cell r="C771">
            <v>27607050</v>
          </cell>
          <cell r="D771">
            <v>0</v>
          </cell>
          <cell r="E771">
            <v>27607050</v>
          </cell>
          <cell r="F771">
            <v>997000</v>
          </cell>
          <cell r="G771">
            <v>997000</v>
          </cell>
          <cell r="H771">
            <v>997000</v>
          </cell>
          <cell r="I771">
            <v>997000</v>
          </cell>
          <cell r="J771">
            <v>997000</v>
          </cell>
          <cell r="K771">
            <v>997000</v>
          </cell>
          <cell r="L771">
            <v>997000</v>
          </cell>
          <cell r="M771">
            <v>997000</v>
          </cell>
        </row>
        <row r="772">
          <cell r="A772" t="str">
            <v>D3502020005035021090102020200800307</v>
          </cell>
          <cell r="B772" t="str">
            <v>SERVICIOS DE INVESTIGACIÓN DE MERCADOS Y DE ENCUESTAS DE OPINIÓN PÚBLICA</v>
          </cell>
          <cell r="C772">
            <v>27607050</v>
          </cell>
          <cell r="D772">
            <v>0</v>
          </cell>
          <cell r="E772">
            <v>27607050</v>
          </cell>
          <cell r="F772">
            <v>997000</v>
          </cell>
          <cell r="G772">
            <v>997000</v>
          </cell>
          <cell r="H772">
            <v>997000</v>
          </cell>
          <cell r="I772">
            <v>997000</v>
          </cell>
          <cell r="J772">
            <v>997000</v>
          </cell>
          <cell r="K772">
            <v>997000</v>
          </cell>
          <cell r="L772">
            <v>997000</v>
          </cell>
          <cell r="M772">
            <v>997000</v>
          </cell>
        </row>
        <row r="773">
          <cell r="A773" t="str">
            <v>D35020200050350210902</v>
          </cell>
          <cell r="B773" t="str">
            <v>PRESTAR SERVICIOS DE APLICACIÓN Y SISTEMATIZACIÓN DE INSTRUMENTO DE EVALUACIÓN</v>
          </cell>
          <cell r="C773">
            <v>23487639</v>
          </cell>
          <cell r="D773">
            <v>0</v>
          </cell>
          <cell r="E773">
            <v>23487639</v>
          </cell>
          <cell r="F773">
            <v>2199599</v>
          </cell>
          <cell r="G773">
            <v>2199599</v>
          </cell>
          <cell r="H773">
            <v>2199599</v>
          </cell>
          <cell r="I773">
            <v>2199599</v>
          </cell>
          <cell r="J773">
            <v>2199599</v>
          </cell>
          <cell r="K773">
            <v>2199599</v>
          </cell>
          <cell r="L773">
            <v>2199599</v>
          </cell>
          <cell r="M773">
            <v>2199599</v>
          </cell>
        </row>
        <row r="774">
          <cell r="A774" t="str">
            <v>D35020200050350210902020202</v>
          </cell>
          <cell r="B774" t="str">
            <v>ADQUISICIÓN DE SERVICIOS</v>
          </cell>
          <cell r="C774">
            <v>23487639</v>
          </cell>
          <cell r="D774">
            <v>0</v>
          </cell>
          <cell r="E774">
            <v>23487639</v>
          </cell>
          <cell r="F774">
            <v>2199599</v>
          </cell>
          <cell r="G774">
            <v>2199599</v>
          </cell>
          <cell r="H774">
            <v>2199599</v>
          </cell>
          <cell r="I774">
            <v>2199599</v>
          </cell>
          <cell r="J774">
            <v>2199599</v>
          </cell>
          <cell r="K774">
            <v>2199599</v>
          </cell>
          <cell r="L774">
            <v>2199599</v>
          </cell>
          <cell r="M774">
            <v>2199599</v>
          </cell>
        </row>
        <row r="775">
          <cell r="A775" t="str">
            <v>D35020200050350210902020202006</v>
          </cell>
          <cell r="B775" t="str">
            <v>SERVICIOS DE ALOJAMIENTO; SERVICIOS DE SUMINISTRO DE COMIDAS Y BEBIDAS; SERVICIOS DE TRANSPORTE; Y SERVICIOS DE DISTRIBUCIÓN DE ELECTRICIDAD, GAS Y AGUA</v>
          </cell>
          <cell r="C775">
            <v>2199599</v>
          </cell>
          <cell r="D775">
            <v>0</v>
          </cell>
          <cell r="E775">
            <v>2199599</v>
          </cell>
          <cell r="F775">
            <v>2199599</v>
          </cell>
          <cell r="G775">
            <v>2199599</v>
          </cell>
          <cell r="H775">
            <v>2199599</v>
          </cell>
          <cell r="I775">
            <v>2199599</v>
          </cell>
          <cell r="J775">
            <v>2199599</v>
          </cell>
          <cell r="K775">
            <v>2199599</v>
          </cell>
          <cell r="L775">
            <v>2199599</v>
          </cell>
          <cell r="M775">
            <v>2199599</v>
          </cell>
        </row>
        <row r="776">
          <cell r="A776" t="str">
            <v>D35020200050350210902020202006004</v>
          </cell>
          <cell r="B776" t="str">
            <v>SERVICIOS DE TRANSPORTE DE PASAJEROS</v>
          </cell>
          <cell r="C776">
            <v>2199599</v>
          </cell>
          <cell r="D776">
            <v>0</v>
          </cell>
          <cell r="E776">
            <v>2199599</v>
          </cell>
          <cell r="F776">
            <v>2199599</v>
          </cell>
          <cell r="G776">
            <v>2199599</v>
          </cell>
          <cell r="H776">
            <v>2199599</v>
          </cell>
          <cell r="I776">
            <v>2199599</v>
          </cell>
          <cell r="J776">
            <v>2199599</v>
          </cell>
          <cell r="K776">
            <v>2199599</v>
          </cell>
          <cell r="L776">
            <v>2199599</v>
          </cell>
          <cell r="M776">
            <v>2199599</v>
          </cell>
        </row>
        <row r="777">
          <cell r="A777" t="str">
            <v>D35020200050350210902020202008</v>
          </cell>
          <cell r="B777" t="str">
            <v>SERVICIOS PRESTADOS A LAS EMPRESAS Y SERVICIOS DE PRODUCCIÓN</v>
          </cell>
          <cell r="C777">
            <v>21288040</v>
          </cell>
          <cell r="D777">
            <v>0</v>
          </cell>
          <cell r="E777">
            <v>21288040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A778" t="str">
            <v>D35020200050350210902020202008003</v>
          </cell>
          <cell r="B778" t="str">
            <v>OTROS SERVICIOS PROFESIONALES, CIENTÍFICOS Y TÉCNICOS</v>
          </cell>
          <cell r="C778">
            <v>21288040</v>
          </cell>
          <cell r="D778">
            <v>0</v>
          </cell>
          <cell r="E778">
            <v>21288040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D3502020005035021090202020200800307</v>
          </cell>
          <cell r="B779" t="str">
            <v>SERVICIOS DE INVESTIGACIÓN DE MERCADOS Y DE ENCUESTAS DE OPINIÓN PÚBLICA</v>
          </cell>
          <cell r="C779">
            <v>21288040</v>
          </cell>
          <cell r="D779">
            <v>0</v>
          </cell>
          <cell r="E779">
            <v>21288040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A780" t="str">
            <v>D35020200050350210903</v>
          </cell>
          <cell r="B780" t="str">
            <v>REALIZAR PROCESOS DE APOYO TÉCNICO Y ELABORACIÓN DE DOCUMENTOS DE CARACTERIZACIÓN Y EVALUACIÓN</v>
          </cell>
          <cell r="C780">
            <v>25545650</v>
          </cell>
          <cell r="D780">
            <v>0</v>
          </cell>
          <cell r="E780">
            <v>25545650</v>
          </cell>
          <cell r="F780">
            <v>12772825</v>
          </cell>
          <cell r="G780">
            <v>12772825</v>
          </cell>
          <cell r="H780">
            <v>12772825</v>
          </cell>
          <cell r="I780">
            <v>12772825</v>
          </cell>
          <cell r="J780">
            <v>11921244</v>
          </cell>
          <cell r="K780">
            <v>11921244</v>
          </cell>
          <cell r="L780">
            <v>11921244</v>
          </cell>
          <cell r="M780">
            <v>11921244</v>
          </cell>
        </row>
        <row r="781">
          <cell r="A781" t="str">
            <v>D35020200050350210903020202</v>
          </cell>
          <cell r="B781" t="str">
            <v>ADQUISICIÓN DE SERVICIOS</v>
          </cell>
          <cell r="C781">
            <v>25545650</v>
          </cell>
          <cell r="D781">
            <v>0</v>
          </cell>
          <cell r="E781">
            <v>25545650</v>
          </cell>
          <cell r="F781">
            <v>12772825</v>
          </cell>
          <cell r="G781">
            <v>12772825</v>
          </cell>
          <cell r="H781">
            <v>12772825</v>
          </cell>
          <cell r="I781">
            <v>12772825</v>
          </cell>
          <cell r="J781">
            <v>11921244</v>
          </cell>
          <cell r="K781">
            <v>11921244</v>
          </cell>
          <cell r="L781">
            <v>11921244</v>
          </cell>
          <cell r="M781">
            <v>11921244</v>
          </cell>
        </row>
        <row r="782">
          <cell r="A782" t="str">
            <v>D35020200050350210903020202006</v>
          </cell>
          <cell r="B782" t="str">
            <v>SERVICIOS DE ALOJAMIENTO; SERVICIOS DE SUMINISTRO DE COMIDAS Y BEBIDAS; SERVICIOS DE TRANSPORTE; Y SERVICIOS DE DISTRIBUCIÓN DE ELECTRICIDAD, GAS Y AGUA</v>
          </cell>
          <cell r="C782">
            <v>4400005</v>
          </cell>
          <cell r="D782">
            <v>0</v>
          </cell>
          <cell r="E782">
            <v>4400005</v>
          </cell>
          <cell r="F782">
            <v>4400005</v>
          </cell>
          <cell r="G782">
            <v>4400005</v>
          </cell>
          <cell r="H782">
            <v>4400005</v>
          </cell>
          <cell r="I782">
            <v>4400005</v>
          </cell>
          <cell r="J782">
            <v>3548424</v>
          </cell>
          <cell r="K782">
            <v>3548424</v>
          </cell>
          <cell r="L782">
            <v>3548424</v>
          </cell>
          <cell r="M782">
            <v>3548424</v>
          </cell>
        </row>
        <row r="783">
          <cell r="A783" t="str">
            <v>D35020200050350210903020202006004</v>
          </cell>
          <cell r="B783" t="str">
            <v>SERVICIOS DE TRANSPORTE DE PASAJEROS</v>
          </cell>
          <cell r="C783">
            <v>4400005</v>
          </cell>
          <cell r="D783">
            <v>0</v>
          </cell>
          <cell r="E783">
            <v>4400005</v>
          </cell>
          <cell r="F783">
            <v>4400005</v>
          </cell>
          <cell r="G783">
            <v>4400005</v>
          </cell>
          <cell r="H783">
            <v>4400005</v>
          </cell>
          <cell r="I783">
            <v>4400005</v>
          </cell>
          <cell r="J783">
            <v>3548424</v>
          </cell>
          <cell r="K783">
            <v>3548424</v>
          </cell>
          <cell r="L783">
            <v>3548424</v>
          </cell>
          <cell r="M783">
            <v>3548424</v>
          </cell>
        </row>
        <row r="784">
          <cell r="A784" t="str">
            <v>D35020200050350210903020202008</v>
          </cell>
          <cell r="B784" t="str">
            <v>SERVICIOS PRESTADOS A LAS EMPRESAS Y SERVICIOS DE PRODUCCIÓN</v>
          </cell>
          <cell r="C784">
            <v>21145645</v>
          </cell>
          <cell r="D784">
            <v>0</v>
          </cell>
          <cell r="E784">
            <v>21145645</v>
          </cell>
          <cell r="F784">
            <v>8372820</v>
          </cell>
          <cell r="G784">
            <v>8372820</v>
          </cell>
          <cell r="H784">
            <v>8372820</v>
          </cell>
          <cell r="I784">
            <v>8372820</v>
          </cell>
          <cell r="J784">
            <v>8372820</v>
          </cell>
          <cell r="K784">
            <v>8372820</v>
          </cell>
          <cell r="L784">
            <v>8372820</v>
          </cell>
          <cell r="M784">
            <v>8372820</v>
          </cell>
        </row>
        <row r="785">
          <cell r="A785" t="str">
            <v>D35020200050350210903020202008003</v>
          </cell>
          <cell r="B785" t="str">
            <v>OTROS SERVICIOS PROFESIONALES, CIENTÍFICOS Y TÉCNICOS</v>
          </cell>
          <cell r="C785">
            <v>21145645</v>
          </cell>
          <cell r="D785">
            <v>0</v>
          </cell>
          <cell r="E785">
            <v>21145645</v>
          </cell>
          <cell r="F785">
            <v>8372820</v>
          </cell>
          <cell r="G785">
            <v>8372820</v>
          </cell>
          <cell r="H785">
            <v>8372820</v>
          </cell>
          <cell r="I785">
            <v>8372820</v>
          </cell>
          <cell r="J785">
            <v>8372820</v>
          </cell>
          <cell r="K785">
            <v>8372820</v>
          </cell>
          <cell r="L785">
            <v>8372820</v>
          </cell>
          <cell r="M785">
            <v>8372820</v>
          </cell>
        </row>
        <row r="786">
          <cell r="A786" t="str">
            <v>D3502020005035021090302020200800307</v>
          </cell>
          <cell r="B786" t="str">
            <v>SERVICIOS DE INVESTIGACIÓN DE MERCADOS Y DE ENCUESTAS DE OPINIÓN PÚBLICA</v>
          </cell>
          <cell r="C786">
            <v>16022825</v>
          </cell>
          <cell r="D786">
            <v>0</v>
          </cell>
          <cell r="E786">
            <v>16022825</v>
          </cell>
          <cell r="F786">
            <v>3250000</v>
          </cell>
          <cell r="G786">
            <v>3250000</v>
          </cell>
          <cell r="H786">
            <v>3250000</v>
          </cell>
          <cell r="I786">
            <v>3250000</v>
          </cell>
          <cell r="J786">
            <v>3250000</v>
          </cell>
          <cell r="K786">
            <v>3250000</v>
          </cell>
          <cell r="L786">
            <v>3250000</v>
          </cell>
          <cell r="M786">
            <v>3250000</v>
          </cell>
        </row>
        <row r="787">
          <cell r="A787" t="str">
            <v>D3502020005035021090302020200800308</v>
          </cell>
          <cell r="B787" t="str">
            <v>SERVICIOS FOTOGRÁFICOS Y SERVICIOS DE REVELADO FOTOGRÁFICO</v>
          </cell>
          <cell r="C787">
            <v>5122820</v>
          </cell>
          <cell r="D787">
            <v>0</v>
          </cell>
          <cell r="E787">
            <v>5122820</v>
          </cell>
          <cell r="F787">
            <v>5122820</v>
          </cell>
          <cell r="G787">
            <v>5122820</v>
          </cell>
          <cell r="H787">
            <v>5122820</v>
          </cell>
          <cell r="I787">
            <v>5122820</v>
          </cell>
          <cell r="J787">
            <v>5122820</v>
          </cell>
          <cell r="K787">
            <v>5122820</v>
          </cell>
          <cell r="L787">
            <v>5122820</v>
          </cell>
          <cell r="M787">
            <v>5122820</v>
          </cell>
        </row>
        <row r="788">
          <cell r="A788" t="str">
            <v>D3599</v>
          </cell>
          <cell r="B788" t="str">
            <v>FORTALECIMIENTO DE LA GESTIÓN Y DIRECCIÓN DEL SECTOR COMERCIO, INDUSTRIA Y TURISMO</v>
          </cell>
          <cell r="C788">
            <v>3013091776</v>
          </cell>
          <cell r="D788">
            <v>0</v>
          </cell>
          <cell r="E788">
            <v>3013091776</v>
          </cell>
          <cell r="F788">
            <v>1676970487.72</v>
          </cell>
          <cell r="G788">
            <v>1676970487.72</v>
          </cell>
          <cell r="H788">
            <v>1418906450.72</v>
          </cell>
          <cell r="I788">
            <v>1418906450.72</v>
          </cell>
          <cell r="J788">
            <v>445178012</v>
          </cell>
          <cell r="K788">
            <v>445178012</v>
          </cell>
          <cell r="L788">
            <v>118595286</v>
          </cell>
          <cell r="M788">
            <v>118595286</v>
          </cell>
        </row>
        <row r="789">
          <cell r="A789" t="str">
            <v>D35990200</v>
          </cell>
          <cell r="B789" t="str">
            <v>FORTALECIMIENTO DE LA GESTIÓN Y DIRECCIÓN DEL SECTOR COMERCIO, INDUSTRIA Y TURISMO</v>
          </cell>
          <cell r="C789">
            <v>3013091776</v>
          </cell>
          <cell r="D789">
            <v>0</v>
          </cell>
          <cell r="E789">
            <v>3013091776</v>
          </cell>
          <cell r="F789">
            <v>1676970487.72</v>
          </cell>
          <cell r="G789">
            <v>1676970487.72</v>
          </cell>
          <cell r="H789">
            <v>1418906450.72</v>
          </cell>
          <cell r="I789">
            <v>1418906450.72</v>
          </cell>
          <cell r="J789">
            <v>445178012</v>
          </cell>
          <cell r="K789">
            <v>445178012</v>
          </cell>
          <cell r="L789">
            <v>118595286</v>
          </cell>
          <cell r="M789">
            <v>118595286</v>
          </cell>
        </row>
        <row r="790">
          <cell r="A790" t="str">
            <v>D3599020001</v>
          </cell>
          <cell r="B790" t="str">
            <v>ADECUACIÓN REFORZAMIENTO RESTAURACIÓN RECUPERACIÓN Y ADAPTACIÓN DE LA INFRAESTRUCTURA DE LOS INMUEBLES DE ARTESANÍAS DE COLOMBIA BOGOTÁ RÁQUIRA SAN JACINTO</v>
          </cell>
          <cell r="C790">
            <v>714134118</v>
          </cell>
          <cell r="D790">
            <v>0</v>
          </cell>
          <cell r="E790">
            <v>714134118</v>
          </cell>
          <cell r="F790">
            <v>714134118</v>
          </cell>
          <cell r="G790">
            <v>714134118</v>
          </cell>
          <cell r="H790">
            <v>714134118</v>
          </cell>
          <cell r="I790">
            <v>714134118</v>
          </cell>
          <cell r="J790">
            <v>27727243</v>
          </cell>
          <cell r="K790">
            <v>27727243</v>
          </cell>
          <cell r="L790">
            <v>0</v>
          </cell>
          <cell r="M790">
            <v>0</v>
          </cell>
        </row>
        <row r="791">
          <cell r="A791" t="str">
            <v>D359902000103599012</v>
          </cell>
          <cell r="B791" t="str">
            <v>SEDES MODIFICADAS</v>
          </cell>
          <cell r="C791">
            <v>286887930</v>
          </cell>
          <cell r="D791">
            <v>0</v>
          </cell>
          <cell r="E791">
            <v>286887930</v>
          </cell>
          <cell r="F791">
            <v>286887930</v>
          </cell>
          <cell r="G791">
            <v>286887930</v>
          </cell>
          <cell r="H791">
            <v>286887930</v>
          </cell>
          <cell r="I791">
            <v>286887930</v>
          </cell>
          <cell r="J791">
            <v>27727243</v>
          </cell>
          <cell r="K791">
            <v>27727243</v>
          </cell>
          <cell r="L791">
            <v>0</v>
          </cell>
          <cell r="M791">
            <v>0</v>
          </cell>
        </row>
        <row r="792">
          <cell r="A792" t="str">
            <v>D35990200010359901201</v>
          </cell>
          <cell r="B792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792">
            <v>12125524</v>
          </cell>
          <cell r="D792">
            <v>0</v>
          </cell>
          <cell r="E792">
            <v>12125524</v>
          </cell>
          <cell r="F792">
            <v>12125524</v>
          </cell>
          <cell r="G792">
            <v>12125524</v>
          </cell>
          <cell r="H792">
            <v>12125524</v>
          </cell>
          <cell r="I792">
            <v>12125524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D35990200010359901201020202</v>
          </cell>
          <cell r="B793" t="str">
            <v>ADQUISICIÓN DE SERVICIOS</v>
          </cell>
          <cell r="C793">
            <v>12125524</v>
          </cell>
          <cell r="D793">
            <v>0</v>
          </cell>
          <cell r="E793">
            <v>12125524</v>
          </cell>
          <cell r="F793">
            <v>12125524</v>
          </cell>
          <cell r="G793">
            <v>12125524</v>
          </cell>
          <cell r="H793">
            <v>12125524</v>
          </cell>
          <cell r="I793">
            <v>12125524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A794" t="str">
            <v>D35990200010359901201020202008</v>
          </cell>
          <cell r="B794" t="str">
            <v>SERVICIOS PRESTADOS A LAS EMPRESAS Y SERVICIOS DE PRODUCCIÓN</v>
          </cell>
          <cell r="C794">
            <v>12125524</v>
          </cell>
          <cell r="D794">
            <v>0</v>
          </cell>
          <cell r="E794">
            <v>12125524</v>
          </cell>
          <cell r="F794">
            <v>12125524</v>
          </cell>
          <cell r="G794">
            <v>12125524</v>
          </cell>
          <cell r="H794">
            <v>12125524</v>
          </cell>
          <cell r="I794">
            <v>12125524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A795" t="str">
            <v>D35990200010359901201020202008003</v>
          </cell>
          <cell r="B795" t="str">
            <v>OTROS SERVICIOS PROFESIONALES, CIENTÍFICOS Y TÉCNICOS</v>
          </cell>
          <cell r="C795">
            <v>12125524</v>
          </cell>
          <cell r="D795">
            <v>0</v>
          </cell>
          <cell r="E795">
            <v>12125524</v>
          </cell>
          <cell r="F795">
            <v>12125524</v>
          </cell>
          <cell r="G795">
            <v>12125524</v>
          </cell>
          <cell r="H795">
            <v>12125524</v>
          </cell>
          <cell r="I795">
            <v>12125524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A796" t="str">
            <v>D3599020001035990120102020200800304</v>
          </cell>
          <cell r="B796" t="str">
            <v>SERVICIOS CIENTÍFICOS Y OTROS SERVICIOS TÉCNICOS</v>
          </cell>
          <cell r="C796">
            <v>12125524</v>
          </cell>
          <cell r="D796">
            <v>0</v>
          </cell>
          <cell r="E796">
            <v>12125524</v>
          </cell>
          <cell r="F796">
            <v>12125524</v>
          </cell>
          <cell r="G796">
            <v>12125524</v>
          </cell>
          <cell r="H796">
            <v>12125524</v>
          </cell>
          <cell r="I796">
            <v>12125524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A797" t="str">
            <v>D35990200010359901202</v>
          </cell>
          <cell r="B797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797">
            <v>274762406</v>
          </cell>
          <cell r="D797">
            <v>0</v>
          </cell>
          <cell r="E797">
            <v>274762406</v>
          </cell>
          <cell r="F797">
            <v>274762406</v>
          </cell>
          <cell r="G797">
            <v>274762406</v>
          </cell>
          <cell r="H797">
            <v>274762406</v>
          </cell>
          <cell r="I797">
            <v>274762406</v>
          </cell>
          <cell r="J797">
            <v>27727243</v>
          </cell>
          <cell r="K797">
            <v>27727243</v>
          </cell>
          <cell r="L797">
            <v>0</v>
          </cell>
          <cell r="M797">
            <v>0</v>
          </cell>
        </row>
        <row r="798">
          <cell r="A798" t="str">
            <v>D35990200010359901202020202</v>
          </cell>
          <cell r="B798" t="str">
            <v>ADQUISICIÓN DE SERVICIOS</v>
          </cell>
          <cell r="C798">
            <v>274762406</v>
          </cell>
          <cell r="D798">
            <v>0</v>
          </cell>
          <cell r="E798">
            <v>274762406</v>
          </cell>
          <cell r="F798">
            <v>274762406</v>
          </cell>
          <cell r="G798">
            <v>274762406</v>
          </cell>
          <cell r="H798">
            <v>274762406</v>
          </cell>
          <cell r="I798">
            <v>274762406</v>
          </cell>
          <cell r="J798">
            <v>27727243</v>
          </cell>
          <cell r="K798">
            <v>27727243</v>
          </cell>
          <cell r="L798">
            <v>0</v>
          </cell>
          <cell r="M798">
            <v>0</v>
          </cell>
        </row>
        <row r="799">
          <cell r="A799" t="str">
            <v>D35990200010359901202020202005</v>
          </cell>
          <cell r="B799" t="str">
            <v>SERVICIOS DE LA CONSTRUCCIÓN</v>
          </cell>
          <cell r="C799">
            <v>274762406</v>
          </cell>
          <cell r="D799">
            <v>0</v>
          </cell>
          <cell r="E799">
            <v>274762406</v>
          </cell>
          <cell r="F799">
            <v>274762406</v>
          </cell>
          <cell r="G799">
            <v>274762406</v>
          </cell>
          <cell r="H799">
            <v>274762406</v>
          </cell>
          <cell r="I799">
            <v>274762406</v>
          </cell>
          <cell r="J799">
            <v>27727243</v>
          </cell>
          <cell r="K799">
            <v>27727243</v>
          </cell>
          <cell r="L799">
            <v>0</v>
          </cell>
          <cell r="M799">
            <v>0</v>
          </cell>
        </row>
        <row r="800">
          <cell r="A800" t="str">
            <v>D35990200010359901202020202005004</v>
          </cell>
          <cell r="B800" t="str">
            <v>SERVICIOS DE CONSTRUCCIÓN</v>
          </cell>
          <cell r="C800">
            <v>274762406</v>
          </cell>
          <cell r="D800">
            <v>0</v>
          </cell>
          <cell r="E800">
            <v>274762406</v>
          </cell>
          <cell r="F800">
            <v>274762406</v>
          </cell>
          <cell r="G800">
            <v>274762406</v>
          </cell>
          <cell r="H800">
            <v>274762406</v>
          </cell>
          <cell r="I800">
            <v>274762406</v>
          </cell>
          <cell r="J800">
            <v>27727243</v>
          </cell>
          <cell r="K800">
            <v>27727243</v>
          </cell>
          <cell r="L800">
            <v>0</v>
          </cell>
          <cell r="M800">
            <v>0</v>
          </cell>
        </row>
        <row r="801">
          <cell r="A801" t="str">
            <v>D3599020001035990120202020200500407</v>
          </cell>
          <cell r="B801" t="str">
            <v>SERVICIOS DE TERMINACIÓN Y ACABADOS DE EDIFICIOS</v>
          </cell>
          <cell r="C801">
            <v>274762406</v>
          </cell>
          <cell r="D801">
            <v>0</v>
          </cell>
          <cell r="E801">
            <v>274762406</v>
          </cell>
          <cell r="F801">
            <v>274762406</v>
          </cell>
          <cell r="G801">
            <v>274762406</v>
          </cell>
          <cell r="H801">
            <v>274762406</v>
          </cell>
          <cell r="I801">
            <v>274762406</v>
          </cell>
          <cell r="J801">
            <v>27727243</v>
          </cell>
          <cell r="K801">
            <v>27727243</v>
          </cell>
          <cell r="L801">
            <v>0</v>
          </cell>
          <cell r="M801">
            <v>0</v>
          </cell>
        </row>
        <row r="802">
          <cell r="A802" t="str">
            <v>D359902000103599013</v>
          </cell>
          <cell r="B802" t="str">
            <v>SEDES RESTAURADAS</v>
          </cell>
          <cell r="C802">
            <v>217970738</v>
          </cell>
          <cell r="D802">
            <v>0</v>
          </cell>
          <cell r="E802">
            <v>217970738</v>
          </cell>
          <cell r="F802">
            <v>217970738</v>
          </cell>
          <cell r="G802">
            <v>217970738</v>
          </cell>
          <cell r="H802">
            <v>217970738</v>
          </cell>
          <cell r="I802">
            <v>217970738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D35990200010359901301</v>
          </cell>
          <cell r="B803" t="str">
            <v>EJECUTAR OBRA DE RESTAURACIÓN DEL CENTRO ARTESANAL DE RÁQUIRA- BOYACÁ</v>
          </cell>
          <cell r="C803">
            <v>128747967</v>
          </cell>
          <cell r="D803">
            <v>0</v>
          </cell>
          <cell r="E803">
            <v>128747967</v>
          </cell>
          <cell r="F803">
            <v>128747967</v>
          </cell>
          <cell r="G803">
            <v>128747967</v>
          </cell>
          <cell r="H803">
            <v>128747967</v>
          </cell>
          <cell r="I803">
            <v>128747967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D35990200010359901301020202</v>
          </cell>
          <cell r="B804" t="str">
            <v>ADQUISICIÓN DE SERVICIOS</v>
          </cell>
          <cell r="C804">
            <v>128747967</v>
          </cell>
          <cell r="D804">
            <v>0</v>
          </cell>
          <cell r="E804">
            <v>128747967</v>
          </cell>
          <cell r="F804">
            <v>128747967</v>
          </cell>
          <cell r="G804">
            <v>128747967</v>
          </cell>
          <cell r="H804">
            <v>128747967</v>
          </cell>
          <cell r="I804">
            <v>128747967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A805" t="str">
            <v>D35990200010359901301020202005</v>
          </cell>
          <cell r="B805" t="str">
            <v>SERVICIOS DE LA CONSTRUCCIÓN</v>
          </cell>
          <cell r="C805">
            <v>128747967</v>
          </cell>
          <cell r="D805">
            <v>0</v>
          </cell>
          <cell r="E805">
            <v>128747967</v>
          </cell>
          <cell r="F805">
            <v>128747967</v>
          </cell>
          <cell r="G805">
            <v>128747967</v>
          </cell>
          <cell r="H805">
            <v>128747967</v>
          </cell>
          <cell r="I805">
            <v>128747967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 t="str">
            <v>D35990200010359901301020202005004</v>
          </cell>
          <cell r="B806" t="str">
            <v>SERVICIOS DE CONSTRUCCIÓN</v>
          </cell>
          <cell r="C806">
            <v>128747967</v>
          </cell>
          <cell r="D806">
            <v>0</v>
          </cell>
          <cell r="E806">
            <v>128747967</v>
          </cell>
          <cell r="F806">
            <v>128747967</v>
          </cell>
          <cell r="G806">
            <v>128747967</v>
          </cell>
          <cell r="H806">
            <v>128747967</v>
          </cell>
          <cell r="I806">
            <v>128747967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A807" t="str">
            <v>D3599020001035990130102020200500407</v>
          </cell>
          <cell r="B807" t="str">
            <v>SERVICIOS DE TERMINACIÓN Y ACABADOS DE EDIFICIOS</v>
          </cell>
          <cell r="C807">
            <v>128747967</v>
          </cell>
          <cell r="D807">
            <v>0</v>
          </cell>
          <cell r="E807">
            <v>128747967</v>
          </cell>
          <cell r="F807">
            <v>128747967</v>
          </cell>
          <cell r="G807">
            <v>128747967</v>
          </cell>
          <cell r="H807">
            <v>128747967</v>
          </cell>
          <cell r="I807">
            <v>128747967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A808" t="str">
            <v>D35990200010359901303</v>
          </cell>
          <cell r="B808" t="str">
            <v>REALIZAR INTERVENTORÍA DE RESTAURACIÓN DEL CENTRO ARTESANAL DE RÁQUIRA- BOYACÁ</v>
          </cell>
          <cell r="C808">
            <v>12690811</v>
          </cell>
          <cell r="D808">
            <v>0</v>
          </cell>
          <cell r="E808">
            <v>12690811</v>
          </cell>
          <cell r="F808">
            <v>12690811</v>
          </cell>
          <cell r="G808">
            <v>12690811</v>
          </cell>
          <cell r="H808">
            <v>12690811</v>
          </cell>
          <cell r="I808">
            <v>12690811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A809" t="str">
            <v>D35990200010359901303020202</v>
          </cell>
          <cell r="B809" t="str">
            <v>ADQUISICIÓN DE SERVICIOS</v>
          </cell>
          <cell r="C809">
            <v>12690811</v>
          </cell>
          <cell r="D809">
            <v>0</v>
          </cell>
          <cell r="E809">
            <v>12690811</v>
          </cell>
          <cell r="F809">
            <v>12690811</v>
          </cell>
          <cell r="G809">
            <v>12690811</v>
          </cell>
          <cell r="H809">
            <v>12690811</v>
          </cell>
          <cell r="I809">
            <v>12690811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D35990200010359901303020202008</v>
          </cell>
          <cell r="B810" t="str">
            <v>SERVICIOS PRESTADOS A LAS EMPRESAS Y SERVICIOS DE PRODUCCIÓN</v>
          </cell>
          <cell r="C810">
            <v>12690811</v>
          </cell>
          <cell r="D810">
            <v>0</v>
          </cell>
          <cell r="E810">
            <v>12690811</v>
          </cell>
          <cell r="F810">
            <v>12690811</v>
          </cell>
          <cell r="G810">
            <v>12690811</v>
          </cell>
          <cell r="H810">
            <v>12690811</v>
          </cell>
          <cell r="I810">
            <v>12690811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 t="str">
            <v>D35990200010359901303020202008003</v>
          </cell>
          <cell r="B811" t="str">
            <v>OTROS SERVICIOS PROFESIONALES, CIENTÍFICOS Y TÉCNICOS</v>
          </cell>
          <cell r="C811">
            <v>12690811</v>
          </cell>
          <cell r="D811">
            <v>0</v>
          </cell>
          <cell r="E811">
            <v>12690811</v>
          </cell>
          <cell r="F811">
            <v>12690811</v>
          </cell>
          <cell r="G811">
            <v>12690811</v>
          </cell>
          <cell r="H811">
            <v>12690811</v>
          </cell>
          <cell r="I811">
            <v>12690811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 t="str">
            <v>D3599020001035990130302020200800304</v>
          </cell>
          <cell r="B812" t="str">
            <v>SERVICIOS CIENTÍFICOS Y OTROS SERVICIOS TÉCNICOS</v>
          </cell>
          <cell r="C812">
            <v>12690811</v>
          </cell>
          <cell r="D812">
            <v>0</v>
          </cell>
          <cell r="E812">
            <v>12690811</v>
          </cell>
          <cell r="F812">
            <v>12690811</v>
          </cell>
          <cell r="G812">
            <v>12690811</v>
          </cell>
          <cell r="H812">
            <v>12690811</v>
          </cell>
          <cell r="I812">
            <v>12690811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A813" t="str">
            <v>D35990200010359901304</v>
          </cell>
          <cell r="B813" t="str">
            <v>REALIZAR INTERVENTORÍA DE RESTAURACIÓN DEL MURO DE CERRAMIENTO DEL CLAUSTRO LAS AGUAS, COSTADO OCCIDENTAL, SOBRE LA CALLE 18 A</v>
          </cell>
          <cell r="C813">
            <v>23423423</v>
          </cell>
          <cell r="D813">
            <v>0</v>
          </cell>
          <cell r="E813">
            <v>23423423</v>
          </cell>
          <cell r="F813">
            <v>23423423</v>
          </cell>
          <cell r="G813">
            <v>23423423</v>
          </cell>
          <cell r="H813">
            <v>23423423</v>
          </cell>
          <cell r="I813">
            <v>23423423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A814" t="str">
            <v>D35990200010359901304020202</v>
          </cell>
          <cell r="B814" t="str">
            <v>ADQUISICIÓN DE SERVICIOS</v>
          </cell>
          <cell r="C814">
            <v>23423423</v>
          </cell>
          <cell r="D814">
            <v>0</v>
          </cell>
          <cell r="E814">
            <v>23423423</v>
          </cell>
          <cell r="F814">
            <v>23423423</v>
          </cell>
          <cell r="G814">
            <v>23423423</v>
          </cell>
          <cell r="H814">
            <v>23423423</v>
          </cell>
          <cell r="I814">
            <v>23423423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D35990200010359901304020202008</v>
          </cell>
          <cell r="B815" t="str">
            <v>SERVICIOS PRESTADOS A LAS EMPRESAS Y SERVICIOS DE PRODUCCIÓN</v>
          </cell>
          <cell r="C815">
            <v>23423423</v>
          </cell>
          <cell r="D815">
            <v>0</v>
          </cell>
          <cell r="E815">
            <v>23423423</v>
          </cell>
          <cell r="F815">
            <v>23423423</v>
          </cell>
          <cell r="G815">
            <v>23423423</v>
          </cell>
          <cell r="H815">
            <v>23423423</v>
          </cell>
          <cell r="I815">
            <v>23423423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 t="str">
            <v>D35990200010359901304020202008003</v>
          </cell>
          <cell r="B816" t="str">
            <v>OTROS SERVICIOS PROFESIONALES, CIENTÍFICOS Y TÉCNICOS</v>
          </cell>
          <cell r="C816">
            <v>23423423</v>
          </cell>
          <cell r="D816">
            <v>0</v>
          </cell>
          <cell r="E816">
            <v>23423423</v>
          </cell>
          <cell r="F816">
            <v>23423423</v>
          </cell>
          <cell r="G816">
            <v>23423423</v>
          </cell>
          <cell r="H816">
            <v>23423423</v>
          </cell>
          <cell r="I816">
            <v>23423423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D3599020001035990130402020200800304</v>
          </cell>
          <cell r="B817" t="str">
            <v>SERVICIOS CIENTÍFICOS Y OTROS SERVICIOS TÉCNICOS</v>
          </cell>
          <cell r="C817">
            <v>23423423</v>
          </cell>
          <cell r="D817">
            <v>0</v>
          </cell>
          <cell r="E817">
            <v>23423423</v>
          </cell>
          <cell r="F817">
            <v>23423423</v>
          </cell>
          <cell r="G817">
            <v>23423423</v>
          </cell>
          <cell r="H817">
            <v>23423423</v>
          </cell>
          <cell r="I817">
            <v>23423423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 t="str">
            <v>D35990200010359901306</v>
          </cell>
          <cell r="B818" t="str">
            <v>EJECUTAR OBRAS DE RESTAURACIÓN DEL MURO DE CERRAMIENTO DEL CLAUSTRO LAS AGUAS, COSTADO OCCIDENTAL, SOBRE LA CALLE 18 A</v>
          </cell>
          <cell r="C818">
            <v>53108537</v>
          </cell>
          <cell r="D818">
            <v>0</v>
          </cell>
          <cell r="E818">
            <v>53108537</v>
          </cell>
          <cell r="F818">
            <v>53108537</v>
          </cell>
          <cell r="G818">
            <v>53108537</v>
          </cell>
          <cell r="H818">
            <v>53108537</v>
          </cell>
          <cell r="I818">
            <v>53108537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D35990200010359901306020202</v>
          </cell>
          <cell r="B819" t="str">
            <v>ADQUISICIÓN DE SERVICIOS</v>
          </cell>
          <cell r="C819">
            <v>53108537</v>
          </cell>
          <cell r="D819">
            <v>0</v>
          </cell>
          <cell r="E819">
            <v>53108537</v>
          </cell>
          <cell r="F819">
            <v>53108537</v>
          </cell>
          <cell r="G819">
            <v>53108537</v>
          </cell>
          <cell r="H819">
            <v>53108537</v>
          </cell>
          <cell r="I819">
            <v>53108537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D35990200010359901306020202005</v>
          </cell>
          <cell r="B820" t="str">
            <v>SERVICIOS DE LA CONSTRUCCIÓN</v>
          </cell>
          <cell r="C820">
            <v>53108537</v>
          </cell>
          <cell r="D820">
            <v>0</v>
          </cell>
          <cell r="E820">
            <v>53108537</v>
          </cell>
          <cell r="F820">
            <v>53108537</v>
          </cell>
          <cell r="G820">
            <v>53108537</v>
          </cell>
          <cell r="H820">
            <v>53108537</v>
          </cell>
          <cell r="I820">
            <v>53108537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 t="str">
            <v>D35990200010359901306020202005004</v>
          </cell>
          <cell r="B821" t="str">
            <v>SERVICIOS DE CONSTRUCCIÓN</v>
          </cell>
          <cell r="C821">
            <v>53108537</v>
          </cell>
          <cell r="D821">
            <v>0</v>
          </cell>
          <cell r="E821">
            <v>53108537</v>
          </cell>
          <cell r="F821">
            <v>53108537</v>
          </cell>
          <cell r="G821">
            <v>53108537</v>
          </cell>
          <cell r="H821">
            <v>53108537</v>
          </cell>
          <cell r="I821">
            <v>53108537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A822" t="str">
            <v>D3599020001035990130602020200500407</v>
          </cell>
          <cell r="B822" t="str">
            <v>SERVICIOS DE TERMINACIÓN Y ACABADOS DE EDIFICIOS</v>
          </cell>
          <cell r="C822">
            <v>53108537</v>
          </cell>
          <cell r="D822">
            <v>0</v>
          </cell>
          <cell r="E822">
            <v>53108537</v>
          </cell>
          <cell r="F822">
            <v>53108537</v>
          </cell>
          <cell r="G822">
            <v>53108537</v>
          </cell>
          <cell r="H822">
            <v>53108537</v>
          </cell>
          <cell r="I822">
            <v>53108537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A823" t="str">
            <v>D359902000103599014</v>
          </cell>
          <cell r="B823" t="str">
            <v>SEDES CON REFORZAMIENTO ESTRUCTURAL</v>
          </cell>
          <cell r="C823">
            <v>209275450</v>
          </cell>
          <cell r="D823">
            <v>0</v>
          </cell>
          <cell r="E823">
            <v>209275450</v>
          </cell>
          <cell r="F823">
            <v>209275450</v>
          </cell>
          <cell r="G823">
            <v>209275450</v>
          </cell>
          <cell r="H823">
            <v>209275450</v>
          </cell>
          <cell r="I823">
            <v>209275450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A824" t="str">
            <v>D35990200010359901402</v>
          </cell>
          <cell r="B824" t="str">
            <v>EJECUTAR OBRAS DE REFORZAMIENTO EN EL EDIFICIO SANTA OROSIA EN BOGOTÁ Y LOS CENTROS ARTESANALES DE RÁQUIRA - BOYACÁ Y SAN JACINTO- BOLÍVAR</v>
          </cell>
          <cell r="C824">
            <v>164958333</v>
          </cell>
          <cell r="D824">
            <v>0</v>
          </cell>
          <cell r="E824">
            <v>164958333</v>
          </cell>
          <cell r="F824">
            <v>164958333</v>
          </cell>
          <cell r="G824">
            <v>164958333</v>
          </cell>
          <cell r="H824">
            <v>164958333</v>
          </cell>
          <cell r="I824">
            <v>164958333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A825" t="str">
            <v>D35990200010359901402020202</v>
          </cell>
          <cell r="B825" t="str">
            <v>ADQUISICIÓN DE SERVICIOS</v>
          </cell>
          <cell r="C825">
            <v>164958333</v>
          </cell>
          <cell r="D825">
            <v>0</v>
          </cell>
          <cell r="E825">
            <v>164958333</v>
          </cell>
          <cell r="F825">
            <v>164958333</v>
          </cell>
          <cell r="G825">
            <v>164958333</v>
          </cell>
          <cell r="H825">
            <v>164958333</v>
          </cell>
          <cell r="I825">
            <v>164958333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A826" t="str">
            <v>D35990200010359901402020202005</v>
          </cell>
          <cell r="B826" t="str">
            <v>SERVICIOS DE LA CONSTRUCCIÓN</v>
          </cell>
          <cell r="C826">
            <v>164958333</v>
          </cell>
          <cell r="D826">
            <v>0</v>
          </cell>
          <cell r="E826">
            <v>164958333</v>
          </cell>
          <cell r="F826">
            <v>164958333</v>
          </cell>
          <cell r="G826">
            <v>164958333</v>
          </cell>
          <cell r="H826">
            <v>164958333</v>
          </cell>
          <cell r="I826">
            <v>164958333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D35990200010359901402020202005004</v>
          </cell>
          <cell r="B827" t="str">
            <v>SERVICIOS DE CONSTRUCCIÓN</v>
          </cell>
          <cell r="C827">
            <v>164958333</v>
          </cell>
          <cell r="D827">
            <v>0</v>
          </cell>
          <cell r="E827">
            <v>164958333</v>
          </cell>
          <cell r="F827">
            <v>164958333</v>
          </cell>
          <cell r="G827">
            <v>164958333</v>
          </cell>
          <cell r="H827">
            <v>164958333</v>
          </cell>
          <cell r="I827">
            <v>164958333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A828" t="str">
            <v>D3599020001035990140202020200500407</v>
          </cell>
          <cell r="B828" t="str">
            <v>SERVICIOS DE TERMINACIÓN Y ACABADOS DE EDIFICIOS</v>
          </cell>
          <cell r="C828">
            <v>164958333</v>
          </cell>
          <cell r="D828">
            <v>0</v>
          </cell>
          <cell r="E828">
            <v>164958333</v>
          </cell>
          <cell r="F828">
            <v>164958333</v>
          </cell>
          <cell r="G828">
            <v>164958333</v>
          </cell>
          <cell r="H828">
            <v>164958333</v>
          </cell>
          <cell r="I828">
            <v>164958333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 t="str">
            <v>D35990200010359901403</v>
          </cell>
          <cell r="B829" t="str">
            <v>REALIZAR INTERVENTORÍA DE REFORZAMIENTO EN EL EDIFICIO SANTA OROSIA EN BOGOTÁ Y LOS CENTROS ARTESANALES DE RÁQUIRA - BOYACÁ Y SAN JACINTO- BOLÍVAR</v>
          </cell>
          <cell r="C829">
            <v>44317117</v>
          </cell>
          <cell r="D829">
            <v>0</v>
          </cell>
          <cell r="E829">
            <v>44317117</v>
          </cell>
          <cell r="F829">
            <v>44317117</v>
          </cell>
          <cell r="G829">
            <v>44317117</v>
          </cell>
          <cell r="H829">
            <v>44317117</v>
          </cell>
          <cell r="I829">
            <v>44317117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A830" t="str">
            <v>D35990200010359901403020202</v>
          </cell>
          <cell r="B830" t="str">
            <v>ADQUISICIÓN DE SERVICIOS</v>
          </cell>
          <cell r="C830">
            <v>44317117</v>
          </cell>
          <cell r="D830">
            <v>0</v>
          </cell>
          <cell r="E830">
            <v>44317117</v>
          </cell>
          <cell r="F830">
            <v>44317117</v>
          </cell>
          <cell r="G830">
            <v>44317117</v>
          </cell>
          <cell r="H830">
            <v>44317117</v>
          </cell>
          <cell r="I830">
            <v>44317117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A831" t="str">
            <v>D35990200010359901403020202008</v>
          </cell>
          <cell r="B831" t="str">
            <v>SERVICIOS PRESTADOS A LAS EMPRESAS Y SERVICIOS DE PRODUCCIÓN</v>
          </cell>
          <cell r="C831">
            <v>44317117</v>
          </cell>
          <cell r="D831">
            <v>0</v>
          </cell>
          <cell r="E831">
            <v>44317117</v>
          </cell>
          <cell r="F831">
            <v>44317117</v>
          </cell>
          <cell r="G831">
            <v>44317117</v>
          </cell>
          <cell r="H831">
            <v>44317117</v>
          </cell>
          <cell r="I831">
            <v>44317117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A832" t="str">
            <v>D35990200010359901403020202008003</v>
          </cell>
          <cell r="B832" t="str">
            <v>OTROS SERVICIOS PROFESIONALES, CIENTÍFICOS Y TÉCNICOS</v>
          </cell>
          <cell r="C832">
            <v>44317117</v>
          </cell>
          <cell r="D832">
            <v>0</v>
          </cell>
          <cell r="E832">
            <v>44317117</v>
          </cell>
          <cell r="F832">
            <v>44317117</v>
          </cell>
          <cell r="G832">
            <v>44317117</v>
          </cell>
          <cell r="H832">
            <v>44317117</v>
          </cell>
          <cell r="I832">
            <v>44317117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A833" t="str">
            <v>D3599020001035990140302020200800304</v>
          </cell>
          <cell r="B833" t="str">
            <v>SERVICIOS CIENTÍFICOS Y OTROS SERVICIOS TÉCNICOS</v>
          </cell>
          <cell r="C833">
            <v>44317117</v>
          </cell>
          <cell r="D833">
            <v>0</v>
          </cell>
          <cell r="E833">
            <v>44317117</v>
          </cell>
          <cell r="F833">
            <v>44317117</v>
          </cell>
          <cell r="G833">
            <v>44317117</v>
          </cell>
          <cell r="H833">
            <v>44317117</v>
          </cell>
          <cell r="I833">
            <v>44317117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A834" t="str">
            <v>D3599020002</v>
          </cell>
          <cell r="B834" t="str">
            <v>FORTALECIMIENTO DE LA GESTIÓN INSTITUCIONAL Y BUEN GOBIERNO DE ARTESANIAS DE COLOMBIA. NACIONAL</v>
          </cell>
          <cell r="C834">
            <v>2298957658</v>
          </cell>
          <cell r="D834">
            <v>0</v>
          </cell>
          <cell r="E834">
            <v>2298957658</v>
          </cell>
          <cell r="F834">
            <v>962836369.72000003</v>
          </cell>
          <cell r="G834">
            <v>962836369.72000003</v>
          </cell>
          <cell r="H834">
            <v>704772332.72000003</v>
          </cell>
          <cell r="I834">
            <v>704772332.72000003</v>
          </cell>
          <cell r="J834">
            <v>417450769</v>
          </cell>
          <cell r="K834">
            <v>417450769</v>
          </cell>
          <cell r="L834">
            <v>118595286</v>
          </cell>
          <cell r="M834">
            <v>118595286</v>
          </cell>
        </row>
        <row r="835">
          <cell r="A835" t="str">
            <v>D359902000203599067</v>
          </cell>
          <cell r="B835" t="str">
            <v>DOCUMENTOS DE LINEAMIENTOS TÉCNICOS</v>
          </cell>
          <cell r="C835">
            <v>190266118</v>
          </cell>
          <cell r="D835">
            <v>0</v>
          </cell>
          <cell r="E835">
            <v>190266118</v>
          </cell>
          <cell r="F835">
            <v>41520621</v>
          </cell>
          <cell r="G835">
            <v>41520621</v>
          </cell>
          <cell r="H835">
            <v>8587000</v>
          </cell>
          <cell r="I835">
            <v>8587000</v>
          </cell>
          <cell r="J835">
            <v>8587000</v>
          </cell>
          <cell r="K835">
            <v>8587000</v>
          </cell>
          <cell r="L835">
            <v>8587000</v>
          </cell>
          <cell r="M835">
            <v>8587000</v>
          </cell>
        </row>
        <row r="836">
          <cell r="A836" t="str">
            <v>D35990200020359906701</v>
          </cell>
          <cell r="B836" t="str">
            <v>IMPLEMENTAR EL SISTEMA DE GESTIÓN DE SEGURIDAD Y SALUD EN EL TRABAJO.</v>
          </cell>
          <cell r="C836">
            <v>45969000</v>
          </cell>
          <cell r="D836">
            <v>0</v>
          </cell>
          <cell r="E836">
            <v>45969000</v>
          </cell>
          <cell r="F836">
            <v>2967000</v>
          </cell>
          <cell r="G836">
            <v>2967000</v>
          </cell>
          <cell r="H836">
            <v>2967000</v>
          </cell>
          <cell r="I836">
            <v>2967000</v>
          </cell>
          <cell r="J836">
            <v>2967000</v>
          </cell>
          <cell r="K836">
            <v>2967000</v>
          </cell>
          <cell r="L836">
            <v>2967000</v>
          </cell>
          <cell r="M836">
            <v>2967000</v>
          </cell>
        </row>
        <row r="837">
          <cell r="A837" t="str">
            <v>D35990200020359906701020201</v>
          </cell>
          <cell r="B837" t="str">
            <v>MATERIALES Y SUMINISTROS</v>
          </cell>
          <cell r="C837">
            <v>36852000</v>
          </cell>
          <cell r="D837">
            <v>0</v>
          </cell>
          <cell r="E837">
            <v>36852000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A838" t="str">
            <v>D35990200020359906701020201003</v>
          </cell>
          <cell r="B838" t="str">
            <v>OTROS BIENES TRANSPORTABLES (EXCEPTO PRODUCTOS METÁLICOS, MAQUINARIA Y EQUIPO)</v>
          </cell>
          <cell r="C838">
            <v>24000000</v>
          </cell>
          <cell r="D838">
            <v>0</v>
          </cell>
          <cell r="E838">
            <v>24000000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A839" t="str">
            <v>D35990200020359906701020201003008</v>
          </cell>
          <cell r="B839" t="str">
            <v>OTROS BIENES TRANSPORTABLES N.C.P.</v>
          </cell>
          <cell r="C839">
            <v>24000000</v>
          </cell>
          <cell r="D839">
            <v>0</v>
          </cell>
          <cell r="E839">
            <v>24000000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A840" t="str">
            <v>D3599020002035990670102020100300801</v>
          </cell>
          <cell r="B840" t="str">
            <v>MUEBLES</v>
          </cell>
          <cell r="C840">
            <v>24000000</v>
          </cell>
          <cell r="D840">
            <v>0</v>
          </cell>
          <cell r="E840">
            <v>24000000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A841" t="str">
            <v>D35990200020359906701020201004</v>
          </cell>
          <cell r="B841" t="str">
            <v>PRODUCTOS METÁLICOS Y PAQUETES DE SOFTWARE</v>
          </cell>
          <cell r="C841">
            <v>12852000</v>
          </cell>
          <cell r="D841">
            <v>0</v>
          </cell>
          <cell r="E841">
            <v>12852000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A842" t="str">
            <v>D35990200020359906701020201004004</v>
          </cell>
          <cell r="B842" t="str">
            <v>MAQUINARIA PARA USOS ESPECIALES</v>
          </cell>
          <cell r="C842">
            <v>12852000</v>
          </cell>
          <cell r="D842">
            <v>0</v>
          </cell>
          <cell r="E842">
            <v>12852000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D3599020002035990670102020100400408</v>
          </cell>
          <cell r="B843" t="str">
            <v>APARATOS DE USO DOMÉSTICO Y SUS PARTES Y PIEZAS</v>
          </cell>
          <cell r="C843">
            <v>12852000</v>
          </cell>
          <cell r="D843">
            <v>0</v>
          </cell>
          <cell r="E843">
            <v>12852000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A844" t="str">
            <v>D35990200020359906701020202</v>
          </cell>
          <cell r="B844" t="str">
            <v>ADQUISICIÓN DE SERVICIOS</v>
          </cell>
          <cell r="C844">
            <v>9117000</v>
          </cell>
          <cell r="D844">
            <v>0</v>
          </cell>
          <cell r="E844">
            <v>9117000</v>
          </cell>
          <cell r="F844">
            <v>2967000</v>
          </cell>
          <cell r="G844">
            <v>2967000</v>
          </cell>
          <cell r="H844">
            <v>2967000</v>
          </cell>
          <cell r="I844">
            <v>2967000</v>
          </cell>
          <cell r="J844">
            <v>2967000</v>
          </cell>
          <cell r="K844">
            <v>2967000</v>
          </cell>
          <cell r="L844">
            <v>2967000</v>
          </cell>
          <cell r="M844">
            <v>2967000</v>
          </cell>
        </row>
        <row r="845">
          <cell r="A845" t="str">
            <v>D35990200020359906701020202008</v>
          </cell>
          <cell r="B845" t="str">
            <v>SERVICIOS PRESTADOS A LAS EMPRESAS Y SERVICIOS DE PRODUCCIÓN</v>
          </cell>
          <cell r="C845">
            <v>9117000</v>
          </cell>
          <cell r="D845">
            <v>0</v>
          </cell>
          <cell r="E845">
            <v>9117000</v>
          </cell>
          <cell r="F845">
            <v>2967000</v>
          </cell>
          <cell r="G845">
            <v>2967000</v>
          </cell>
          <cell r="H845">
            <v>2967000</v>
          </cell>
          <cell r="I845">
            <v>2967000</v>
          </cell>
          <cell r="J845">
            <v>2967000</v>
          </cell>
          <cell r="K845">
            <v>2967000</v>
          </cell>
          <cell r="L845">
            <v>2967000</v>
          </cell>
          <cell r="M845">
            <v>2967000</v>
          </cell>
        </row>
        <row r="846">
          <cell r="A846" t="str">
            <v>D35990200020359906701020202008003</v>
          </cell>
          <cell r="B846" t="str">
            <v>OTROS SERVICIOS PROFESIONALES, CIENTÍFICOS Y TÉCNICOS</v>
          </cell>
          <cell r="C846">
            <v>9117000</v>
          </cell>
          <cell r="D846">
            <v>0</v>
          </cell>
          <cell r="E846">
            <v>9117000</v>
          </cell>
          <cell r="F846">
            <v>2967000</v>
          </cell>
          <cell r="G846">
            <v>2967000</v>
          </cell>
          <cell r="H846">
            <v>2967000</v>
          </cell>
          <cell r="I846">
            <v>2967000</v>
          </cell>
          <cell r="J846">
            <v>2967000</v>
          </cell>
          <cell r="K846">
            <v>2967000</v>
          </cell>
          <cell r="L846">
            <v>2967000</v>
          </cell>
          <cell r="M846">
            <v>2967000</v>
          </cell>
        </row>
        <row r="847">
          <cell r="A847" t="str">
            <v>D3599020002035990670102020200800301</v>
          </cell>
          <cell r="B847" t="str">
            <v>SERVICIOS DE CONSULTORÍA EN ADMINISTRACIÓN Y SERVICIOS DE GESTIÓN; SERVICIOS DE TECNOLOGÍA DE LA INFORMACIÓN</v>
          </cell>
          <cell r="C847">
            <v>9117000</v>
          </cell>
          <cell r="D847">
            <v>0</v>
          </cell>
          <cell r="E847">
            <v>9117000</v>
          </cell>
          <cell r="F847">
            <v>2967000</v>
          </cell>
          <cell r="G847">
            <v>2967000</v>
          </cell>
          <cell r="H847">
            <v>2967000</v>
          </cell>
          <cell r="I847">
            <v>2967000</v>
          </cell>
          <cell r="J847">
            <v>2967000</v>
          </cell>
          <cell r="K847">
            <v>2967000</v>
          </cell>
          <cell r="L847">
            <v>2967000</v>
          </cell>
          <cell r="M847">
            <v>2967000</v>
          </cell>
        </row>
        <row r="848">
          <cell r="A848" t="str">
            <v>D35990200020359906702</v>
          </cell>
          <cell r="B848" t="str">
            <v>PLANEAR, EJECUTAR, VERIFICAR Y CONTROLAR EL MODELO DE OPERACIÓN POR PROCESOS DE LA ENTIDAD.</v>
          </cell>
          <cell r="C848">
            <v>44900000</v>
          </cell>
          <cell r="D848">
            <v>0</v>
          </cell>
          <cell r="E848">
            <v>44900000</v>
          </cell>
          <cell r="F848">
            <v>32933621</v>
          </cell>
          <cell r="G848">
            <v>32933621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A849" t="str">
            <v>D35990200020359906702020202</v>
          </cell>
          <cell r="B849" t="str">
            <v>ADQUISICIÓN DE SERVICIOS</v>
          </cell>
          <cell r="C849">
            <v>44900000</v>
          </cell>
          <cell r="D849">
            <v>0</v>
          </cell>
          <cell r="E849">
            <v>44900000</v>
          </cell>
          <cell r="F849">
            <v>32933621</v>
          </cell>
          <cell r="G849">
            <v>32933621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A850" t="str">
            <v>D35990200020359906702020202008</v>
          </cell>
          <cell r="B850" t="str">
            <v>SERVICIOS PRESTADOS A LAS EMPRESAS Y SERVICIOS DE PRODUCCIÓN</v>
          </cell>
          <cell r="C850">
            <v>44900000</v>
          </cell>
          <cell r="D850">
            <v>0</v>
          </cell>
          <cell r="E850">
            <v>44900000</v>
          </cell>
          <cell r="F850">
            <v>32933621</v>
          </cell>
          <cell r="G850">
            <v>32933621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A851" t="str">
            <v>D35990200020359906702020202008003</v>
          </cell>
          <cell r="B851" t="str">
            <v>OTROS SERVICIOS PROFESIONALES, CIENTÍFICOS Y TÉCNICOS</v>
          </cell>
          <cell r="C851">
            <v>44900000</v>
          </cell>
          <cell r="D851">
            <v>0</v>
          </cell>
          <cell r="E851">
            <v>44900000</v>
          </cell>
          <cell r="F851">
            <v>32933621</v>
          </cell>
          <cell r="G851">
            <v>32933621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A852" t="str">
            <v>D3599020002035990670202020200800301</v>
          </cell>
          <cell r="B852" t="str">
            <v>SERVICIOS DE CONSULTORÍA EN ADMINISTRACIÓN Y SERVICIOS DE GESTIÓN; SERVICIOS DE TECNOLOGÍA DE LA INFORMACIÓN</v>
          </cell>
          <cell r="C852">
            <v>44900000</v>
          </cell>
          <cell r="D852">
            <v>0</v>
          </cell>
          <cell r="E852">
            <v>44900000</v>
          </cell>
          <cell r="F852">
            <v>32933621</v>
          </cell>
          <cell r="G852">
            <v>32933621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A853" t="str">
            <v>D35990200020359906703</v>
          </cell>
          <cell r="B853" t="str">
            <v>MANTENER EL MODELO INTEGRADO DE PLANEACIÓN Y GESTIÓN.</v>
          </cell>
          <cell r="C853">
            <v>99397118</v>
          </cell>
          <cell r="D853">
            <v>0</v>
          </cell>
          <cell r="E853">
            <v>99397118</v>
          </cell>
          <cell r="F853">
            <v>5620000</v>
          </cell>
          <cell r="G853">
            <v>5620000</v>
          </cell>
          <cell r="H853">
            <v>5620000</v>
          </cell>
          <cell r="I853">
            <v>5620000</v>
          </cell>
          <cell r="J853">
            <v>5620000</v>
          </cell>
          <cell r="K853">
            <v>5620000</v>
          </cell>
          <cell r="L853">
            <v>5620000</v>
          </cell>
          <cell r="M853">
            <v>5620000</v>
          </cell>
        </row>
        <row r="854">
          <cell r="A854" t="str">
            <v>D35990200020359906703020202</v>
          </cell>
          <cell r="B854" t="str">
            <v>ADQUISICIÓN DE SERVICIOS</v>
          </cell>
          <cell r="C854">
            <v>99397118</v>
          </cell>
          <cell r="D854">
            <v>0</v>
          </cell>
          <cell r="E854">
            <v>99397118</v>
          </cell>
          <cell r="F854">
            <v>5620000</v>
          </cell>
          <cell r="G854">
            <v>5620000</v>
          </cell>
          <cell r="H854">
            <v>5620000</v>
          </cell>
          <cell r="I854">
            <v>5620000</v>
          </cell>
          <cell r="J854">
            <v>5620000</v>
          </cell>
          <cell r="K854">
            <v>5620000</v>
          </cell>
          <cell r="L854">
            <v>5620000</v>
          </cell>
          <cell r="M854">
            <v>5620000</v>
          </cell>
        </row>
        <row r="855">
          <cell r="A855" t="str">
            <v>D35990200020359906703020202008</v>
          </cell>
          <cell r="B855" t="str">
            <v>SERVICIOS PRESTADOS A LAS EMPRESAS Y SERVICIOS DE PRODUCCIÓN</v>
          </cell>
          <cell r="C855">
            <v>99397118</v>
          </cell>
          <cell r="D855">
            <v>0</v>
          </cell>
          <cell r="E855">
            <v>99397118</v>
          </cell>
          <cell r="F855">
            <v>5620000</v>
          </cell>
          <cell r="G855">
            <v>5620000</v>
          </cell>
          <cell r="H855">
            <v>5620000</v>
          </cell>
          <cell r="I855">
            <v>5620000</v>
          </cell>
          <cell r="J855">
            <v>5620000</v>
          </cell>
          <cell r="K855">
            <v>5620000</v>
          </cell>
          <cell r="L855">
            <v>5620000</v>
          </cell>
          <cell r="M855">
            <v>5620000</v>
          </cell>
        </row>
        <row r="856">
          <cell r="A856" t="str">
            <v>D35990200020359906703020202008003</v>
          </cell>
          <cell r="B856" t="str">
            <v>OTROS SERVICIOS PROFESIONALES, CIENTÍFICOS Y TÉCNICOS</v>
          </cell>
          <cell r="C856">
            <v>99397118</v>
          </cell>
          <cell r="D856">
            <v>0</v>
          </cell>
          <cell r="E856">
            <v>99397118</v>
          </cell>
          <cell r="F856">
            <v>5620000</v>
          </cell>
          <cell r="G856">
            <v>5620000</v>
          </cell>
          <cell r="H856">
            <v>5620000</v>
          </cell>
          <cell r="I856">
            <v>5620000</v>
          </cell>
          <cell r="J856">
            <v>5620000</v>
          </cell>
          <cell r="K856">
            <v>5620000</v>
          </cell>
          <cell r="L856">
            <v>5620000</v>
          </cell>
          <cell r="M856">
            <v>5620000</v>
          </cell>
        </row>
        <row r="857">
          <cell r="A857" t="str">
            <v>D3599020002035990670302020200800301</v>
          </cell>
          <cell r="B857" t="str">
            <v>SERVICIOS DE CONSULTORÍA EN ADMINISTRACIÓN Y SERVICIOS DE GESTIÓN; SERVICIOS DE TECNOLOGÍA DE LA INFORMACIÓN</v>
          </cell>
          <cell r="C857">
            <v>99397118</v>
          </cell>
          <cell r="D857">
            <v>0</v>
          </cell>
          <cell r="E857">
            <v>99397118</v>
          </cell>
          <cell r="F857">
            <v>5620000</v>
          </cell>
          <cell r="G857">
            <v>5620000</v>
          </cell>
          <cell r="H857">
            <v>5620000</v>
          </cell>
          <cell r="I857">
            <v>5620000</v>
          </cell>
          <cell r="J857">
            <v>5620000</v>
          </cell>
          <cell r="K857">
            <v>5620000</v>
          </cell>
          <cell r="L857">
            <v>5620000</v>
          </cell>
          <cell r="M857">
            <v>5620000</v>
          </cell>
        </row>
        <row r="858">
          <cell r="A858" t="str">
            <v>D359902000203599068</v>
          </cell>
          <cell r="B858" t="str">
            <v>DOCUMENTOS DE PLANEACIÓN</v>
          </cell>
          <cell r="C858">
            <v>1535925</v>
          </cell>
          <cell r="D858">
            <v>0</v>
          </cell>
          <cell r="E858">
            <v>1535925</v>
          </cell>
          <cell r="F858">
            <v>1535925</v>
          </cell>
          <cell r="G858">
            <v>1535925</v>
          </cell>
          <cell r="H858">
            <v>1535925</v>
          </cell>
          <cell r="I858">
            <v>1535925</v>
          </cell>
          <cell r="J858">
            <v>1535925</v>
          </cell>
          <cell r="K858">
            <v>1535925</v>
          </cell>
          <cell r="L858">
            <v>1535925</v>
          </cell>
          <cell r="M858">
            <v>1535925</v>
          </cell>
        </row>
        <row r="859">
          <cell r="A859" t="str">
            <v>D35990200020359906801</v>
          </cell>
          <cell r="B859" t="str">
            <v>IMPLEMENTAR PRACTICAS EN MATERIA DE GOBIERNO CORPORATIVO.</v>
          </cell>
          <cell r="C859">
            <v>1535925</v>
          </cell>
          <cell r="D859">
            <v>0</v>
          </cell>
          <cell r="E859">
            <v>1535925</v>
          </cell>
          <cell r="F859">
            <v>1535925</v>
          </cell>
          <cell r="G859">
            <v>1535925</v>
          </cell>
          <cell r="H859">
            <v>1535925</v>
          </cell>
          <cell r="I859">
            <v>1535925</v>
          </cell>
          <cell r="J859">
            <v>1535925</v>
          </cell>
          <cell r="K859">
            <v>1535925</v>
          </cell>
          <cell r="L859">
            <v>1535925</v>
          </cell>
          <cell r="M859">
            <v>1535925</v>
          </cell>
        </row>
        <row r="860">
          <cell r="A860" t="str">
            <v>D35990200020359906801020202</v>
          </cell>
          <cell r="B860" t="str">
            <v>ADQUISICIÓN DE SERVICIOS</v>
          </cell>
          <cell r="C860">
            <v>1535925</v>
          </cell>
          <cell r="D860">
            <v>0</v>
          </cell>
          <cell r="E860">
            <v>1535925</v>
          </cell>
          <cell r="F860">
            <v>1535925</v>
          </cell>
          <cell r="G860">
            <v>1535925</v>
          </cell>
          <cell r="H860">
            <v>1535925</v>
          </cell>
          <cell r="I860">
            <v>1535925</v>
          </cell>
          <cell r="J860">
            <v>1535925</v>
          </cell>
          <cell r="K860">
            <v>1535925</v>
          </cell>
          <cell r="L860">
            <v>1535925</v>
          </cell>
          <cell r="M860">
            <v>1535925</v>
          </cell>
        </row>
        <row r="861">
          <cell r="A861" t="str">
            <v>D35990200020359906801020202008</v>
          </cell>
          <cell r="B861" t="str">
            <v>SERVICIOS PRESTADOS A LAS EMPRESAS Y SERVICIOS DE PRODUCCIÓN</v>
          </cell>
          <cell r="C861">
            <v>1535925</v>
          </cell>
          <cell r="D861">
            <v>0</v>
          </cell>
          <cell r="E861">
            <v>1535925</v>
          </cell>
          <cell r="F861">
            <v>1535925</v>
          </cell>
          <cell r="G861">
            <v>1535925</v>
          </cell>
          <cell r="H861">
            <v>1535925</v>
          </cell>
          <cell r="I861">
            <v>1535925</v>
          </cell>
          <cell r="J861">
            <v>1535925</v>
          </cell>
          <cell r="K861">
            <v>1535925</v>
          </cell>
          <cell r="L861">
            <v>1535925</v>
          </cell>
          <cell r="M861">
            <v>1535925</v>
          </cell>
        </row>
        <row r="862">
          <cell r="A862" t="str">
            <v>D35990200020359906801020202008003</v>
          </cell>
          <cell r="B862" t="str">
            <v>OTROS SERVICIOS PROFESIONALES, CIENTÍFICOS Y TÉCNICOS</v>
          </cell>
          <cell r="C862">
            <v>1535925</v>
          </cell>
          <cell r="D862">
            <v>0</v>
          </cell>
          <cell r="E862">
            <v>1535925</v>
          </cell>
          <cell r="F862">
            <v>1535925</v>
          </cell>
          <cell r="G862">
            <v>1535925</v>
          </cell>
          <cell r="H862">
            <v>1535925</v>
          </cell>
          <cell r="I862">
            <v>1535925</v>
          </cell>
          <cell r="J862">
            <v>1535925</v>
          </cell>
          <cell r="K862">
            <v>1535925</v>
          </cell>
          <cell r="L862">
            <v>1535925</v>
          </cell>
          <cell r="M862">
            <v>1535925</v>
          </cell>
        </row>
        <row r="863">
          <cell r="A863" t="str">
            <v>D3599020002035990680102020200800306</v>
          </cell>
          <cell r="B863" t="str">
            <v>SERVICIOS DE PUBLICIDAD Y EL SUMINISTRO DE ESPACIO O TIEMPO PUBLICITARIOS</v>
          </cell>
          <cell r="C863">
            <v>1535925</v>
          </cell>
          <cell r="D863">
            <v>0</v>
          </cell>
          <cell r="E863">
            <v>1535925</v>
          </cell>
          <cell r="F863">
            <v>1535925</v>
          </cell>
          <cell r="G863">
            <v>1535925</v>
          </cell>
          <cell r="H863">
            <v>1535925</v>
          </cell>
          <cell r="I863">
            <v>1535925</v>
          </cell>
          <cell r="J863">
            <v>1535925</v>
          </cell>
          <cell r="K863">
            <v>1535925</v>
          </cell>
          <cell r="L863">
            <v>1535925</v>
          </cell>
          <cell r="M863">
            <v>1535925</v>
          </cell>
        </row>
        <row r="864">
          <cell r="A864" t="str">
            <v>D359902000203599072</v>
          </cell>
          <cell r="B864" t="str">
            <v>SERVICIO DE EDUCACIÓN INFORMAL PARA LA GESTIÓN ADMINISTRATIVA</v>
          </cell>
          <cell r="C864">
            <v>629270835</v>
          </cell>
          <cell r="D864">
            <v>0</v>
          </cell>
          <cell r="E864">
            <v>629270835</v>
          </cell>
          <cell r="F864">
            <v>114020897</v>
          </cell>
          <cell r="G864">
            <v>114020897</v>
          </cell>
          <cell r="H864">
            <v>114020897</v>
          </cell>
          <cell r="I864">
            <v>114020897</v>
          </cell>
          <cell r="J864">
            <v>70840254</v>
          </cell>
          <cell r="K864">
            <v>70840254</v>
          </cell>
          <cell r="L864">
            <v>30094414</v>
          </cell>
          <cell r="M864">
            <v>30094414</v>
          </cell>
        </row>
        <row r="865">
          <cell r="A865" t="str">
            <v>D35990200020359907201</v>
          </cell>
          <cell r="B865" t="str">
            <v>EJECUTAR PROGRAMA DE TRANSFORMACIÓN CULTURAL.</v>
          </cell>
          <cell r="C865">
            <v>109124966</v>
          </cell>
          <cell r="D865">
            <v>0</v>
          </cell>
          <cell r="E865">
            <v>109124966</v>
          </cell>
          <cell r="F865">
            <v>41624966</v>
          </cell>
          <cell r="G865">
            <v>41624966</v>
          </cell>
          <cell r="H865">
            <v>41624966</v>
          </cell>
          <cell r="I865">
            <v>41624966</v>
          </cell>
          <cell r="J865">
            <v>41624966</v>
          </cell>
          <cell r="K865">
            <v>41624966</v>
          </cell>
          <cell r="L865">
            <v>6624966</v>
          </cell>
          <cell r="M865">
            <v>6624966</v>
          </cell>
        </row>
        <row r="866">
          <cell r="A866" t="str">
            <v>D35990200020359907201020202</v>
          </cell>
          <cell r="B866" t="str">
            <v>ADQUISICIÓN DE SERVICIOS</v>
          </cell>
          <cell r="C866">
            <v>109124966</v>
          </cell>
          <cell r="D866">
            <v>0</v>
          </cell>
          <cell r="E866">
            <v>109124966</v>
          </cell>
          <cell r="F866">
            <v>41624966</v>
          </cell>
          <cell r="G866">
            <v>41624966</v>
          </cell>
          <cell r="H866">
            <v>41624966</v>
          </cell>
          <cell r="I866">
            <v>41624966</v>
          </cell>
          <cell r="J866">
            <v>41624966</v>
          </cell>
          <cell r="K866">
            <v>41624966</v>
          </cell>
          <cell r="L866">
            <v>6624966</v>
          </cell>
          <cell r="M866">
            <v>6624966</v>
          </cell>
        </row>
        <row r="867">
          <cell r="A867" t="str">
            <v>D35990200020359907201020202008</v>
          </cell>
          <cell r="B867" t="str">
            <v>SERVICIOS PRESTADOS A LAS EMPRESAS Y SERVICIOS DE PRODUCCIÓN</v>
          </cell>
          <cell r="C867">
            <v>39124966</v>
          </cell>
          <cell r="D867">
            <v>0</v>
          </cell>
          <cell r="E867">
            <v>39124966</v>
          </cell>
          <cell r="F867">
            <v>6624966</v>
          </cell>
          <cell r="G867">
            <v>6624966</v>
          </cell>
          <cell r="H867">
            <v>6624966</v>
          </cell>
          <cell r="I867">
            <v>6624966</v>
          </cell>
          <cell r="J867">
            <v>6624966</v>
          </cell>
          <cell r="K867">
            <v>6624966</v>
          </cell>
          <cell r="L867">
            <v>6624966</v>
          </cell>
          <cell r="M867">
            <v>6624966</v>
          </cell>
        </row>
        <row r="868">
          <cell r="A868" t="str">
            <v>D35990200020359907201020202008003</v>
          </cell>
          <cell r="B868" t="str">
            <v>OTROS SERVICIOS PROFESIONALES, CIENTÍFICOS Y TÉCNICOS</v>
          </cell>
          <cell r="C868">
            <v>39124966</v>
          </cell>
          <cell r="D868">
            <v>0</v>
          </cell>
          <cell r="E868">
            <v>39124966</v>
          </cell>
          <cell r="F868">
            <v>6624966</v>
          </cell>
          <cell r="G868">
            <v>6624966</v>
          </cell>
          <cell r="H868">
            <v>6624966</v>
          </cell>
          <cell r="I868">
            <v>6624966</v>
          </cell>
          <cell r="J868">
            <v>6624966</v>
          </cell>
          <cell r="K868">
            <v>6624966</v>
          </cell>
          <cell r="L868">
            <v>6624966</v>
          </cell>
          <cell r="M868">
            <v>6624966</v>
          </cell>
        </row>
        <row r="869">
          <cell r="A869" t="str">
            <v>D3599020002035990720102020200800301</v>
          </cell>
          <cell r="B869" t="str">
            <v>SERVICIOS DE CONSULTORÍA EN ADMINISTRACIÓN Y SERVICIOS DE GESTIÓN; SERVICIOS DE TECNOLOGÍA DE LA INFORMACIÓN</v>
          </cell>
          <cell r="C869">
            <v>39124966</v>
          </cell>
          <cell r="D869">
            <v>0</v>
          </cell>
          <cell r="E869">
            <v>39124966</v>
          </cell>
          <cell r="F869">
            <v>6624966</v>
          </cell>
          <cell r="G869">
            <v>6624966</v>
          </cell>
          <cell r="H869">
            <v>6624966</v>
          </cell>
          <cell r="I869">
            <v>6624966</v>
          </cell>
          <cell r="J869">
            <v>6624966</v>
          </cell>
          <cell r="K869">
            <v>6624966</v>
          </cell>
          <cell r="L869">
            <v>6624966</v>
          </cell>
          <cell r="M869">
            <v>6624966</v>
          </cell>
        </row>
        <row r="870">
          <cell r="A870" t="str">
            <v>D35990200020359907201020202009</v>
          </cell>
          <cell r="B870" t="str">
            <v>SERVICIOS PARA LA COMUNIDAD, SOCIALES Y PERSONALES</v>
          </cell>
          <cell r="C870">
            <v>70000000</v>
          </cell>
          <cell r="D870">
            <v>0</v>
          </cell>
          <cell r="E870">
            <v>70000000</v>
          </cell>
          <cell r="F870">
            <v>35000000</v>
          </cell>
          <cell r="G870">
            <v>35000000</v>
          </cell>
          <cell r="H870">
            <v>35000000</v>
          </cell>
          <cell r="I870">
            <v>35000000</v>
          </cell>
          <cell r="J870">
            <v>35000000</v>
          </cell>
          <cell r="K870">
            <v>35000000</v>
          </cell>
          <cell r="L870">
            <v>0</v>
          </cell>
          <cell r="M870">
            <v>0</v>
          </cell>
        </row>
        <row r="871">
          <cell r="A871" t="str">
            <v>D35990200020359907201020202009006</v>
          </cell>
          <cell r="B871" t="str">
            <v>SERVICIOS DE ESPARCIMIENTO, CULTURALES Y DEPORTIVOS</v>
          </cell>
          <cell r="C871">
            <v>70000000</v>
          </cell>
          <cell r="D871">
            <v>0</v>
          </cell>
          <cell r="E871">
            <v>70000000</v>
          </cell>
          <cell r="F871">
            <v>35000000</v>
          </cell>
          <cell r="G871">
            <v>35000000</v>
          </cell>
          <cell r="H871">
            <v>35000000</v>
          </cell>
          <cell r="I871">
            <v>35000000</v>
          </cell>
          <cell r="J871">
            <v>35000000</v>
          </cell>
          <cell r="K871">
            <v>35000000</v>
          </cell>
          <cell r="L871">
            <v>0</v>
          </cell>
          <cell r="M871">
            <v>0</v>
          </cell>
        </row>
        <row r="872">
          <cell r="A872" t="str">
            <v>D3599020002035990720102020200900609</v>
          </cell>
          <cell r="B872" t="str">
            <v>OTROS SERVICIOS DE ESPARCIMIENTO Y DIVERSIÓN</v>
          </cell>
          <cell r="C872">
            <v>70000000</v>
          </cell>
          <cell r="D872">
            <v>0</v>
          </cell>
          <cell r="E872">
            <v>70000000</v>
          </cell>
          <cell r="F872">
            <v>35000000</v>
          </cell>
          <cell r="G872">
            <v>35000000</v>
          </cell>
          <cell r="H872">
            <v>35000000</v>
          </cell>
          <cell r="I872">
            <v>35000000</v>
          </cell>
          <cell r="J872">
            <v>35000000</v>
          </cell>
          <cell r="K872">
            <v>35000000</v>
          </cell>
          <cell r="L872">
            <v>0</v>
          </cell>
          <cell r="M872">
            <v>0</v>
          </cell>
        </row>
        <row r="873">
          <cell r="A873" t="str">
            <v>D35990200020359907202</v>
          </cell>
          <cell r="B873" t="str">
            <v>IMPLEMENTAR NUEVO MODELO DE OPERACIÓN</v>
          </cell>
          <cell r="C873">
            <v>520145869</v>
          </cell>
          <cell r="D873">
            <v>0</v>
          </cell>
          <cell r="E873">
            <v>520145869</v>
          </cell>
          <cell r="F873">
            <v>72395931</v>
          </cell>
          <cell r="G873">
            <v>72395931</v>
          </cell>
          <cell r="H873">
            <v>72395931</v>
          </cell>
          <cell r="I873">
            <v>72395931</v>
          </cell>
          <cell r="J873">
            <v>29215288</v>
          </cell>
          <cell r="K873">
            <v>29215288</v>
          </cell>
          <cell r="L873">
            <v>23469448</v>
          </cell>
          <cell r="M873">
            <v>23469448</v>
          </cell>
        </row>
        <row r="874">
          <cell r="A874" t="str">
            <v>D35990200020359907202020201</v>
          </cell>
          <cell r="B874" t="str">
            <v>MATERIALES Y SUMINISTROS</v>
          </cell>
          <cell r="C874">
            <v>4045840</v>
          </cell>
          <cell r="D874">
            <v>0</v>
          </cell>
          <cell r="E874">
            <v>4045840</v>
          </cell>
          <cell r="F874">
            <v>4045840</v>
          </cell>
          <cell r="G874">
            <v>4045840</v>
          </cell>
          <cell r="H874">
            <v>4045840</v>
          </cell>
          <cell r="I874">
            <v>4045840</v>
          </cell>
          <cell r="J874">
            <v>4045840</v>
          </cell>
          <cell r="K874">
            <v>4045840</v>
          </cell>
          <cell r="L874">
            <v>0</v>
          </cell>
          <cell r="M874">
            <v>0</v>
          </cell>
        </row>
        <row r="875">
          <cell r="A875" t="str">
            <v>D35990200020359907202020201004</v>
          </cell>
          <cell r="B875" t="str">
            <v>PRODUCTOS METÁLICOS Y PAQUETES DE SOFTWARE</v>
          </cell>
          <cell r="C875">
            <v>4045840</v>
          </cell>
          <cell r="D875">
            <v>0</v>
          </cell>
          <cell r="E875">
            <v>4045840</v>
          </cell>
          <cell r="F875">
            <v>4045840</v>
          </cell>
          <cell r="G875">
            <v>4045840</v>
          </cell>
          <cell r="H875">
            <v>4045840</v>
          </cell>
          <cell r="I875">
            <v>4045840</v>
          </cell>
          <cell r="J875">
            <v>4045840</v>
          </cell>
          <cell r="K875">
            <v>4045840</v>
          </cell>
          <cell r="L875">
            <v>0</v>
          </cell>
          <cell r="M875">
            <v>0</v>
          </cell>
        </row>
        <row r="876">
          <cell r="A876" t="str">
            <v>D35990200020359907202020201004005</v>
          </cell>
          <cell r="B876" t="str">
            <v>MAQUINARIA DE OFICINA, CONTABILIDAD E INFORMÁTICA</v>
          </cell>
          <cell r="C876">
            <v>4045840</v>
          </cell>
          <cell r="D876">
            <v>0</v>
          </cell>
          <cell r="E876">
            <v>4045840</v>
          </cell>
          <cell r="F876">
            <v>4045840</v>
          </cell>
          <cell r="G876">
            <v>4045840</v>
          </cell>
          <cell r="H876">
            <v>4045840</v>
          </cell>
          <cell r="I876">
            <v>4045840</v>
          </cell>
          <cell r="J876">
            <v>4045840</v>
          </cell>
          <cell r="K876">
            <v>4045840</v>
          </cell>
          <cell r="L876">
            <v>0</v>
          </cell>
          <cell r="M876">
            <v>0</v>
          </cell>
        </row>
        <row r="877">
          <cell r="A877" t="str">
            <v>D3599020002035990720202020100400502</v>
          </cell>
          <cell r="B877" t="str">
            <v>MAQUINARIA DE INFORMÁTICA Y SUS PARTES, PIEZAS Y ACCESORIOS</v>
          </cell>
          <cell r="C877">
            <v>4045840</v>
          </cell>
          <cell r="D877">
            <v>0</v>
          </cell>
          <cell r="E877">
            <v>4045840</v>
          </cell>
          <cell r="F877">
            <v>4045840</v>
          </cell>
          <cell r="G877">
            <v>4045840</v>
          </cell>
          <cell r="H877">
            <v>4045840</v>
          </cell>
          <cell r="I877">
            <v>4045840</v>
          </cell>
          <cell r="J877">
            <v>4045840</v>
          </cell>
          <cell r="K877">
            <v>4045840</v>
          </cell>
          <cell r="L877">
            <v>0</v>
          </cell>
          <cell r="M877">
            <v>0</v>
          </cell>
        </row>
        <row r="878">
          <cell r="A878" t="str">
            <v>D35990200020359907202020202</v>
          </cell>
          <cell r="B878" t="str">
            <v>ADQUISICIÓN DE SERVICIOS</v>
          </cell>
          <cell r="C878">
            <v>516100029</v>
          </cell>
          <cell r="D878">
            <v>0</v>
          </cell>
          <cell r="E878">
            <v>516100029</v>
          </cell>
          <cell r="F878">
            <v>68350091</v>
          </cell>
          <cell r="G878">
            <v>68350091</v>
          </cell>
          <cell r="H878">
            <v>68350091</v>
          </cell>
          <cell r="I878">
            <v>68350091</v>
          </cell>
          <cell r="J878">
            <v>25169448</v>
          </cell>
          <cell r="K878">
            <v>25169448</v>
          </cell>
          <cell r="L878">
            <v>23469448</v>
          </cell>
          <cell r="M878">
            <v>23469448</v>
          </cell>
        </row>
        <row r="879">
          <cell r="A879" t="str">
            <v>D35990200020359907202020202008</v>
          </cell>
          <cell r="B879" t="str">
            <v>SERVICIOS PRESTADOS A LAS EMPRESAS Y SERVICIOS DE PRODUCCIÓN</v>
          </cell>
          <cell r="C879">
            <v>516100029</v>
          </cell>
          <cell r="D879">
            <v>0</v>
          </cell>
          <cell r="E879">
            <v>516100029</v>
          </cell>
          <cell r="F879">
            <v>68350091</v>
          </cell>
          <cell r="G879">
            <v>68350091</v>
          </cell>
          <cell r="H879">
            <v>68350091</v>
          </cell>
          <cell r="I879">
            <v>68350091</v>
          </cell>
          <cell r="J879">
            <v>25169448</v>
          </cell>
          <cell r="K879">
            <v>25169448</v>
          </cell>
          <cell r="L879">
            <v>23469448</v>
          </cell>
          <cell r="M879">
            <v>23469448</v>
          </cell>
        </row>
        <row r="880">
          <cell r="A880" t="str">
            <v>D35990200020359907202020202008003</v>
          </cell>
          <cell r="B880" t="str">
            <v>OTROS SERVICIOS PROFESIONALES, CIENTÍFICOS Y TÉCNICOS</v>
          </cell>
          <cell r="C880">
            <v>516100029</v>
          </cell>
          <cell r="D880">
            <v>0</v>
          </cell>
          <cell r="E880">
            <v>516100029</v>
          </cell>
          <cell r="F880">
            <v>68350091</v>
          </cell>
          <cell r="G880">
            <v>68350091</v>
          </cell>
          <cell r="H880">
            <v>68350091</v>
          </cell>
          <cell r="I880">
            <v>68350091</v>
          </cell>
          <cell r="J880">
            <v>25169448</v>
          </cell>
          <cell r="K880">
            <v>25169448</v>
          </cell>
          <cell r="L880">
            <v>23469448</v>
          </cell>
          <cell r="M880">
            <v>23469448</v>
          </cell>
        </row>
        <row r="881">
          <cell r="A881" t="str">
            <v>D3599020002035990720202020200800301</v>
          </cell>
          <cell r="B881" t="str">
            <v>SERVICIOS DE CONSULTORÍA EN ADMINISTRACIÓN Y SERVICIOS DE GESTIÓN; SERVICIOS DE TECNOLOGÍA DE LA INFORMACIÓN</v>
          </cell>
          <cell r="C881">
            <v>516100029</v>
          </cell>
          <cell r="D881">
            <v>0</v>
          </cell>
          <cell r="E881">
            <v>516100029</v>
          </cell>
          <cell r="F881">
            <v>68350091</v>
          </cell>
          <cell r="G881">
            <v>68350091</v>
          </cell>
          <cell r="H881">
            <v>68350091</v>
          </cell>
          <cell r="I881">
            <v>68350091</v>
          </cell>
          <cell r="J881">
            <v>25169448</v>
          </cell>
          <cell r="K881">
            <v>25169448</v>
          </cell>
          <cell r="L881">
            <v>23469448</v>
          </cell>
          <cell r="M881">
            <v>23469448</v>
          </cell>
        </row>
        <row r="882">
          <cell r="A882" t="str">
            <v>D359902000203599921</v>
          </cell>
          <cell r="B882" t="str">
            <v>SERVICIOS DE INFORMACIÓN ACTUALIZADOS</v>
          </cell>
          <cell r="C882">
            <v>389920952</v>
          </cell>
          <cell r="D882">
            <v>0</v>
          </cell>
          <cell r="E882">
            <v>389920952</v>
          </cell>
          <cell r="F882">
            <v>262549785</v>
          </cell>
          <cell r="G882">
            <v>262549785</v>
          </cell>
          <cell r="H882">
            <v>102219369</v>
          </cell>
          <cell r="I882">
            <v>102219369</v>
          </cell>
          <cell r="J882">
            <v>9102345</v>
          </cell>
          <cell r="K882">
            <v>9102345</v>
          </cell>
          <cell r="L882">
            <v>9102345</v>
          </cell>
          <cell r="M882">
            <v>9102345</v>
          </cell>
        </row>
        <row r="883">
          <cell r="A883" t="str">
            <v>D35990200020359992101</v>
          </cell>
          <cell r="B883" t="str">
            <v>ACTUALIZAR, MANTENER Y/O IMPLEMENTAR SISTEMAS DE INFORMACIÓN, SITIOS Y APLICATIVOS DE LA ENTIDAD.</v>
          </cell>
          <cell r="C883">
            <v>245637538</v>
          </cell>
          <cell r="D883">
            <v>0</v>
          </cell>
          <cell r="E883">
            <v>245637538</v>
          </cell>
          <cell r="F883">
            <v>200549785</v>
          </cell>
          <cell r="G883">
            <v>200549785</v>
          </cell>
          <cell r="H883">
            <v>102219369</v>
          </cell>
          <cell r="I883">
            <v>102219369</v>
          </cell>
          <cell r="J883">
            <v>9102345</v>
          </cell>
          <cell r="K883">
            <v>9102345</v>
          </cell>
          <cell r="L883">
            <v>9102345</v>
          </cell>
          <cell r="M883">
            <v>9102345</v>
          </cell>
        </row>
        <row r="884">
          <cell r="A884" t="str">
            <v>D35990200020359992101020202</v>
          </cell>
          <cell r="B884" t="str">
            <v>ADQUISICIÓN DE SERVICIOS</v>
          </cell>
          <cell r="C884">
            <v>245637538</v>
          </cell>
          <cell r="D884">
            <v>0</v>
          </cell>
          <cell r="E884">
            <v>245637538</v>
          </cell>
          <cell r="F884">
            <v>200549785</v>
          </cell>
          <cell r="G884">
            <v>200549785</v>
          </cell>
          <cell r="H884">
            <v>102219369</v>
          </cell>
          <cell r="I884">
            <v>102219369</v>
          </cell>
          <cell r="J884">
            <v>9102345</v>
          </cell>
          <cell r="K884">
            <v>9102345</v>
          </cell>
          <cell r="L884">
            <v>9102345</v>
          </cell>
          <cell r="M884">
            <v>9102345</v>
          </cell>
        </row>
        <row r="885">
          <cell r="A885" t="str">
            <v>D35990200020359992101020202008</v>
          </cell>
          <cell r="B885" t="str">
            <v>SERVICIOS PRESTADOS A LAS EMPRESAS Y SERVICIOS DE PRODUCCIÓN</v>
          </cell>
          <cell r="C885">
            <v>245637538</v>
          </cell>
          <cell r="D885">
            <v>0</v>
          </cell>
          <cell r="E885">
            <v>245637538</v>
          </cell>
          <cell r="F885">
            <v>200549785</v>
          </cell>
          <cell r="G885">
            <v>200549785</v>
          </cell>
          <cell r="H885">
            <v>102219369</v>
          </cell>
          <cell r="I885">
            <v>102219369</v>
          </cell>
          <cell r="J885">
            <v>9102345</v>
          </cell>
          <cell r="K885">
            <v>9102345</v>
          </cell>
          <cell r="L885">
            <v>9102345</v>
          </cell>
          <cell r="M885">
            <v>9102345</v>
          </cell>
        </row>
        <row r="886">
          <cell r="A886" t="str">
            <v>D35990200020359992101020202008003</v>
          </cell>
          <cell r="B886" t="str">
            <v>OTROS SERVICIOS PROFESIONALES, CIENTÍFICOS Y TÉCNICOS</v>
          </cell>
          <cell r="C886">
            <v>245637538</v>
          </cell>
          <cell r="D886">
            <v>0</v>
          </cell>
          <cell r="E886">
            <v>245637538</v>
          </cell>
          <cell r="F886">
            <v>200549785</v>
          </cell>
          <cell r="G886">
            <v>200549785</v>
          </cell>
          <cell r="H886">
            <v>102219369</v>
          </cell>
          <cell r="I886">
            <v>102219369</v>
          </cell>
          <cell r="J886">
            <v>9102345</v>
          </cell>
          <cell r="K886">
            <v>9102345</v>
          </cell>
          <cell r="L886">
            <v>9102345</v>
          </cell>
          <cell r="M886">
            <v>9102345</v>
          </cell>
        </row>
        <row r="887">
          <cell r="A887" t="str">
            <v>D3599020002035999210102020200800301</v>
          </cell>
          <cell r="B887" t="str">
            <v>SERVICIOS DE CONSULTORÍA EN ADMINISTRACIÓN Y SERVICIOS DE GESTIÓN; SERVICIOS DE TECNOLOGÍA DE LA INFORMACIÓN</v>
          </cell>
          <cell r="C887">
            <v>245637538</v>
          </cell>
          <cell r="D887">
            <v>0</v>
          </cell>
          <cell r="E887">
            <v>245637538</v>
          </cell>
          <cell r="F887">
            <v>200549785</v>
          </cell>
          <cell r="G887">
            <v>200549785</v>
          </cell>
          <cell r="H887">
            <v>102219369</v>
          </cell>
          <cell r="I887">
            <v>102219369</v>
          </cell>
          <cell r="J887">
            <v>9102345</v>
          </cell>
          <cell r="K887">
            <v>9102345</v>
          </cell>
          <cell r="L887">
            <v>9102345</v>
          </cell>
          <cell r="M887">
            <v>9102345</v>
          </cell>
        </row>
        <row r="888">
          <cell r="A888" t="str">
            <v>D35990200020359992102</v>
          </cell>
          <cell r="B888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888">
            <v>48443200</v>
          </cell>
          <cell r="D888">
            <v>0</v>
          </cell>
          <cell r="E888">
            <v>48443200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A889" t="str">
            <v>D35990200020359992102020202</v>
          </cell>
          <cell r="B889" t="str">
            <v>ADQUISICIÓN DE SERVICIOS</v>
          </cell>
          <cell r="C889">
            <v>48443200</v>
          </cell>
          <cell r="D889">
            <v>0</v>
          </cell>
          <cell r="E889">
            <v>48443200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A890" t="str">
            <v>D35990200020359992102020202008</v>
          </cell>
          <cell r="B890" t="str">
            <v>SERVICIOS PRESTADOS A LAS EMPRESAS Y SERVICIOS DE PRODUCCIÓN</v>
          </cell>
          <cell r="C890">
            <v>48443200</v>
          </cell>
          <cell r="D890">
            <v>0</v>
          </cell>
          <cell r="E890">
            <v>48443200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A891" t="str">
            <v>D35990200020359992102020202008003</v>
          </cell>
          <cell r="B891" t="str">
            <v>OTROS SERVICIOS PROFESIONALES, CIENTÍFICOS Y TÉCNICOS</v>
          </cell>
          <cell r="C891">
            <v>48443200</v>
          </cell>
          <cell r="D891">
            <v>0</v>
          </cell>
          <cell r="E891">
            <v>48443200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D3599020002035999210202020200800301</v>
          </cell>
          <cell r="B892" t="str">
            <v>SERVICIOS DE CONSULTORÍA EN ADMINISTRACIÓN Y SERVICIOS DE GESTIÓN; SERVICIOS DE TECNOLOGÍA DE LA INFORMACIÓN</v>
          </cell>
          <cell r="C892">
            <v>48443200</v>
          </cell>
          <cell r="D892">
            <v>0</v>
          </cell>
          <cell r="E892">
            <v>48443200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D35990200020359992103</v>
          </cell>
          <cell r="B893" t="str">
            <v>ACTUALIZAR LAS PUBLICACIONES, SERVICIOS Y CONTENIDOS DEL PORTAL OFRECIDOS EN LA WEB; Y FORTALECER LA ESTRATEGIA DE REDES SOCIALES DE ARTESANÍAS DE COLOMBIA.</v>
          </cell>
          <cell r="C893">
            <v>95840214</v>
          </cell>
          <cell r="D893">
            <v>0</v>
          </cell>
          <cell r="E893">
            <v>95840214</v>
          </cell>
          <cell r="F893">
            <v>62000000</v>
          </cell>
          <cell r="G893">
            <v>62000000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D35990200020359992103020202</v>
          </cell>
          <cell r="B894" t="str">
            <v>ADQUISICIÓN DE SERVICIOS</v>
          </cell>
          <cell r="C894">
            <v>95840214</v>
          </cell>
          <cell r="D894">
            <v>0</v>
          </cell>
          <cell r="E894">
            <v>95840214</v>
          </cell>
          <cell r="F894">
            <v>62000000</v>
          </cell>
          <cell r="G894">
            <v>62000000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A895" t="str">
            <v>D35990200020359992103020202008</v>
          </cell>
          <cell r="B895" t="str">
            <v>SERVICIOS PRESTADOS A LAS EMPRESAS Y SERVICIOS DE PRODUCCIÓN</v>
          </cell>
          <cell r="C895">
            <v>95840214</v>
          </cell>
          <cell r="D895">
            <v>0</v>
          </cell>
          <cell r="E895">
            <v>95840214</v>
          </cell>
          <cell r="F895">
            <v>62000000</v>
          </cell>
          <cell r="G895">
            <v>62000000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A896" t="str">
            <v>D35990200020359992103020202008003</v>
          </cell>
          <cell r="B896" t="str">
            <v>OTROS SERVICIOS PROFESIONALES, CIENTÍFICOS Y TÉCNICOS</v>
          </cell>
          <cell r="C896">
            <v>95840214</v>
          </cell>
          <cell r="D896">
            <v>0</v>
          </cell>
          <cell r="E896">
            <v>95840214</v>
          </cell>
          <cell r="F896">
            <v>62000000</v>
          </cell>
          <cell r="G896">
            <v>62000000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A897" t="str">
            <v>D3599020002035999210302020200800309</v>
          </cell>
          <cell r="B897" t="str">
            <v>OTROS SERVICIOS PROFESIONALES Y TÉCNICOS N.C.P.</v>
          </cell>
          <cell r="C897">
            <v>95840214</v>
          </cell>
          <cell r="D897">
            <v>0</v>
          </cell>
          <cell r="E897">
            <v>95840214</v>
          </cell>
          <cell r="F897">
            <v>62000000</v>
          </cell>
          <cell r="G897">
            <v>62000000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D359902000203599923</v>
          </cell>
          <cell r="B898" t="str">
            <v>SERVICIOS TECNOLÓGICOS</v>
          </cell>
          <cell r="C898">
            <v>1077963828</v>
          </cell>
          <cell r="D898">
            <v>0</v>
          </cell>
          <cell r="E898">
            <v>1077963828</v>
          </cell>
          <cell r="F898">
            <v>543209141.72000003</v>
          </cell>
          <cell r="G898">
            <v>543209141.72000003</v>
          </cell>
          <cell r="H898">
            <v>478409141.72000003</v>
          </cell>
          <cell r="I898">
            <v>478409141.72000003</v>
          </cell>
          <cell r="J898">
            <v>327385245</v>
          </cell>
          <cell r="K898">
            <v>327385245</v>
          </cell>
          <cell r="L898">
            <v>69275602</v>
          </cell>
          <cell r="M898">
            <v>69275602</v>
          </cell>
        </row>
        <row r="899">
          <cell r="A899" t="str">
            <v>D35990200020359992301</v>
          </cell>
          <cell r="B899" t="str">
            <v>IMPLEMENTAR, ACTUALIZAR, REPONER Y/O RENOVAR RECURSO, SERVICIOS Y HERRAMIENTAS DE TECNOLOGÍAS DE LA INFORMACIÓN Y LAS COMUNICACIONES (TIC)</v>
          </cell>
          <cell r="C899">
            <v>933774060</v>
          </cell>
          <cell r="D899">
            <v>0</v>
          </cell>
          <cell r="E899">
            <v>933774060</v>
          </cell>
          <cell r="F899">
            <v>530961117.72000003</v>
          </cell>
          <cell r="G899">
            <v>530961117.72000003</v>
          </cell>
          <cell r="H899">
            <v>466161117.72000003</v>
          </cell>
          <cell r="I899">
            <v>466161117.72000003</v>
          </cell>
          <cell r="J899">
            <v>315137221</v>
          </cell>
          <cell r="K899">
            <v>315137221</v>
          </cell>
          <cell r="L899">
            <v>68992470</v>
          </cell>
          <cell r="M899">
            <v>68992470</v>
          </cell>
        </row>
        <row r="900">
          <cell r="A900" t="str">
            <v>D35990200020359992301020201</v>
          </cell>
          <cell r="B900" t="str">
            <v>MATERIALES Y SUMINISTROS</v>
          </cell>
          <cell r="C900">
            <v>154521904</v>
          </cell>
          <cell r="D900">
            <v>0</v>
          </cell>
          <cell r="E900">
            <v>154521904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A901" t="str">
            <v>D35990200020359992301020201004</v>
          </cell>
          <cell r="B901" t="str">
            <v>PRODUCTOS METÁLICOS Y PAQUETES DE SOFTWARE</v>
          </cell>
          <cell r="C901">
            <v>154521904</v>
          </cell>
          <cell r="D901">
            <v>0</v>
          </cell>
          <cell r="E901">
            <v>154521904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A902" t="str">
            <v>D35990200020359992301020201004007</v>
          </cell>
          <cell r="B902" t="str">
            <v>EQUIPO Y APARATOS DE RADIO, TELEVISIÓN Y COMUNICACIONES</v>
          </cell>
          <cell r="C902">
            <v>154521904</v>
          </cell>
          <cell r="D902">
            <v>0</v>
          </cell>
          <cell r="E902">
            <v>154521904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A903" t="str">
            <v>D3599020002035999230102020100400708</v>
          </cell>
          <cell r="B903" t="str">
            <v>PAQUETES DE SOFTWARE</v>
          </cell>
          <cell r="C903">
            <v>154521904</v>
          </cell>
          <cell r="D903">
            <v>0</v>
          </cell>
          <cell r="E903">
            <v>154521904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A904" t="str">
            <v>D35990200020359992301020202</v>
          </cell>
          <cell r="B904" t="str">
            <v>ADQUISICIÓN DE SERVICIOS</v>
          </cell>
          <cell r="C904">
            <v>779252156</v>
          </cell>
          <cell r="D904">
            <v>0</v>
          </cell>
          <cell r="E904">
            <v>779252156</v>
          </cell>
          <cell r="F904">
            <v>530961117.72000003</v>
          </cell>
          <cell r="G904">
            <v>530961117.72000003</v>
          </cell>
          <cell r="H904">
            <v>466161117.72000003</v>
          </cell>
          <cell r="I904">
            <v>466161117.72000003</v>
          </cell>
          <cell r="J904">
            <v>315137221</v>
          </cell>
          <cell r="K904">
            <v>315137221</v>
          </cell>
          <cell r="L904">
            <v>68992470</v>
          </cell>
          <cell r="M904">
            <v>68992470</v>
          </cell>
        </row>
        <row r="905">
          <cell r="A905" t="str">
            <v>D35990200020359992301020202008</v>
          </cell>
          <cell r="B905" t="str">
            <v>SERVICIOS PRESTADOS A LAS EMPRESAS Y SERVICIOS DE PRODUCCIÓN</v>
          </cell>
          <cell r="C905">
            <v>779252156</v>
          </cell>
          <cell r="D905">
            <v>0</v>
          </cell>
          <cell r="E905">
            <v>779252156</v>
          </cell>
          <cell r="F905">
            <v>530961117.72000003</v>
          </cell>
          <cell r="G905">
            <v>530961117.72000003</v>
          </cell>
          <cell r="H905">
            <v>466161117.72000003</v>
          </cell>
          <cell r="I905">
            <v>466161117.72000003</v>
          </cell>
          <cell r="J905">
            <v>315137221</v>
          </cell>
          <cell r="K905">
            <v>315137221</v>
          </cell>
          <cell r="L905">
            <v>68992470</v>
          </cell>
          <cell r="M905">
            <v>68992470</v>
          </cell>
        </row>
        <row r="906">
          <cell r="A906" t="str">
            <v>D35990200020359992301020202008003</v>
          </cell>
          <cell r="B906" t="str">
            <v>OTROS SERVICIOS PROFESIONALES, CIENTÍFICOS Y TÉCNICOS</v>
          </cell>
          <cell r="C906">
            <v>764252156</v>
          </cell>
          <cell r="D906">
            <v>0</v>
          </cell>
          <cell r="E906">
            <v>764252156</v>
          </cell>
          <cell r="F906">
            <v>530961117.72000003</v>
          </cell>
          <cell r="G906">
            <v>530961117.72000003</v>
          </cell>
          <cell r="H906">
            <v>466161117.72000003</v>
          </cell>
          <cell r="I906">
            <v>466161117.72000003</v>
          </cell>
          <cell r="J906">
            <v>315137221</v>
          </cell>
          <cell r="K906">
            <v>315137221</v>
          </cell>
          <cell r="L906">
            <v>68992470</v>
          </cell>
          <cell r="M906">
            <v>68992470</v>
          </cell>
        </row>
        <row r="907">
          <cell r="A907" t="str">
            <v>D3599020002035999230102020200800301</v>
          </cell>
          <cell r="B907" t="str">
            <v>SERVICIOS DE CONSULTORÍA EN ADMINISTRACIÓN Y SERVICIOS DE GESTIÓN; SERVICIOS DE TECNOLOGÍA DE LA INFORMACIÓN</v>
          </cell>
          <cell r="C907">
            <v>764252156</v>
          </cell>
          <cell r="D907">
            <v>0</v>
          </cell>
          <cell r="E907">
            <v>764252156</v>
          </cell>
          <cell r="F907">
            <v>530961117.72000003</v>
          </cell>
          <cell r="G907">
            <v>530961117.72000003</v>
          </cell>
          <cell r="H907">
            <v>466161117.72000003</v>
          </cell>
          <cell r="I907">
            <v>466161117.72000003</v>
          </cell>
          <cell r="J907">
            <v>315137221</v>
          </cell>
          <cell r="K907">
            <v>315137221</v>
          </cell>
          <cell r="L907">
            <v>68992470</v>
          </cell>
          <cell r="M907">
            <v>68992470</v>
          </cell>
        </row>
        <row r="908">
          <cell r="A908" t="str">
            <v>D35990200020359992301020202008007</v>
          </cell>
          <cell r="B908" t="str">
            <v>SERVICIOS DE MANTENIMIENTO, REPARACIÓN E INSTALACIÓN (EXCEPTO SERVICIOS DE CONSTRUCCIÓN)</v>
          </cell>
          <cell r="C908">
            <v>15000000</v>
          </cell>
          <cell r="D908">
            <v>0</v>
          </cell>
          <cell r="E908">
            <v>15000000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A909" t="str">
            <v>D3599020002035999230102020200800701</v>
          </cell>
          <cell r="B909" t="str">
            <v>SERVICIOS DE MANTENIMIENTO Y REPARACIÓN DE PRODUCTOS METÁLICOS ELABORADOS, MAQUINARIA Y EQUIPO</v>
          </cell>
          <cell r="C909">
            <v>15000000</v>
          </cell>
          <cell r="D909">
            <v>0</v>
          </cell>
          <cell r="E909">
            <v>15000000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A910" t="str">
            <v>D35990200020359992302</v>
          </cell>
          <cell r="B91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910">
            <v>86976470</v>
          </cell>
          <cell r="D910">
            <v>0</v>
          </cell>
          <cell r="E910">
            <v>86976470</v>
          </cell>
          <cell r="F910">
            <v>261368</v>
          </cell>
          <cell r="G910">
            <v>261368</v>
          </cell>
          <cell r="H910">
            <v>261368</v>
          </cell>
          <cell r="I910">
            <v>261368</v>
          </cell>
          <cell r="J910">
            <v>261368</v>
          </cell>
          <cell r="K910">
            <v>261368</v>
          </cell>
          <cell r="L910">
            <v>0</v>
          </cell>
          <cell r="M910">
            <v>0</v>
          </cell>
        </row>
        <row r="911">
          <cell r="A911" t="str">
            <v>D35990200020359992302020202</v>
          </cell>
          <cell r="B911" t="str">
            <v>ADQUISICIÓN DE SERVICIOS</v>
          </cell>
          <cell r="C911">
            <v>86976470</v>
          </cell>
          <cell r="D911">
            <v>0</v>
          </cell>
          <cell r="E911">
            <v>86976470</v>
          </cell>
          <cell r="F911">
            <v>261368</v>
          </cell>
          <cell r="G911">
            <v>261368</v>
          </cell>
          <cell r="H911">
            <v>261368</v>
          </cell>
          <cell r="I911">
            <v>261368</v>
          </cell>
          <cell r="J911">
            <v>261368</v>
          </cell>
          <cell r="K911">
            <v>261368</v>
          </cell>
          <cell r="L911">
            <v>0</v>
          </cell>
          <cell r="M911">
            <v>0</v>
          </cell>
        </row>
        <row r="912">
          <cell r="A912" t="str">
            <v>D35990200020359992302020202008</v>
          </cell>
          <cell r="B912" t="str">
            <v>SERVICIOS PRESTADOS A LAS EMPRESAS Y SERVICIOS DE PRODUCCIÓN</v>
          </cell>
          <cell r="C912">
            <v>86976470</v>
          </cell>
          <cell r="D912">
            <v>0</v>
          </cell>
          <cell r="E912">
            <v>86976470</v>
          </cell>
          <cell r="F912">
            <v>261368</v>
          </cell>
          <cell r="G912">
            <v>261368</v>
          </cell>
          <cell r="H912">
            <v>261368</v>
          </cell>
          <cell r="I912">
            <v>261368</v>
          </cell>
          <cell r="J912">
            <v>261368</v>
          </cell>
          <cell r="K912">
            <v>261368</v>
          </cell>
          <cell r="L912">
            <v>0</v>
          </cell>
          <cell r="M912">
            <v>0</v>
          </cell>
        </row>
        <row r="913">
          <cell r="A913" t="str">
            <v>D35990200020359992302020202008003</v>
          </cell>
          <cell r="B913" t="str">
            <v>OTROS SERVICIOS PROFESIONALES, CIENTÍFICOS Y TÉCNICOS</v>
          </cell>
          <cell r="C913">
            <v>86976470</v>
          </cell>
          <cell r="D913">
            <v>0</v>
          </cell>
          <cell r="E913">
            <v>86976470</v>
          </cell>
          <cell r="F913">
            <v>261368</v>
          </cell>
          <cell r="G913">
            <v>261368</v>
          </cell>
          <cell r="H913">
            <v>261368</v>
          </cell>
          <cell r="I913">
            <v>261368</v>
          </cell>
          <cell r="J913">
            <v>261368</v>
          </cell>
          <cell r="K913">
            <v>261368</v>
          </cell>
          <cell r="L913">
            <v>0</v>
          </cell>
          <cell r="M913">
            <v>0</v>
          </cell>
        </row>
        <row r="914">
          <cell r="A914" t="str">
            <v>D3599020002035999230202020200800301</v>
          </cell>
          <cell r="B914" t="str">
            <v>SERVICIOS DE CONSULTORÍA EN ADMINISTRACIÓN Y SERVICIOS DE GESTIÓN; SERVICIOS DE TECNOLOGÍA DE LA INFORMACIÓN</v>
          </cell>
          <cell r="C914">
            <v>86976470</v>
          </cell>
          <cell r="D914">
            <v>0</v>
          </cell>
          <cell r="E914">
            <v>86976470</v>
          </cell>
          <cell r="F914">
            <v>261368</v>
          </cell>
          <cell r="G914">
            <v>261368</v>
          </cell>
          <cell r="H914">
            <v>261368</v>
          </cell>
          <cell r="I914">
            <v>261368</v>
          </cell>
          <cell r="J914">
            <v>261368</v>
          </cell>
          <cell r="K914">
            <v>261368</v>
          </cell>
          <cell r="L914">
            <v>0</v>
          </cell>
          <cell r="M914">
            <v>0</v>
          </cell>
        </row>
        <row r="915">
          <cell r="A915" t="str">
            <v>D35990200020359992303</v>
          </cell>
          <cell r="B915" t="str">
            <v>ACTUALIZAR, REPONER, RENOVAR E IMPLEMENTAR TECNOLOGÍAS DE SEGURIDAD PERIMETRAL, SEGURIDAD DIGITAL Y CIBERSEGURIDAD EN GENERAL.</v>
          </cell>
          <cell r="C915">
            <v>57213298</v>
          </cell>
          <cell r="D915">
            <v>0</v>
          </cell>
          <cell r="E915">
            <v>57213298</v>
          </cell>
          <cell r="F915">
            <v>11986656</v>
          </cell>
          <cell r="G915">
            <v>11986656</v>
          </cell>
          <cell r="H915">
            <v>11986656</v>
          </cell>
          <cell r="I915">
            <v>11986656</v>
          </cell>
          <cell r="J915">
            <v>11986656</v>
          </cell>
          <cell r="K915">
            <v>11986656</v>
          </cell>
          <cell r="L915">
            <v>283132</v>
          </cell>
          <cell r="M915">
            <v>283132</v>
          </cell>
        </row>
        <row r="916">
          <cell r="A916" t="str">
            <v>D35990200020359992303020201</v>
          </cell>
          <cell r="B916" t="str">
            <v>MATERIALES Y SUMINISTROS</v>
          </cell>
          <cell r="C916">
            <v>36273240</v>
          </cell>
          <cell r="D916">
            <v>0</v>
          </cell>
          <cell r="E916">
            <v>36273240</v>
          </cell>
          <cell r="F916">
            <v>11703524</v>
          </cell>
          <cell r="G916">
            <v>11703524</v>
          </cell>
          <cell r="H916">
            <v>11703524</v>
          </cell>
          <cell r="I916">
            <v>11703524</v>
          </cell>
          <cell r="J916">
            <v>11703524</v>
          </cell>
          <cell r="K916">
            <v>11703524</v>
          </cell>
          <cell r="L916">
            <v>0</v>
          </cell>
          <cell r="M916">
            <v>0</v>
          </cell>
        </row>
        <row r="917">
          <cell r="A917" t="str">
            <v>D35990200020359992303020201004</v>
          </cell>
          <cell r="B917" t="str">
            <v>PRODUCTOS METÁLICOS Y PAQUETES DE SOFTWARE</v>
          </cell>
          <cell r="C917">
            <v>36273240</v>
          </cell>
          <cell r="D917">
            <v>0</v>
          </cell>
          <cell r="E917">
            <v>36273240</v>
          </cell>
          <cell r="F917">
            <v>11703524</v>
          </cell>
          <cell r="G917">
            <v>11703524</v>
          </cell>
          <cell r="H917">
            <v>11703524</v>
          </cell>
          <cell r="I917">
            <v>11703524</v>
          </cell>
          <cell r="J917">
            <v>11703524</v>
          </cell>
          <cell r="K917">
            <v>11703524</v>
          </cell>
          <cell r="L917">
            <v>0</v>
          </cell>
          <cell r="M917">
            <v>0</v>
          </cell>
        </row>
        <row r="918">
          <cell r="A918" t="str">
            <v>D35990200020359992303020201004005</v>
          </cell>
          <cell r="B918" t="str">
            <v>MAQUINARIA DE OFICINA, CONTABILIDAD E INFORMÁTICA</v>
          </cell>
          <cell r="C918">
            <v>29117262</v>
          </cell>
          <cell r="D918">
            <v>0</v>
          </cell>
          <cell r="E918">
            <v>29117262</v>
          </cell>
          <cell r="F918">
            <v>11703524</v>
          </cell>
          <cell r="G918">
            <v>11703524</v>
          </cell>
          <cell r="H918">
            <v>11703524</v>
          </cell>
          <cell r="I918">
            <v>11703524</v>
          </cell>
          <cell r="J918">
            <v>11703524</v>
          </cell>
          <cell r="K918">
            <v>11703524</v>
          </cell>
          <cell r="L918">
            <v>0</v>
          </cell>
          <cell r="M918">
            <v>0</v>
          </cell>
        </row>
        <row r="919">
          <cell r="A919" t="str">
            <v>D3599020002035999230302020100400502</v>
          </cell>
          <cell r="B919" t="str">
            <v>MAQUINARIA DE INFORMÁTICA Y SUS PARTES, PIEZAS Y ACCESORIOS</v>
          </cell>
          <cell r="C919">
            <v>29117262</v>
          </cell>
          <cell r="D919">
            <v>0</v>
          </cell>
          <cell r="E919">
            <v>29117262</v>
          </cell>
          <cell r="F919">
            <v>11703524</v>
          </cell>
          <cell r="G919">
            <v>11703524</v>
          </cell>
          <cell r="H919">
            <v>11703524</v>
          </cell>
          <cell r="I919">
            <v>11703524</v>
          </cell>
          <cell r="J919">
            <v>11703524</v>
          </cell>
          <cell r="K919">
            <v>11703524</v>
          </cell>
          <cell r="L919">
            <v>0</v>
          </cell>
          <cell r="M919">
            <v>0</v>
          </cell>
        </row>
        <row r="920">
          <cell r="A920" t="str">
            <v>D35990200020359992303020201004007</v>
          </cell>
          <cell r="B920" t="str">
            <v>EQUIPO Y APARATOS DE RADIO, TELEVISIÓN Y COMUNICACIONES</v>
          </cell>
          <cell r="C920">
            <v>7155978</v>
          </cell>
          <cell r="D920">
            <v>0</v>
          </cell>
          <cell r="E920">
            <v>7155978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A921" t="str">
            <v>D3599020002035999230302020100400708</v>
          </cell>
          <cell r="B921" t="str">
            <v>PAQUETES DE SOFTWARE</v>
          </cell>
          <cell r="C921">
            <v>7155978</v>
          </cell>
          <cell r="D921">
            <v>0</v>
          </cell>
          <cell r="E921">
            <v>7155978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A922" t="str">
            <v>D35990200020359992303020202</v>
          </cell>
          <cell r="B922" t="str">
            <v>ADQUISICIÓN DE SERVICIOS</v>
          </cell>
          <cell r="C922">
            <v>20940058</v>
          </cell>
          <cell r="D922">
            <v>0</v>
          </cell>
          <cell r="E922">
            <v>20940058</v>
          </cell>
          <cell r="F922">
            <v>283132</v>
          </cell>
          <cell r="G922">
            <v>283132</v>
          </cell>
          <cell r="H922">
            <v>283132</v>
          </cell>
          <cell r="I922">
            <v>283132</v>
          </cell>
          <cell r="J922">
            <v>283132</v>
          </cell>
          <cell r="K922">
            <v>283132</v>
          </cell>
          <cell r="L922">
            <v>283132</v>
          </cell>
          <cell r="M922">
            <v>283132</v>
          </cell>
        </row>
        <row r="923">
          <cell r="A923" t="str">
            <v>D35990200020359992303020202008</v>
          </cell>
          <cell r="B923" t="str">
            <v>SERVICIOS PRESTADOS A LAS EMPRESAS Y SERVICIOS DE PRODUCCIÓN</v>
          </cell>
          <cell r="C923">
            <v>20940058</v>
          </cell>
          <cell r="D923">
            <v>0</v>
          </cell>
          <cell r="E923">
            <v>20940058</v>
          </cell>
          <cell r="F923">
            <v>283132</v>
          </cell>
          <cell r="G923">
            <v>283132</v>
          </cell>
          <cell r="H923">
            <v>283132</v>
          </cell>
          <cell r="I923">
            <v>283132</v>
          </cell>
          <cell r="J923">
            <v>283132</v>
          </cell>
          <cell r="K923">
            <v>283132</v>
          </cell>
          <cell r="L923">
            <v>283132</v>
          </cell>
          <cell r="M923">
            <v>283132</v>
          </cell>
        </row>
        <row r="924">
          <cell r="A924" t="str">
            <v>D35990200020359992303020202008003</v>
          </cell>
          <cell r="B924" t="str">
            <v>OTROS SERVICIOS PROFESIONALES, CIENTÍFICOS Y TÉCNICOS</v>
          </cell>
          <cell r="C924">
            <v>20940058</v>
          </cell>
          <cell r="D924">
            <v>0</v>
          </cell>
          <cell r="E924">
            <v>20940058</v>
          </cell>
          <cell r="F924">
            <v>283132</v>
          </cell>
          <cell r="G924">
            <v>283132</v>
          </cell>
          <cell r="H924">
            <v>283132</v>
          </cell>
          <cell r="I924">
            <v>283132</v>
          </cell>
          <cell r="J924">
            <v>283132</v>
          </cell>
          <cell r="K924">
            <v>283132</v>
          </cell>
          <cell r="L924">
            <v>283132</v>
          </cell>
          <cell r="M924">
            <v>283132</v>
          </cell>
        </row>
        <row r="925">
          <cell r="A925" t="str">
            <v>D3599020002035999230302020200800301</v>
          </cell>
          <cell r="B925" t="str">
            <v>SERVICIOS DE CONSULTORÍA EN ADMINISTRACIÓN Y SERVICIOS DE GESTIÓN; SERVICIOS DE TECNOLOGÍA DE LA INFORMACIÓN</v>
          </cell>
          <cell r="C925">
            <v>20940058</v>
          </cell>
          <cell r="D925">
            <v>0</v>
          </cell>
          <cell r="E925">
            <v>20940058</v>
          </cell>
          <cell r="F925">
            <v>283132</v>
          </cell>
          <cell r="G925">
            <v>283132</v>
          </cell>
          <cell r="H925">
            <v>283132</v>
          </cell>
          <cell r="I925">
            <v>283132</v>
          </cell>
          <cell r="J925">
            <v>283132</v>
          </cell>
          <cell r="K925">
            <v>283132</v>
          </cell>
          <cell r="L925">
            <v>283132</v>
          </cell>
          <cell r="M925">
            <v>283132</v>
          </cell>
        </row>
        <row r="926">
          <cell r="A926" t="str">
            <v>D359902000203599925</v>
          </cell>
          <cell r="B926" t="str">
            <v>SERVICIO DE IMPLEMENTACIÓN SISTEMA DE GESTIÓN</v>
          </cell>
          <cell r="C926">
            <v>10000000</v>
          </cell>
          <cell r="D926">
            <v>0</v>
          </cell>
          <cell r="E926">
            <v>10000000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A927" t="str">
            <v>D35990200020359992501</v>
          </cell>
          <cell r="B927" t="str">
            <v>DESARROLLAR PROGRAMA DE GESTIÓN DE DESEMPEÑO</v>
          </cell>
          <cell r="C927">
            <v>10000000</v>
          </cell>
          <cell r="D927">
            <v>0</v>
          </cell>
          <cell r="E927">
            <v>10000000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D35990200020359992501020202</v>
          </cell>
          <cell r="B928" t="str">
            <v>ADQUISICIÓN DE SERVICIOS</v>
          </cell>
          <cell r="C928">
            <v>10000000</v>
          </cell>
          <cell r="D928">
            <v>0</v>
          </cell>
          <cell r="E928">
            <v>10000000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A929" t="str">
            <v>D35990200020359992501020202008</v>
          </cell>
          <cell r="B929" t="str">
            <v>SERVICIOS PRESTADOS A LAS EMPRESAS Y SERVICIOS DE PRODUCCIÓN</v>
          </cell>
          <cell r="C929">
            <v>10000000</v>
          </cell>
          <cell r="D929">
            <v>0</v>
          </cell>
          <cell r="E929">
            <v>10000000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A930" t="str">
            <v>D35990200020359992501020202008003</v>
          </cell>
          <cell r="B930" t="str">
            <v>OTROS SERVICIOS PROFESIONALES, CIENTÍFICOS Y TÉCNICOS</v>
          </cell>
          <cell r="C930">
            <v>10000000</v>
          </cell>
          <cell r="D930">
            <v>0</v>
          </cell>
          <cell r="E930">
            <v>10000000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 t="str">
            <v>D3599020002035999250102020200800301</v>
          </cell>
          <cell r="B931" t="str">
            <v>SERVICIOS DE CONSULTORÍA EN ADMINISTRACIÓN Y SERVICIOS DE GESTIÓN; SERVICIOS DE TECNOLOGÍA DE LA INFORMACIÓN</v>
          </cell>
          <cell r="C931">
            <v>10000000</v>
          </cell>
          <cell r="D931">
            <v>0</v>
          </cell>
          <cell r="E931">
            <v>10000000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</sheetData>
      <sheetData sheetId="2"/>
      <sheetData sheetId="3">
        <row r="5">
          <cell r="A5" t="str">
            <v>A</v>
          </cell>
          <cell r="B5" t="str">
            <v>GASTOS DE FUNCIONAMIENTO</v>
          </cell>
          <cell r="C5">
            <v>14910330080</v>
          </cell>
          <cell r="D5">
            <v>-273380749</v>
          </cell>
          <cell r="E5">
            <v>14636949331</v>
          </cell>
        </row>
        <row r="6">
          <cell r="A6" t="str">
            <v>A01</v>
          </cell>
          <cell r="B6" t="str">
            <v>GASTOS DE PERSONAL</v>
          </cell>
          <cell r="C6">
            <v>12700373191</v>
          </cell>
          <cell r="D6">
            <v>-232548631</v>
          </cell>
          <cell r="E6">
            <v>12467824560</v>
          </cell>
        </row>
        <row r="7">
          <cell r="A7" t="str">
            <v>A0101</v>
          </cell>
          <cell r="B7" t="str">
            <v>PLANTA DE PERSONAL PERMANENTE</v>
          </cell>
          <cell r="C7">
            <v>12700373191</v>
          </cell>
          <cell r="D7">
            <v>-232548631</v>
          </cell>
          <cell r="E7">
            <v>12467824560</v>
          </cell>
        </row>
        <row r="8">
          <cell r="A8" t="str">
            <v>A010101</v>
          </cell>
          <cell r="B8" t="str">
            <v>SALARIO</v>
          </cell>
          <cell r="C8">
            <v>8502069458</v>
          </cell>
          <cell r="D8">
            <v>0</v>
          </cell>
          <cell r="E8">
            <v>8502069458</v>
          </cell>
        </row>
        <row r="9">
          <cell r="A9" t="str">
            <v>A010101001</v>
          </cell>
          <cell r="B9" t="str">
            <v>FACTORES SALARIALES COMUNES</v>
          </cell>
          <cell r="C9">
            <v>7580010997</v>
          </cell>
          <cell r="D9">
            <v>0</v>
          </cell>
          <cell r="E9">
            <v>7580010997</v>
          </cell>
        </row>
        <row r="10">
          <cell r="A10" t="str">
            <v>A010101001001</v>
          </cell>
          <cell r="B10" t="str">
            <v>SUELDO BÁSICO</v>
          </cell>
          <cell r="C10">
            <v>5051509697</v>
          </cell>
          <cell r="D10">
            <v>0</v>
          </cell>
          <cell r="E10">
            <v>5051509697</v>
          </cell>
        </row>
        <row r="11">
          <cell r="A11" t="str">
            <v>A010101001003</v>
          </cell>
          <cell r="B11" t="str">
            <v>PRIMA TÉCNICA SALARIAL</v>
          </cell>
          <cell r="C11">
            <v>449450035</v>
          </cell>
          <cell r="D11">
            <v>0</v>
          </cell>
          <cell r="E11">
            <v>449450035</v>
          </cell>
        </row>
        <row r="12">
          <cell r="A12" t="str">
            <v>A010101001005</v>
          </cell>
          <cell r="B12" t="str">
            <v>AUXILIO DE TRANSPORTE</v>
          </cell>
          <cell r="C12">
            <v>1405451</v>
          </cell>
          <cell r="D12">
            <v>0</v>
          </cell>
          <cell r="E12">
            <v>1405451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523355552</v>
          </cell>
          <cell r="D13">
            <v>0</v>
          </cell>
          <cell r="E13">
            <v>523355552</v>
          </cell>
        </row>
        <row r="14">
          <cell r="A14" t="str">
            <v>A010101001007</v>
          </cell>
          <cell r="B14" t="str">
            <v>PRIMA DE SERVICIO</v>
          </cell>
          <cell r="C14">
            <v>541865943</v>
          </cell>
          <cell r="D14">
            <v>0</v>
          </cell>
          <cell r="E14">
            <v>541865943</v>
          </cell>
        </row>
        <row r="15">
          <cell r="A15" t="str">
            <v>A010101001009</v>
          </cell>
          <cell r="B15" t="str">
            <v>PRIMA DE NAVIDAD</v>
          </cell>
          <cell r="C15">
            <v>618605563</v>
          </cell>
          <cell r="D15">
            <v>0</v>
          </cell>
          <cell r="E15">
            <v>618605563</v>
          </cell>
        </row>
        <row r="16">
          <cell r="A16" t="str">
            <v>A010101001010</v>
          </cell>
          <cell r="B16" t="str">
            <v>PRIMA DE VACACIONES</v>
          </cell>
          <cell r="C16">
            <v>393818756</v>
          </cell>
          <cell r="D16">
            <v>0</v>
          </cell>
          <cell r="E16">
            <v>393818756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922058461</v>
          </cell>
          <cell r="D17">
            <v>0</v>
          </cell>
          <cell r="E17">
            <v>922058461</v>
          </cell>
        </row>
        <row r="18">
          <cell r="A18" t="str">
            <v>A010101002001</v>
          </cell>
          <cell r="B18" t="str">
            <v>PRIMA DE ANTIGÜEDAD</v>
          </cell>
          <cell r="C18">
            <v>311469868</v>
          </cell>
          <cell r="D18">
            <v>0</v>
          </cell>
          <cell r="E18">
            <v>311469868</v>
          </cell>
        </row>
        <row r="19">
          <cell r="A19" t="str">
            <v>A010101002002</v>
          </cell>
          <cell r="B19" t="str">
            <v>QUINQUENIOS</v>
          </cell>
          <cell r="C19">
            <v>610588593</v>
          </cell>
          <cell r="D19">
            <v>0</v>
          </cell>
          <cell r="E19">
            <v>610588593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2312168907</v>
          </cell>
          <cell r="D20">
            <v>-232548631</v>
          </cell>
          <cell r="E20">
            <v>2079620276</v>
          </cell>
        </row>
        <row r="21">
          <cell r="A21" t="str">
            <v>A010102001</v>
          </cell>
          <cell r="B21" t="str">
            <v>PENSIONES</v>
          </cell>
          <cell r="C21">
            <v>778942300</v>
          </cell>
          <cell r="D21">
            <v>-232548631</v>
          </cell>
          <cell r="E21">
            <v>546393669</v>
          </cell>
        </row>
        <row r="22">
          <cell r="A22" t="str">
            <v>A010102002</v>
          </cell>
          <cell r="B22" t="str">
            <v>SALUD</v>
          </cell>
          <cell r="C22">
            <v>327688200</v>
          </cell>
          <cell r="D22">
            <v>0</v>
          </cell>
          <cell r="E22">
            <v>327688200</v>
          </cell>
        </row>
        <row r="23">
          <cell r="A23" t="str">
            <v>A010102003</v>
          </cell>
          <cell r="B23" t="str">
            <v>APORTES DE CESANTÍAS</v>
          </cell>
          <cell r="C23">
            <v>593731507</v>
          </cell>
          <cell r="D23">
            <v>0</v>
          </cell>
          <cell r="E23">
            <v>593731507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359203400</v>
          </cell>
          <cell r="D24">
            <v>0</v>
          </cell>
          <cell r="E24">
            <v>359203400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40952500</v>
          </cell>
          <cell r="D25">
            <v>0</v>
          </cell>
          <cell r="E25">
            <v>40952500</v>
          </cell>
        </row>
        <row r="26">
          <cell r="A26" t="str">
            <v>A010102006</v>
          </cell>
          <cell r="B26" t="str">
            <v>APORTES AL ICBF</v>
          </cell>
          <cell r="C26">
            <v>126986300</v>
          </cell>
          <cell r="D26">
            <v>0</v>
          </cell>
          <cell r="E26">
            <v>126986300</v>
          </cell>
        </row>
        <row r="27">
          <cell r="A27" t="str">
            <v>A010102007</v>
          </cell>
          <cell r="B27" t="str">
            <v>APORTES AL SENA</v>
          </cell>
          <cell r="C27">
            <v>84664700</v>
          </cell>
          <cell r="D27">
            <v>0</v>
          </cell>
          <cell r="E27">
            <v>84664700</v>
          </cell>
        </row>
        <row r="28">
          <cell r="A28" t="str">
            <v>A0101020VE</v>
          </cell>
          <cell r="B28" t="str">
            <v>PENSIONES VIGENCIA EXPIRADA (A010102001)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A010103</v>
          </cell>
          <cell r="B29" t="str">
            <v>REMUNERACIONES NO CONSTITUTIVAS DE FACTOR SALARIAL</v>
          </cell>
          <cell r="C29">
            <v>1886134826</v>
          </cell>
          <cell r="D29">
            <v>0</v>
          </cell>
          <cell r="E29">
            <v>1886134826</v>
          </cell>
        </row>
        <row r="30">
          <cell r="A30" t="str">
            <v>A010103001</v>
          </cell>
          <cell r="B30" t="str">
            <v>PRESTACIONES SOCIALES SEGÚN DEFINICIÓN LEGAL</v>
          </cell>
          <cell r="C30">
            <v>456489331</v>
          </cell>
          <cell r="D30">
            <v>0</v>
          </cell>
          <cell r="E30">
            <v>456489331</v>
          </cell>
        </row>
        <row r="31">
          <cell r="A31" t="str">
            <v>A010103001001</v>
          </cell>
          <cell r="B31" t="str">
            <v>SUELDO DE VACACIONES</v>
          </cell>
          <cell r="C31">
            <v>412299085</v>
          </cell>
          <cell r="D31">
            <v>0</v>
          </cell>
          <cell r="E31">
            <v>412299085</v>
          </cell>
        </row>
        <row r="32">
          <cell r="A32" t="str">
            <v>A010103001002</v>
          </cell>
          <cell r="B32" t="str">
            <v>INDEMNIZACION DE VACACIONES</v>
          </cell>
          <cell r="C32">
            <v>39130566</v>
          </cell>
          <cell r="D32">
            <v>0</v>
          </cell>
          <cell r="E32">
            <v>39130566</v>
          </cell>
        </row>
        <row r="33">
          <cell r="A33" t="str">
            <v>A010103001003</v>
          </cell>
          <cell r="B33" t="str">
            <v>BONIFICACIÓN ESPECIAL DE RECREACIÓN</v>
          </cell>
          <cell r="C33">
            <v>5059680</v>
          </cell>
          <cell r="D33">
            <v>0</v>
          </cell>
          <cell r="E33">
            <v>5059680</v>
          </cell>
        </row>
        <row r="34">
          <cell r="A34" t="str">
            <v>A010103004</v>
          </cell>
          <cell r="B34" t="str">
            <v>PRIMA TÉCNICA NO SALARIAL</v>
          </cell>
          <cell r="C34">
            <v>1409459900</v>
          </cell>
          <cell r="D34">
            <v>0</v>
          </cell>
          <cell r="E34">
            <v>1409459900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20185595</v>
          </cell>
          <cell r="D35">
            <v>0</v>
          </cell>
          <cell r="E35">
            <v>20185595</v>
          </cell>
        </row>
        <row r="36">
          <cell r="A36" t="str">
            <v>A02</v>
          </cell>
          <cell r="B36" t="str">
            <v>ADQUISICIÓN DE BIENES Y SERVICIOS</v>
          </cell>
          <cell r="C36">
            <v>1820832118</v>
          </cell>
          <cell r="D36">
            <v>-40832118</v>
          </cell>
          <cell r="E36">
            <v>1780000000</v>
          </cell>
        </row>
        <row r="37">
          <cell r="A37" t="str">
            <v>A0202</v>
          </cell>
          <cell r="B37" t="str">
            <v>ADQUISICIONES DIFERENTES DE ACTIVOS</v>
          </cell>
          <cell r="C37">
            <v>1820832118</v>
          </cell>
          <cell r="D37">
            <v>-40832118</v>
          </cell>
          <cell r="E37">
            <v>1780000000</v>
          </cell>
        </row>
        <row r="38">
          <cell r="A38" t="str">
            <v>A020201</v>
          </cell>
          <cell r="B38" t="str">
            <v>MATERIALES Y SUMINISTROS</v>
          </cell>
          <cell r="C38">
            <v>100659757</v>
          </cell>
          <cell r="D38">
            <v>-63230129</v>
          </cell>
          <cell r="E38">
            <v>37429628</v>
          </cell>
        </row>
        <row r="39">
          <cell r="A39" t="str">
            <v>A020201002</v>
          </cell>
          <cell r="B39" t="str">
            <v>PRODUCTOS ALIMENTICIOS, BEBIDAS Y TABACO; TEXTILES, PRENDAS DE VESTIR Y PRODUCTOS DE CUERO</v>
          </cell>
          <cell r="C39">
            <v>2838510</v>
          </cell>
          <cell r="D39">
            <v>0</v>
          </cell>
          <cell r="E39">
            <v>2838510</v>
          </cell>
        </row>
        <row r="40">
          <cell r="A40" t="str">
            <v>A020201002008</v>
          </cell>
          <cell r="B40" t="str">
            <v>DOTACIÓN (PRENDAS DE VESTIR Y CALZADO)</v>
          </cell>
          <cell r="C40">
            <v>2838510</v>
          </cell>
          <cell r="D40">
            <v>0</v>
          </cell>
          <cell r="E40">
            <v>2838510</v>
          </cell>
        </row>
        <row r="41">
          <cell r="A41" t="str">
            <v>A020201003</v>
          </cell>
          <cell r="B41" t="str">
            <v>OTROS BIENES TRANSPORTABLES (EXCEPTO PRODUCTOS METÁLICOS, MAQUINARIA Y EQUIPO)</v>
          </cell>
          <cell r="C41">
            <v>5443705</v>
          </cell>
          <cell r="D41">
            <v>0</v>
          </cell>
          <cell r="E41">
            <v>5443705</v>
          </cell>
        </row>
        <row r="42">
          <cell r="A42" t="str">
            <v>A020201003001</v>
          </cell>
          <cell r="B42" t="str">
            <v>PRODUCTOS DE MADERA, CORCHO, CESTERÍA Y ESPARTERÍA</v>
          </cell>
          <cell r="C42">
            <v>721000</v>
          </cell>
          <cell r="D42">
            <v>0</v>
          </cell>
          <cell r="E42">
            <v>721000</v>
          </cell>
        </row>
        <row r="43">
          <cell r="A43" t="str">
            <v>A020201003002</v>
          </cell>
          <cell r="B43" t="str">
            <v>PASTA O PULPA, PAPEL Y PRODUCTOS DE PAPEL; IMPRESOS Y ARTÍCULOS RELACIONADOS</v>
          </cell>
          <cell r="C43">
            <v>192507</v>
          </cell>
          <cell r="D43">
            <v>0</v>
          </cell>
          <cell r="E43">
            <v>192507</v>
          </cell>
        </row>
        <row r="44">
          <cell r="A44" t="str">
            <v>A020201003002050</v>
          </cell>
          <cell r="B44" t="str">
            <v>MAPAS IMPRESOS; MÚSICA IMPRESA O EN MANUSCRITO; TARJETAS POSTALES, TARJETAS DE FELICITACIÓN, FOTOGRAFÍAS Y PLANOS</v>
          </cell>
          <cell r="C44">
            <v>192507</v>
          </cell>
          <cell r="D44">
            <v>0</v>
          </cell>
          <cell r="E44">
            <v>192507</v>
          </cell>
        </row>
        <row r="45">
          <cell r="A45" t="str">
            <v>A020201003003</v>
          </cell>
          <cell r="B45" t="str">
            <v>PRODUCTOS DE HORNOS DE COQUE; PRODUCTOS DE REFINACIÓN DE PETRÓLEO Y COMBUSTIBLE NUCLEAR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A020201003003030</v>
          </cell>
          <cell r="B4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A020201003004</v>
          </cell>
          <cell r="B47" t="str">
            <v>QUÍMICOS BÁSICOS</v>
          </cell>
          <cell r="C47">
            <v>331660</v>
          </cell>
          <cell r="D47">
            <v>0</v>
          </cell>
          <cell r="E47">
            <v>331660</v>
          </cell>
        </row>
        <row r="48">
          <cell r="A48" t="str">
            <v>A020201003004040</v>
          </cell>
          <cell r="B48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48">
            <v>331660</v>
          </cell>
          <cell r="D48">
            <v>0</v>
          </cell>
          <cell r="E48">
            <v>331660</v>
          </cell>
        </row>
        <row r="49">
          <cell r="A49" t="str">
            <v>A020201003005</v>
          </cell>
          <cell r="B49" t="str">
            <v>OTROS PRODUCTOS QUÍMICOS; FIBRAS ARTIFICIALES (O FIBRAS INDUSTRIALES HECHAS POR EL HOMBRE)</v>
          </cell>
          <cell r="C49">
            <v>3533632</v>
          </cell>
          <cell r="D49">
            <v>0</v>
          </cell>
          <cell r="E49">
            <v>3533632</v>
          </cell>
        </row>
        <row r="50">
          <cell r="A50" t="str">
            <v>A020201003005010</v>
          </cell>
          <cell r="B50" t="str">
            <v>PINTURAS Y BARNICES Y PRODUCTOS RELACIONADOS; COLORES PARA LA PINTURA ARTÍSTICA; TINTAS</v>
          </cell>
          <cell r="C50">
            <v>216300</v>
          </cell>
          <cell r="D50">
            <v>0</v>
          </cell>
          <cell r="E50">
            <v>216300</v>
          </cell>
        </row>
        <row r="51">
          <cell r="A51" t="str">
            <v>A020201003005040</v>
          </cell>
          <cell r="B51" t="str">
            <v>PRODUCTOS QUÍMICOS N.C.P.</v>
          </cell>
          <cell r="C51">
            <v>3317332</v>
          </cell>
          <cell r="D51">
            <v>0</v>
          </cell>
          <cell r="E51">
            <v>3317332</v>
          </cell>
        </row>
        <row r="52">
          <cell r="A52" t="str">
            <v>A020201003006</v>
          </cell>
          <cell r="B52" t="str">
            <v>PRODUCTOS DE CAUCHO Y PLÁSTICO</v>
          </cell>
          <cell r="C52">
            <v>144200</v>
          </cell>
          <cell r="D52">
            <v>0</v>
          </cell>
          <cell r="E52">
            <v>144200</v>
          </cell>
        </row>
        <row r="53">
          <cell r="A53" t="str">
            <v>A020201003006020</v>
          </cell>
          <cell r="B53" t="str">
            <v>OTROS PRODUCTOS DE CAUCHO</v>
          </cell>
          <cell r="C53">
            <v>72100</v>
          </cell>
          <cell r="D53">
            <v>0</v>
          </cell>
          <cell r="E53">
            <v>72100</v>
          </cell>
        </row>
        <row r="54">
          <cell r="A54" t="str">
            <v>A020201003006090</v>
          </cell>
          <cell r="B54" t="str">
            <v>OTROS PRODUCTOS PLÁSTICOS</v>
          </cell>
          <cell r="C54">
            <v>72100</v>
          </cell>
          <cell r="D54">
            <v>0</v>
          </cell>
          <cell r="E54">
            <v>72100</v>
          </cell>
        </row>
        <row r="55">
          <cell r="A55" t="str">
            <v>A020201003007</v>
          </cell>
          <cell r="B55" t="str">
            <v>VIDRIO Y PRODUCTOS DE VIDRIO Y OTROS PRODUCTOS NO METÁLICOS N.C.P.</v>
          </cell>
          <cell r="C55">
            <v>520706</v>
          </cell>
          <cell r="D55">
            <v>0</v>
          </cell>
          <cell r="E55">
            <v>520706</v>
          </cell>
        </row>
        <row r="56">
          <cell r="A56" t="str">
            <v>A020201003007040</v>
          </cell>
          <cell r="B56" t="str">
            <v>YESO, CAL Y CEMENTO</v>
          </cell>
          <cell r="C56">
            <v>520706</v>
          </cell>
          <cell r="D56">
            <v>0</v>
          </cell>
          <cell r="E56">
            <v>520706</v>
          </cell>
        </row>
        <row r="57">
          <cell r="A57" t="str">
            <v>A020201004</v>
          </cell>
          <cell r="B57" t="str">
            <v>PRODUCTOS METÁLICOS Y PAQUETES DE SOFTWARE</v>
          </cell>
          <cell r="C57">
            <v>92377542</v>
          </cell>
          <cell r="D57">
            <v>-63230129</v>
          </cell>
          <cell r="E57">
            <v>29147413</v>
          </cell>
        </row>
        <row r="58">
          <cell r="A58" t="str">
            <v>A020201004002</v>
          </cell>
          <cell r="B58" t="str">
            <v>PRODUCTOS METÁLICOS ELABORADOS (EXCEPTO MAQUINARIA Y EQUIPO)</v>
          </cell>
          <cell r="C58">
            <v>420000</v>
          </cell>
          <cell r="D58">
            <v>0</v>
          </cell>
          <cell r="E58">
            <v>420000</v>
          </cell>
        </row>
        <row r="59">
          <cell r="A59" t="str">
            <v>A020201004004</v>
          </cell>
          <cell r="B59" t="str">
            <v>MAQUINARIA PARA USOS ESPECIALES</v>
          </cell>
          <cell r="C59">
            <v>16602224</v>
          </cell>
          <cell r="D59">
            <v>-4000000</v>
          </cell>
          <cell r="E59">
            <v>12602224</v>
          </cell>
        </row>
        <row r="60">
          <cell r="A60" t="str">
            <v>A020201004004090</v>
          </cell>
          <cell r="B60" t="str">
            <v>OTRA MAQUINARIA PARA USOS ESPECIALES Y SUS PARTES Y PIEZAS</v>
          </cell>
          <cell r="C60">
            <v>16602224</v>
          </cell>
          <cell r="D60">
            <v>-4000000</v>
          </cell>
          <cell r="E60">
            <v>12602224</v>
          </cell>
        </row>
        <row r="61">
          <cell r="A61" t="str">
            <v>A020201004005</v>
          </cell>
          <cell r="B61" t="str">
            <v>MAQUINARIA DE OFICINA, CONTABILIDAD E INFORMÁTICA</v>
          </cell>
          <cell r="C61">
            <v>35586882</v>
          </cell>
          <cell r="D61">
            <v>-35586882</v>
          </cell>
          <cell r="E61">
            <v>0</v>
          </cell>
        </row>
        <row r="62">
          <cell r="A62" t="str">
            <v>A020201004005020</v>
          </cell>
          <cell r="B62" t="str">
            <v>MAQUINARIA DE INFORMÁTICA Y SUS PARTES, PIEZAS Y ACCESORIOS</v>
          </cell>
          <cell r="C62">
            <v>35586882</v>
          </cell>
          <cell r="D62">
            <v>-35586882</v>
          </cell>
          <cell r="E62">
            <v>0</v>
          </cell>
        </row>
        <row r="63">
          <cell r="A63" t="str">
            <v>A020201004007</v>
          </cell>
          <cell r="B63" t="str">
            <v>EQUIPO Y APARATOS DE RADIO, TELEVISIÓN Y COMUNICACIONES</v>
          </cell>
          <cell r="C63">
            <v>39768436</v>
          </cell>
          <cell r="D63">
            <v>-23643247</v>
          </cell>
          <cell r="E63">
            <v>16125189</v>
          </cell>
        </row>
        <row r="64">
          <cell r="A64" t="str">
            <v>A020201004007020</v>
          </cell>
          <cell r="B64" t="str">
            <v>APARATOS TRANSMISORES DE TELEVISIÓN Y RADIO; TELEVISIÓN, VIDEO Y CÁMARAS DIGITALES; TELÉFONOS</v>
          </cell>
          <cell r="C64">
            <v>4068436</v>
          </cell>
          <cell r="D64">
            <v>-4068436</v>
          </cell>
          <cell r="E64">
            <v>0</v>
          </cell>
        </row>
        <row r="65">
          <cell r="A65" t="str">
            <v>A020201004007080</v>
          </cell>
          <cell r="B65" t="str">
            <v>PAQUETES DE SOFTWARE</v>
          </cell>
          <cell r="C65">
            <v>35700000</v>
          </cell>
          <cell r="D65">
            <v>-19574811</v>
          </cell>
          <cell r="E65">
            <v>16125189</v>
          </cell>
        </row>
        <row r="66">
          <cell r="A66" t="str">
            <v>A020202</v>
          </cell>
          <cell r="B66" t="str">
            <v>ADQUISICIÓN DE SERVICIOS</v>
          </cell>
          <cell r="C66">
            <v>1720172361</v>
          </cell>
          <cell r="D66">
            <v>22398011</v>
          </cell>
          <cell r="E66">
            <v>1742570372</v>
          </cell>
        </row>
        <row r="67">
          <cell r="A67" t="str">
            <v>A020202006</v>
          </cell>
          <cell r="B67" t="str">
            <v>SERVICIOS DE ALOJAMIENTO; SERVICIOS DE SUMINISTRO DE COMIDAS Y BEBIDAS; SERVICIOS DE TRANSPORTE; Y SERVICIOS DE DISTRIBUCIÓN DE ELECTRICIDAD, GAS Y AGUA</v>
          </cell>
          <cell r="C67">
            <v>124952624</v>
          </cell>
          <cell r="D67">
            <v>0</v>
          </cell>
          <cell r="E67">
            <v>124952624</v>
          </cell>
        </row>
        <row r="68">
          <cell r="A68" t="str">
            <v>A020202006004</v>
          </cell>
          <cell r="B68" t="str">
            <v>SERVICIOS DE TRANSPORTE DE PASAJEROS</v>
          </cell>
          <cell r="C68">
            <v>1802500</v>
          </cell>
          <cell r="D68">
            <v>0</v>
          </cell>
          <cell r="E68">
            <v>1802500</v>
          </cell>
        </row>
        <row r="69">
          <cell r="A69" t="str">
            <v>A020202006007</v>
          </cell>
          <cell r="B69" t="str">
            <v>SERVICIOS DE APOYO AL TRANSPORTE</v>
          </cell>
          <cell r="C69">
            <v>28000000</v>
          </cell>
          <cell r="D69">
            <v>0</v>
          </cell>
          <cell r="E69">
            <v>28000000</v>
          </cell>
        </row>
        <row r="70">
          <cell r="A70" t="str">
            <v>A020202006007020</v>
          </cell>
          <cell r="B70" t="str">
            <v>SERVICIOS DE ALMACENAMIENTO Y DEPÓSITO</v>
          </cell>
          <cell r="C70">
            <v>28000000</v>
          </cell>
          <cell r="D70">
            <v>0</v>
          </cell>
          <cell r="E70">
            <v>28000000</v>
          </cell>
        </row>
        <row r="71">
          <cell r="A71" t="str">
            <v>A020202006008</v>
          </cell>
          <cell r="B71" t="str">
            <v>SERVICIOS POSTALES Y DE MENSAJERÍA</v>
          </cell>
          <cell r="C71">
            <v>1601724</v>
          </cell>
          <cell r="D71">
            <v>0</v>
          </cell>
          <cell r="E71">
            <v>1601724</v>
          </cell>
        </row>
        <row r="72">
          <cell r="A72" t="str">
            <v>A020202006009</v>
          </cell>
          <cell r="B72" t="str">
            <v>SERVICIOS DE DISTRIBUCIÓN DE ELECTRICIDAD, GAS Y AGUA (POR CUENTA PROPIA)</v>
          </cell>
          <cell r="C72">
            <v>93548400</v>
          </cell>
          <cell r="D72">
            <v>0</v>
          </cell>
          <cell r="E72">
            <v>93548400</v>
          </cell>
        </row>
        <row r="73">
          <cell r="A73" t="str">
            <v>A020202006009010</v>
          </cell>
          <cell r="B73" t="str">
            <v>SERVICIOS DE DISTRIBUCIÓN DE ELECTRICIDAD, Y SERVICIOS DE DISTRIBUCIÓN DE GAS (POR CUENTA PROPIA)</v>
          </cell>
          <cell r="C73">
            <v>83132930</v>
          </cell>
          <cell r="D73">
            <v>0</v>
          </cell>
          <cell r="E73">
            <v>83132930</v>
          </cell>
        </row>
        <row r="74">
          <cell r="A74" t="str">
            <v>A020202006009020</v>
          </cell>
          <cell r="B74" t="str">
            <v>SERVICIOS DE DISTRIBUCIÓN DE AGUA (POR CUENTA PROPIA)</v>
          </cell>
          <cell r="C74">
            <v>10415470</v>
          </cell>
          <cell r="D74">
            <v>0</v>
          </cell>
          <cell r="E74">
            <v>10415470</v>
          </cell>
        </row>
        <row r="75">
          <cell r="A75" t="str">
            <v>A020202007</v>
          </cell>
          <cell r="B75" t="str">
            <v>SERVICIOS FINANCIEROS Y SERVICIOS CONEXOS, SERVICIOS INMOBILIARIOS Y SERVICIOS DE LEASING</v>
          </cell>
          <cell r="C75">
            <v>260000000</v>
          </cell>
          <cell r="D75">
            <v>0</v>
          </cell>
          <cell r="E75">
            <v>260000000</v>
          </cell>
        </row>
        <row r="76">
          <cell r="A76" t="str">
            <v>A020202007001</v>
          </cell>
          <cell r="B76" t="str">
            <v>SERVICIOS FINANCIEROS Y SERVICIOS CONEXOS</v>
          </cell>
          <cell r="C76">
            <v>260000000</v>
          </cell>
          <cell r="D76">
            <v>0</v>
          </cell>
          <cell r="E76">
            <v>260000000</v>
          </cell>
        </row>
        <row r="77">
          <cell r="A77" t="str">
            <v>A020202007001011</v>
          </cell>
          <cell r="B77" t="str">
            <v>SERVICIOS FINANCIEROS, EXCEPTO DE LA BANCA DE INVERSIÓN, SERVICIOS DE SEGUROS Y SERVICIOS DE PENSIONES</v>
          </cell>
          <cell r="C77">
            <v>260000000</v>
          </cell>
          <cell r="D77">
            <v>0</v>
          </cell>
          <cell r="E77">
            <v>260000000</v>
          </cell>
        </row>
        <row r="78">
          <cell r="A78" t="str">
            <v>A020202008</v>
          </cell>
          <cell r="B78" t="str">
            <v>SERVICIOS PRESTADOS A LAS EMPRESAS Y SERVICIOS DE PRODUCCIÓN</v>
          </cell>
          <cell r="C78">
            <v>1283921907</v>
          </cell>
          <cell r="D78">
            <v>34576515</v>
          </cell>
          <cell r="E78">
            <v>1318498422</v>
          </cell>
        </row>
        <row r="79">
          <cell r="A79" t="str">
            <v>A020202008002</v>
          </cell>
          <cell r="B79" t="str">
            <v>SERVICIOS JURÍDICOS Y CONTABLES</v>
          </cell>
          <cell r="C79">
            <v>68116252</v>
          </cell>
          <cell r="D79">
            <v>12178504</v>
          </cell>
          <cell r="E79">
            <v>80294756</v>
          </cell>
        </row>
        <row r="80">
          <cell r="A80" t="str">
            <v>A020202008002010</v>
          </cell>
          <cell r="B80" t="str">
            <v>SERVICIOS JURÍDICOS</v>
          </cell>
          <cell r="C80">
            <v>40544700</v>
          </cell>
          <cell r="D80">
            <v>12178504</v>
          </cell>
          <cell r="E80">
            <v>52723204</v>
          </cell>
        </row>
        <row r="81">
          <cell r="A81" t="str">
            <v>A020202008002020</v>
          </cell>
          <cell r="B81" t="str">
            <v>SERVICIOS DE CONTABILIDAD, AUDITORÍA Y TENEDURÍA DE LIBROS</v>
          </cell>
          <cell r="C81">
            <v>27571552</v>
          </cell>
          <cell r="D81">
            <v>0</v>
          </cell>
          <cell r="E81">
            <v>27571552</v>
          </cell>
        </row>
        <row r="82">
          <cell r="A82" t="str">
            <v>A020202008003</v>
          </cell>
          <cell r="B82" t="str">
            <v>OTROS SERVICIOS PROFESIONALES, CIENTÍFICOS Y TÉCNICOS</v>
          </cell>
          <cell r="C82">
            <v>106940714</v>
          </cell>
          <cell r="D82">
            <v>-38831323</v>
          </cell>
          <cell r="E82">
            <v>68109391</v>
          </cell>
        </row>
        <row r="83">
          <cell r="A83" t="str">
            <v>A020202008003011</v>
          </cell>
          <cell r="B83" t="str">
            <v>SERVICIOS DE CONSULTORÍA EN ADMINISTRACIÓN Y SERVICIOS DE GESTIÓN</v>
          </cell>
          <cell r="C83">
            <v>13369391</v>
          </cell>
          <cell r="D83">
            <v>0</v>
          </cell>
          <cell r="E83">
            <v>13369391</v>
          </cell>
        </row>
        <row r="84">
          <cell r="A84" t="str">
            <v>A020202008003013</v>
          </cell>
          <cell r="B84" t="str">
            <v>SERVICIOS DE TECNOLOGÍA DE LA INFORMACIÓN (TI) DE CONSULTORÍA Y DE APOYO</v>
          </cell>
          <cell r="C84">
            <v>13001983</v>
          </cell>
          <cell r="D84">
            <v>-13001983</v>
          </cell>
          <cell r="E84">
            <v>0</v>
          </cell>
        </row>
        <row r="85">
          <cell r="A85" t="str">
            <v>A020202008003020</v>
          </cell>
          <cell r="B85" t="str">
            <v>SERVICIOS DE ARQUITECTURA, SERVICIOS DE PLANEACIÓN URBANA Y ORDENACIÓN DEL TERRITORIO; SERVICIOS DE ARQUITECTURA PAISAJISTA</v>
          </cell>
          <cell r="C85">
            <v>58387054</v>
          </cell>
          <cell r="D85">
            <v>-3647054</v>
          </cell>
          <cell r="E85">
            <v>54740000</v>
          </cell>
        </row>
        <row r="86">
          <cell r="A86" t="str">
            <v>A020202008003030</v>
          </cell>
          <cell r="B86" t="str">
            <v>SERVICIOS DE INGENIERÍA</v>
          </cell>
          <cell r="C86">
            <v>9357066</v>
          </cell>
          <cell r="D86">
            <v>-9357066</v>
          </cell>
          <cell r="E86">
            <v>0</v>
          </cell>
        </row>
        <row r="87">
          <cell r="A87" t="str">
            <v>A020202008003090</v>
          </cell>
          <cell r="B87" t="str">
            <v>OTROS SERVICIOS PROFESIONALES Y TÉCNICOS N.C.P.</v>
          </cell>
          <cell r="C87">
            <v>12825220</v>
          </cell>
          <cell r="D87">
            <v>-12825220</v>
          </cell>
          <cell r="E87">
            <v>0</v>
          </cell>
        </row>
        <row r="88">
          <cell r="A88" t="str">
            <v>A020202008004</v>
          </cell>
          <cell r="B88" t="str">
            <v>SERVICIOS DE TELECOMUNICACIONES, TRANSMISIÓN Y SUMINISTRO DE INFORMACIÓN</v>
          </cell>
          <cell r="C88">
            <v>107436050</v>
          </cell>
          <cell r="D88">
            <v>-2825220</v>
          </cell>
          <cell r="E88">
            <v>104610830</v>
          </cell>
        </row>
        <row r="89">
          <cell r="A89" t="str">
            <v>A020202008004010</v>
          </cell>
          <cell r="B89" t="str">
            <v>SERVICIOS DE TELEFONÍA Y OTRAS TELECOMUNICACIONES</v>
          </cell>
          <cell r="C89">
            <v>12825220</v>
          </cell>
          <cell r="D89">
            <v>-2825220</v>
          </cell>
          <cell r="E89">
            <v>10000000</v>
          </cell>
        </row>
        <row r="90">
          <cell r="A90" t="str">
            <v>A020202008004020</v>
          </cell>
          <cell r="B90" t="str">
            <v>SERVICIOS DE TELECOMUNICACIONES A TRAVÉS DE INTERNET</v>
          </cell>
          <cell r="C90">
            <v>94610830</v>
          </cell>
          <cell r="D90">
            <v>0</v>
          </cell>
          <cell r="E90">
            <v>94610830</v>
          </cell>
        </row>
        <row r="91">
          <cell r="A91" t="str">
            <v>A020202008005</v>
          </cell>
          <cell r="B91" t="str">
            <v>SERVICIOS DE SOPORTE</v>
          </cell>
          <cell r="C91">
            <v>979475158</v>
          </cell>
          <cell r="D91">
            <v>64054554</v>
          </cell>
          <cell r="E91">
            <v>1043529712</v>
          </cell>
        </row>
        <row r="92">
          <cell r="A92" t="str">
            <v>A020202008005020</v>
          </cell>
          <cell r="B92" t="str">
            <v>SERVICIOS DE INVESTIGACIÓN Y SEGURIDAD</v>
          </cell>
          <cell r="C92">
            <v>653927077</v>
          </cell>
          <cell r="D92">
            <v>2969017</v>
          </cell>
          <cell r="E92">
            <v>656896094</v>
          </cell>
        </row>
        <row r="93">
          <cell r="A93" t="str">
            <v>A020202008005030</v>
          </cell>
          <cell r="B93" t="str">
            <v>SERVICIOS DE LIMPIEZA</v>
          </cell>
          <cell r="C93">
            <v>325548081</v>
          </cell>
          <cell r="D93">
            <v>61085537</v>
          </cell>
          <cell r="E93">
            <v>386633618</v>
          </cell>
        </row>
        <row r="94">
          <cell r="A94" t="str">
            <v>A020202008007</v>
          </cell>
          <cell r="B94" t="str">
            <v>SERVICIOS DE MANTENIMIENTO, REPARACIÓN E INSTALACIÓN (EXCEPTO SERVICIOS DE CONSTRUCCIÓN)</v>
          </cell>
          <cell r="C94">
            <v>21674433</v>
          </cell>
          <cell r="D94">
            <v>0</v>
          </cell>
          <cell r="E94">
            <v>21674433</v>
          </cell>
        </row>
        <row r="95">
          <cell r="A95" t="str">
            <v>A020202008007011</v>
          </cell>
          <cell r="B95" t="str">
            <v>SERVICIOS DE MANTENIMIENTO Y REPARACIÓN DE PRODUCTOS METÁLICOS ELABORADOS, EXCEPTO MAQUINARIA Y EQUIPO</v>
          </cell>
          <cell r="C95">
            <v>21674433</v>
          </cell>
          <cell r="D95">
            <v>0</v>
          </cell>
          <cell r="E95">
            <v>21674433</v>
          </cell>
        </row>
        <row r="96">
          <cell r="A96" t="str">
            <v>A020202008009</v>
          </cell>
          <cell r="B96" t="str">
            <v>OTROS SERVICIOS DE FABRICACIÓN; SERVICIOS DE EDICIÓN, IMPRESIÓN Y REPRODUCCIÓN; SERVICIOS DE RECUPERACIÓN DE MATERIALES</v>
          </cell>
          <cell r="C96">
            <v>279300</v>
          </cell>
          <cell r="D96">
            <v>0</v>
          </cell>
          <cell r="E96">
            <v>279300</v>
          </cell>
        </row>
        <row r="97">
          <cell r="A97" t="str">
            <v>A020202008009010</v>
          </cell>
          <cell r="B97" t="str">
            <v>SERVICIOS DE EDICIÓN, IMPRESIÓN Y REPRODUCCIÓN</v>
          </cell>
          <cell r="C97">
            <v>279300</v>
          </cell>
          <cell r="D97">
            <v>0</v>
          </cell>
          <cell r="E97">
            <v>279300</v>
          </cell>
        </row>
        <row r="98">
          <cell r="A98" t="str">
            <v>A020202009</v>
          </cell>
          <cell r="B98" t="str">
            <v>SERVICIOS PARA LA COMUNIDAD, SOCIALES Y PERSONALES</v>
          </cell>
          <cell r="C98">
            <v>32732080</v>
          </cell>
          <cell r="D98">
            <v>-12178504</v>
          </cell>
          <cell r="E98">
            <v>20553576</v>
          </cell>
        </row>
        <row r="99">
          <cell r="A99" t="str">
            <v>A020202009003</v>
          </cell>
          <cell r="B99" t="str">
            <v>SERVICIOS PARA EL CUIDADO DE LA SALUD HUMANA Y SERVICIOS SOCIALES</v>
          </cell>
          <cell r="C99">
            <v>13459144</v>
          </cell>
          <cell r="D99">
            <v>-12178504</v>
          </cell>
          <cell r="E99">
            <v>1280640</v>
          </cell>
        </row>
        <row r="100">
          <cell r="A100" t="str">
            <v>A020202009003010</v>
          </cell>
          <cell r="B100" t="str">
            <v>SERVICIOS DE SALUD HUMANA</v>
          </cell>
          <cell r="C100">
            <v>13459144</v>
          </cell>
          <cell r="D100">
            <v>-12178504</v>
          </cell>
          <cell r="E100">
            <v>1280640</v>
          </cell>
        </row>
        <row r="101">
          <cell r="A101" t="str">
            <v>A020202009004</v>
          </cell>
          <cell r="B101" t="str">
            <v>SERVICIOS DE ALCANTARILLADO, RECOLECCIÓN, TRATAMIENTO Y DISPOSICIÓN DE DESECHOS Y OTROS SERVICIOS DE SANEAMIENTO AMBIENTAL</v>
          </cell>
          <cell r="C101">
            <v>19272936</v>
          </cell>
          <cell r="D101">
            <v>0</v>
          </cell>
          <cell r="E101">
            <v>19272936</v>
          </cell>
        </row>
        <row r="102">
          <cell r="A102" t="str">
            <v>A020202009004010</v>
          </cell>
          <cell r="B102" t="str">
            <v>SERVICIOS DE ALCANTARILLADO, SERVICIOS DE LIMPIEZA, TRATAMIENTO DE AGUAS RESIDUALES Y TANQUES SÉPTICOS</v>
          </cell>
          <cell r="C102">
            <v>10415470</v>
          </cell>
          <cell r="D102">
            <v>0</v>
          </cell>
          <cell r="E102">
            <v>10415470</v>
          </cell>
        </row>
        <row r="103">
          <cell r="A103" t="str">
            <v>A020202009004020</v>
          </cell>
          <cell r="B103" t="str">
            <v>SERVICIOS DE RECOLECCIÓN DE DESECHOS</v>
          </cell>
          <cell r="C103">
            <v>8857466</v>
          </cell>
          <cell r="D103">
            <v>0</v>
          </cell>
          <cell r="E103">
            <v>8857466</v>
          </cell>
        </row>
        <row r="104">
          <cell r="A104" t="str">
            <v>A020202010</v>
          </cell>
          <cell r="B104" t="str">
            <v>VIÁTICOS DE LOS FUNCIONARIOS EN COMISIÓN</v>
          </cell>
          <cell r="C104">
            <v>18565750</v>
          </cell>
          <cell r="D104">
            <v>0</v>
          </cell>
          <cell r="E104">
            <v>18565750</v>
          </cell>
        </row>
        <row r="105">
          <cell r="A105" t="str">
            <v>A03</v>
          </cell>
          <cell r="B105" t="str">
            <v>TRANSFERENCIAS CORRIENTES</v>
          </cell>
          <cell r="C105">
            <v>168341943</v>
          </cell>
          <cell r="D105">
            <v>0</v>
          </cell>
          <cell r="E105">
            <v>168341943</v>
          </cell>
        </row>
        <row r="106">
          <cell r="A106" t="str">
            <v>A0304</v>
          </cell>
          <cell r="B106" t="str">
            <v>PRESTACIONES SOCIALES</v>
          </cell>
          <cell r="C106">
            <v>69434128</v>
          </cell>
          <cell r="D106">
            <v>0</v>
          </cell>
          <cell r="E106">
            <v>69434128</v>
          </cell>
        </row>
        <row r="107">
          <cell r="A107" t="str">
            <v>A030402</v>
          </cell>
          <cell r="B107" t="str">
            <v>PRESTACIONES SOCIALES RELACIONADAS CON EL EMPLEO</v>
          </cell>
          <cell r="C107">
            <v>69434128</v>
          </cell>
          <cell r="D107">
            <v>0</v>
          </cell>
          <cell r="E107">
            <v>69434128</v>
          </cell>
        </row>
        <row r="108">
          <cell r="A108" t="str">
            <v>A030402001</v>
          </cell>
          <cell r="B108" t="str">
            <v>MESADAS PENSIONALES</v>
          </cell>
          <cell r="C108">
            <v>14410146</v>
          </cell>
          <cell r="D108">
            <v>0</v>
          </cell>
          <cell r="E108">
            <v>14410146</v>
          </cell>
        </row>
        <row r="109">
          <cell r="A109" t="str">
            <v>A030402004</v>
          </cell>
          <cell r="B109" t="str">
            <v>AUXILIO FUNERARIO</v>
          </cell>
          <cell r="C109">
            <v>8234882</v>
          </cell>
          <cell r="D109">
            <v>0</v>
          </cell>
          <cell r="E109">
            <v>8234882</v>
          </cell>
        </row>
        <row r="110">
          <cell r="A110" t="str">
            <v>A030402006</v>
          </cell>
          <cell r="B110" t="str">
            <v>AUXILIO SINDICAL ( NO DE PENSIONES)</v>
          </cell>
          <cell r="C110">
            <v>46789100</v>
          </cell>
          <cell r="D110">
            <v>0</v>
          </cell>
          <cell r="E110">
            <v>46789100</v>
          </cell>
        </row>
        <row r="111">
          <cell r="A111" t="str">
            <v>A0306</v>
          </cell>
          <cell r="B111" t="str">
            <v>A INSTITUCIONES SIN ÁNIMO DE LUCRO QUE SIRVEN A LOS HOGARES</v>
          </cell>
          <cell r="C111">
            <v>98907815</v>
          </cell>
          <cell r="D111">
            <v>0</v>
          </cell>
          <cell r="E111">
            <v>98907815</v>
          </cell>
        </row>
        <row r="112">
          <cell r="A112" t="str">
            <v>A030601</v>
          </cell>
          <cell r="B112" t="str">
            <v>A INSTITUCIONES SIN ÁNIMO DE LUCRO QUE SIRVEN A LOS HOGARES</v>
          </cell>
          <cell r="C112">
            <v>98907815</v>
          </cell>
          <cell r="D112">
            <v>0</v>
          </cell>
          <cell r="E112">
            <v>98907815</v>
          </cell>
        </row>
        <row r="113">
          <cell r="A113" t="str">
            <v>A08</v>
          </cell>
          <cell r="B113" t="str">
            <v>GASTOS POR TRIBUTOS , MULTAS, SANCIONES E INTERESES DE MORA</v>
          </cell>
          <cell r="C113">
            <v>220782828</v>
          </cell>
          <cell r="D113">
            <v>0</v>
          </cell>
          <cell r="E113">
            <v>220782828</v>
          </cell>
        </row>
        <row r="114">
          <cell r="A114" t="str">
            <v>A0801</v>
          </cell>
          <cell r="B114" t="str">
            <v>IMPUESTOS</v>
          </cell>
          <cell r="C114">
            <v>204782828</v>
          </cell>
          <cell r="D114">
            <v>0</v>
          </cell>
          <cell r="E114">
            <v>204782828</v>
          </cell>
        </row>
        <row r="115">
          <cell r="A115" t="str">
            <v>A080101</v>
          </cell>
          <cell r="B115" t="str">
            <v>IMPUESTOS NACIONALES</v>
          </cell>
          <cell r="C115">
            <v>196203000</v>
          </cell>
          <cell r="D115">
            <v>0</v>
          </cell>
          <cell r="E115">
            <v>196203000</v>
          </cell>
        </row>
        <row r="116">
          <cell r="A116" t="str">
            <v>A080101001</v>
          </cell>
          <cell r="B116" t="str">
            <v>IMPUESTOS SOBRE LA RENTA Y COMPLEMENTARIOS</v>
          </cell>
          <cell r="C116">
            <v>196203000</v>
          </cell>
          <cell r="D116">
            <v>0</v>
          </cell>
          <cell r="E116">
            <v>196203000</v>
          </cell>
        </row>
        <row r="117">
          <cell r="A117" t="str">
            <v>A080102</v>
          </cell>
          <cell r="B117" t="str">
            <v>IMPUESTOS TERRITORIALES</v>
          </cell>
          <cell r="C117">
            <v>8579828</v>
          </cell>
          <cell r="D117">
            <v>0</v>
          </cell>
          <cell r="E117">
            <v>8579828</v>
          </cell>
        </row>
        <row r="118">
          <cell r="A118" t="str">
            <v>A080102001</v>
          </cell>
          <cell r="B118" t="str">
            <v>IMPUESTO PREDIAL Y SOBRETASA AMBIENTAL</v>
          </cell>
          <cell r="C118">
            <v>8286286</v>
          </cell>
          <cell r="D118">
            <v>0</v>
          </cell>
          <cell r="E118">
            <v>8286286</v>
          </cell>
        </row>
        <row r="119">
          <cell r="A119" t="str">
            <v>A080102006</v>
          </cell>
          <cell r="B119" t="str">
            <v>IMPUESTO SOBRE VEHÍCULOS AUTOMOTORES</v>
          </cell>
          <cell r="C119">
            <v>293542</v>
          </cell>
          <cell r="D119">
            <v>0</v>
          </cell>
          <cell r="E119">
            <v>293542</v>
          </cell>
        </row>
        <row r="120">
          <cell r="A120" t="str">
            <v>A0804</v>
          </cell>
          <cell r="B120" t="str">
            <v>CONTRIBUCIONES</v>
          </cell>
          <cell r="C120">
            <v>16000000</v>
          </cell>
          <cell r="D120">
            <v>0</v>
          </cell>
          <cell r="E120">
            <v>16000000</v>
          </cell>
        </row>
        <row r="121">
          <cell r="A121" t="str">
            <v>A080401</v>
          </cell>
          <cell r="B121" t="str">
            <v>CUOTA DE FISCALIZACIÓN Y AUDITAJE</v>
          </cell>
          <cell r="C121">
            <v>16000000</v>
          </cell>
          <cell r="D121">
            <v>0</v>
          </cell>
          <cell r="E121">
            <v>16000000</v>
          </cell>
        </row>
        <row r="122">
          <cell r="A122" t="str">
            <v>D</v>
          </cell>
          <cell r="B122" t="str">
            <v>INVERSIÓN</v>
          </cell>
          <cell r="C122">
            <v>16901116920</v>
          </cell>
          <cell r="D122">
            <v>0</v>
          </cell>
          <cell r="E122">
            <v>16901116920</v>
          </cell>
        </row>
        <row r="123">
          <cell r="A123" t="str">
            <v>D3502</v>
          </cell>
          <cell r="B123" t="str">
            <v>PRODUCTIVIDAD Y COMPETITIVIDAD DE LAS EMPRESAS COLOMBIANAS</v>
          </cell>
          <cell r="C123">
            <v>14433251800</v>
          </cell>
          <cell r="D123">
            <v>0</v>
          </cell>
          <cell r="E123">
            <v>14433251800</v>
          </cell>
        </row>
        <row r="124">
          <cell r="A124" t="str">
            <v>D35020200</v>
          </cell>
          <cell r="B124" t="str">
            <v>INTERSUBSECTORIAL INDUSTRIA Y COMERCIO</v>
          </cell>
          <cell r="C124">
            <v>14433251800</v>
          </cell>
          <cell r="D124">
            <v>0</v>
          </cell>
          <cell r="E124">
            <v>14433251800</v>
          </cell>
        </row>
        <row r="125">
          <cell r="A125" t="str">
            <v>D3502020001</v>
          </cell>
          <cell r="B125" t="str">
            <v>MEJORAMIENTO  Y GENERACIÓN DE OPORTUNIDADES COMERCIALES PARA EL SECTOR ARTESANAL COLOMBIANO  NACIONAL</v>
          </cell>
          <cell r="C125">
            <v>5071549300</v>
          </cell>
          <cell r="D125">
            <v>0</v>
          </cell>
          <cell r="E125">
            <v>5071549300</v>
          </cell>
        </row>
        <row r="126">
          <cell r="A126" t="str">
            <v>D350202000103502024</v>
          </cell>
          <cell r="B126" t="str">
            <v>SERVICIO DE ASISTENCIA TÉCNICA PARA LA ACTIVIDAD ARTESANAL</v>
          </cell>
          <cell r="C126">
            <v>4127667351</v>
          </cell>
          <cell r="D126">
            <v>0</v>
          </cell>
          <cell r="E126">
            <v>4127667351</v>
          </cell>
        </row>
        <row r="127">
          <cell r="A127" t="str">
            <v>D35020200010350202401</v>
          </cell>
          <cell r="B127" t="str">
            <v>PROVEER LOGÍSTICA PARA PARTICIPIACIÓN EN FERIAS</v>
          </cell>
          <cell r="C127">
            <v>2728827043</v>
          </cell>
          <cell r="D127">
            <v>0</v>
          </cell>
          <cell r="E127">
            <v>2728827043</v>
          </cell>
        </row>
        <row r="128">
          <cell r="A128" t="str">
            <v>D35020200010350202401020201</v>
          </cell>
          <cell r="B128" t="str">
            <v>MATERIALES Y SUMINISTROS</v>
          </cell>
          <cell r="C128">
            <v>201930000</v>
          </cell>
          <cell r="D128">
            <v>0</v>
          </cell>
          <cell r="E128">
            <v>201930000</v>
          </cell>
        </row>
        <row r="129">
          <cell r="A129" t="str">
            <v>D35020200010350202401020201002</v>
          </cell>
          <cell r="B129" t="str">
            <v>PRODUCTOS ALIMENTICIOS, BEBIDAS Y TABACO; TEXTILES, PRENDAS DE VESTIR Y PRODUCTOS DE CUERO</v>
          </cell>
          <cell r="C129">
            <v>65930000</v>
          </cell>
          <cell r="D129">
            <v>0</v>
          </cell>
          <cell r="E129">
            <v>65930000</v>
          </cell>
        </row>
        <row r="130">
          <cell r="A130" t="str">
            <v>D35020200010350202401020201002007</v>
          </cell>
          <cell r="B130" t="str">
            <v>ARTÍCULOS TEXTILES (EXCEPTO PRENDAS DE VESTIR)</v>
          </cell>
          <cell r="C130">
            <v>65930000</v>
          </cell>
          <cell r="D130">
            <v>0</v>
          </cell>
          <cell r="E130">
            <v>65930000</v>
          </cell>
        </row>
        <row r="131">
          <cell r="A131" t="str">
            <v>D35020200010350202401020201003</v>
          </cell>
          <cell r="B131" t="str">
            <v>OTROS BIENES TRANSPORTABLES (EXCEPTO PRODUCTOS METÁLICOS, MAQUINARIA Y EQUIPO)</v>
          </cell>
          <cell r="C131">
            <v>136000000</v>
          </cell>
          <cell r="D131">
            <v>0</v>
          </cell>
          <cell r="E131">
            <v>136000000</v>
          </cell>
        </row>
        <row r="132">
          <cell r="A132" t="str">
            <v>D35020200010350202401020201003002</v>
          </cell>
          <cell r="B132" t="str">
            <v>PASTA O PULPA, PAPEL Y PRODUCTOS DE PAPEL; IMPRESOS Y ARTÍCULOS RELACIONADOS</v>
          </cell>
          <cell r="C132">
            <v>100000000</v>
          </cell>
          <cell r="D132">
            <v>0</v>
          </cell>
          <cell r="E132">
            <v>100000000</v>
          </cell>
        </row>
        <row r="133">
          <cell r="A133" t="str">
            <v>D3502020001035020240102020100300201</v>
          </cell>
          <cell r="B133" t="str">
            <v>PASTA DE PAPEL, PAPEL Y CARTÓN</v>
          </cell>
          <cell r="C133">
            <v>100000000</v>
          </cell>
          <cell r="D133">
            <v>0</v>
          </cell>
          <cell r="E133">
            <v>100000000</v>
          </cell>
        </row>
        <row r="134">
          <cell r="A134" t="str">
            <v>D35020200010350202401020201003006</v>
          </cell>
          <cell r="B134" t="str">
            <v>PRODUCTOS DE CAUCHO Y PLÁSTICO</v>
          </cell>
          <cell r="C134">
            <v>36000000</v>
          </cell>
          <cell r="D134">
            <v>0</v>
          </cell>
          <cell r="E134">
            <v>36000000</v>
          </cell>
        </row>
        <row r="135">
          <cell r="A135" t="str">
            <v>D3502020001035020240102020100300603</v>
          </cell>
          <cell r="B135" t="str">
            <v>SEMIMANUFACTURAS DE PLÁSTICO</v>
          </cell>
          <cell r="C135">
            <v>6000000</v>
          </cell>
          <cell r="D135">
            <v>0</v>
          </cell>
          <cell r="E135">
            <v>6000000</v>
          </cell>
        </row>
        <row r="136">
          <cell r="A136" t="str">
            <v>D3502020001035020240102020100300604</v>
          </cell>
          <cell r="B136" t="str">
            <v>PRODUCTOS DE EMPAQUE Y ENVASADO, DE PLÁSTICO</v>
          </cell>
          <cell r="C136">
            <v>30000000</v>
          </cell>
          <cell r="D136">
            <v>0</v>
          </cell>
          <cell r="E136">
            <v>30000000</v>
          </cell>
        </row>
        <row r="137">
          <cell r="A137" t="str">
            <v>D35020200010350202401020202</v>
          </cell>
          <cell r="B137" t="str">
            <v>ADQUISICIÓN DE SERVICIOS</v>
          </cell>
          <cell r="C137">
            <v>2526897043</v>
          </cell>
          <cell r="D137">
            <v>0</v>
          </cell>
          <cell r="E137">
            <v>2526897043</v>
          </cell>
        </row>
        <row r="138">
          <cell r="A138" t="str">
            <v>D35020200010350202401020202005</v>
          </cell>
          <cell r="B138" t="str">
            <v>SERVICIOS DE LA CONSTRUCCIÓN</v>
          </cell>
          <cell r="C138">
            <v>250000000</v>
          </cell>
          <cell r="D138">
            <v>0</v>
          </cell>
          <cell r="E138">
            <v>250000000</v>
          </cell>
        </row>
        <row r="139">
          <cell r="A139" t="str">
            <v>D35020200010350202401020202005004</v>
          </cell>
          <cell r="B139" t="str">
            <v>SERVICIOS DE CONSTRUCCIÓN</v>
          </cell>
          <cell r="C139">
            <v>250000000</v>
          </cell>
          <cell r="D139">
            <v>0</v>
          </cell>
          <cell r="E139">
            <v>250000000</v>
          </cell>
        </row>
        <row r="140">
          <cell r="A140" t="str">
            <v>D3502020001035020240102020200500404</v>
          </cell>
          <cell r="B140" t="str">
            <v>MONTAJE Y ERECCIÓN DE CONSTRUCCIONES PREFABRICADAS</v>
          </cell>
          <cell r="C140">
            <v>250000000</v>
          </cell>
          <cell r="D140">
            <v>0</v>
          </cell>
          <cell r="E140">
            <v>250000000</v>
          </cell>
        </row>
        <row r="141">
          <cell r="A141" t="str">
            <v>D35020200010350202401020202008</v>
          </cell>
          <cell r="B141" t="str">
            <v>SERVICIOS PRESTADOS A LAS EMPRESAS Y SERVICIOS DE PRODUCCIÓN</v>
          </cell>
          <cell r="C141">
            <v>2076897043</v>
          </cell>
          <cell r="D141">
            <v>0</v>
          </cell>
          <cell r="E141">
            <v>2076897043</v>
          </cell>
        </row>
        <row r="142">
          <cell r="A142" t="str">
            <v>D35020200010350202401020202008003</v>
          </cell>
          <cell r="B142" t="str">
            <v>OTROS SERVICIOS PROFESIONALES, CIENTÍFICOS Y TÉCNICOS</v>
          </cell>
          <cell r="C142">
            <v>800000000</v>
          </cell>
          <cell r="D142">
            <v>0</v>
          </cell>
          <cell r="E142">
            <v>800000000</v>
          </cell>
        </row>
        <row r="143">
          <cell r="A143" t="str">
            <v>D3502020001035020240102020200800309</v>
          </cell>
          <cell r="B143" t="str">
            <v>OTROS SERVICIOS PROFESIONALES Y TÉCNICOS N.C.P.</v>
          </cell>
          <cell r="C143">
            <v>800000000</v>
          </cell>
          <cell r="D143">
            <v>0</v>
          </cell>
          <cell r="E143">
            <v>800000000</v>
          </cell>
        </row>
        <row r="144">
          <cell r="A144" t="str">
            <v>D35020200010350202401020202008005</v>
          </cell>
          <cell r="B144" t="str">
            <v>SERVICIOS DE SOPORTE</v>
          </cell>
          <cell r="C144">
            <v>1276897043</v>
          </cell>
          <cell r="D144">
            <v>0</v>
          </cell>
          <cell r="E144">
            <v>1276897043</v>
          </cell>
        </row>
        <row r="145">
          <cell r="A145" t="str">
            <v>D3502020001035020240102020200800509</v>
          </cell>
          <cell r="B145" t="str">
            <v>OTROS SERVICIOS AUXILIARES</v>
          </cell>
          <cell r="C145">
            <v>1276897043</v>
          </cell>
          <cell r="D145">
            <v>0</v>
          </cell>
          <cell r="E145">
            <v>1276897043</v>
          </cell>
        </row>
        <row r="146">
          <cell r="A146" t="str">
            <v>D35020200010350202401020202010</v>
          </cell>
          <cell r="B146" t="str">
            <v>VIÁTICOS DE LOS FUNCIONARIOS EN COMISIÓN</v>
          </cell>
          <cell r="C146">
            <v>200000000</v>
          </cell>
          <cell r="D146">
            <v>0</v>
          </cell>
          <cell r="E146">
            <v>200000000</v>
          </cell>
        </row>
        <row r="147">
          <cell r="A147" t="str">
            <v>D35020200010350202402</v>
          </cell>
          <cell r="B147" t="str">
            <v>PROVEER LOGÍSTICA PARA TRASLADO Y ESTADÍA DE ARTESANOS DURANTE LAS FERIAS</v>
          </cell>
          <cell r="C147">
            <v>486740308</v>
          </cell>
          <cell r="D147">
            <v>0</v>
          </cell>
          <cell r="E147">
            <v>486740308</v>
          </cell>
        </row>
        <row r="148">
          <cell r="A148" t="str">
            <v>D35020200010350202402020202</v>
          </cell>
          <cell r="B148" t="str">
            <v>ADQUISICIÓN DE SERVICIOS</v>
          </cell>
          <cell r="C148">
            <v>486740308</v>
          </cell>
          <cell r="D148">
            <v>0</v>
          </cell>
          <cell r="E148">
            <v>486740308</v>
          </cell>
        </row>
        <row r="149">
          <cell r="A149" t="str">
            <v>D35020200010350202402020202006</v>
          </cell>
          <cell r="B149" t="str">
            <v>SERVICIOS DE ALOJAMIENTO; SERVICIOS DE SUMINISTRO DE COMIDAS Y BEBIDAS; SERVICIOS DE TRANSPORTE; Y SERVICIOS DE DISTRIBUCIÓN DE ELECTRICIDAD, GAS Y AGUA</v>
          </cell>
          <cell r="C149">
            <v>400000000</v>
          </cell>
          <cell r="D149">
            <v>0</v>
          </cell>
          <cell r="E149">
            <v>400000000</v>
          </cell>
        </row>
        <row r="150">
          <cell r="A150" t="str">
            <v>D35020200010350202402020202006004</v>
          </cell>
          <cell r="B150" t="str">
            <v>SERVICIOS DE TRANSPORTE DE PASAJEROS</v>
          </cell>
          <cell r="C150">
            <v>150000000</v>
          </cell>
          <cell r="D150">
            <v>0</v>
          </cell>
          <cell r="E150">
            <v>150000000</v>
          </cell>
        </row>
        <row r="151">
          <cell r="A151" t="str">
            <v>D35020200010350202402020202006005</v>
          </cell>
          <cell r="B151" t="str">
            <v>SERVICIOS DE TRANSPORTE DE CARGA</v>
          </cell>
          <cell r="C151">
            <v>250000000</v>
          </cell>
          <cell r="D151">
            <v>0</v>
          </cell>
          <cell r="E151">
            <v>250000000</v>
          </cell>
        </row>
        <row r="152">
          <cell r="A152" t="str">
            <v>D3502020001035020240202020200600501</v>
          </cell>
          <cell r="B152" t="str">
            <v>SERVICIOS DE TRANSPORTE DE CARGA POR VÍA TERRESTRE</v>
          </cell>
          <cell r="C152">
            <v>100000000</v>
          </cell>
          <cell r="D152">
            <v>0</v>
          </cell>
          <cell r="E152">
            <v>100000000</v>
          </cell>
        </row>
        <row r="153">
          <cell r="A153" t="str">
            <v>D3502020001035020240202020200600503</v>
          </cell>
          <cell r="B153" t="str">
            <v>SERVICIOS DE TRANSPORTE DE CARGA POR VÍA AÉREA O ESPACIAL</v>
          </cell>
          <cell r="C153">
            <v>150000000</v>
          </cell>
          <cell r="D153">
            <v>0</v>
          </cell>
          <cell r="E153">
            <v>150000000</v>
          </cell>
        </row>
        <row r="154">
          <cell r="A154" t="str">
            <v>D35020200010350202402020202008</v>
          </cell>
          <cell r="B154" t="str">
            <v>SERVICIOS PRESTADOS A LAS EMPRESAS Y SERVICIOS DE PRODUCCIÓN</v>
          </cell>
          <cell r="C154">
            <v>86740308</v>
          </cell>
          <cell r="D154">
            <v>0</v>
          </cell>
          <cell r="E154">
            <v>86740308</v>
          </cell>
        </row>
        <row r="155">
          <cell r="A155" t="str">
            <v>D35020200010350202402020202008005</v>
          </cell>
          <cell r="B155" t="str">
            <v>SERVICIOS DE SOPORTE</v>
          </cell>
          <cell r="C155">
            <v>86740308</v>
          </cell>
          <cell r="D155">
            <v>0</v>
          </cell>
          <cell r="E155">
            <v>86740308</v>
          </cell>
        </row>
        <row r="156">
          <cell r="A156" t="str">
            <v>D3502020001035020240202020200800509</v>
          </cell>
          <cell r="B156" t="str">
            <v>OTROS SERVICIOS AUXILIARES</v>
          </cell>
          <cell r="C156">
            <v>86740308</v>
          </cell>
          <cell r="D156">
            <v>0</v>
          </cell>
          <cell r="E156">
            <v>86740308</v>
          </cell>
        </row>
        <row r="157">
          <cell r="A157" t="str">
            <v>D35020200010350202403</v>
          </cell>
          <cell r="B157" t="str">
            <v>PROVEER LOGÍSTICA PARA PARTICIPACIÓN EN EVENTOS</v>
          </cell>
          <cell r="C157">
            <v>98000000</v>
          </cell>
          <cell r="D157">
            <v>0</v>
          </cell>
          <cell r="E157">
            <v>98000000</v>
          </cell>
        </row>
        <row r="158">
          <cell r="A158" t="str">
            <v>D35020200010350202403020202</v>
          </cell>
          <cell r="B158" t="str">
            <v>ADQUISICIÓN DE SERVICIOS</v>
          </cell>
          <cell r="C158">
            <v>98000000</v>
          </cell>
          <cell r="D158">
            <v>0</v>
          </cell>
          <cell r="E158">
            <v>98000000</v>
          </cell>
        </row>
        <row r="159">
          <cell r="A159" t="str">
            <v>D35020200010350202403020202006</v>
          </cell>
          <cell r="B159" t="str">
            <v>SERVICIOS DE ALOJAMIENTO; SERVICIOS DE SUMINISTRO DE COMIDAS Y BEBIDAS; SERVICIOS DE TRANSPORTE; Y SERVICIOS DE DISTRIBUCIÓN DE ELECTRICIDAD, GAS Y AGUA</v>
          </cell>
          <cell r="C159">
            <v>25000000</v>
          </cell>
          <cell r="D159">
            <v>0</v>
          </cell>
          <cell r="E159">
            <v>25000000</v>
          </cell>
        </row>
        <row r="160">
          <cell r="A160" t="str">
            <v>D35020200010350202403020202006005</v>
          </cell>
          <cell r="B160" t="str">
            <v>SERVICIOS DE TRANSPORTE DE CARGA</v>
          </cell>
          <cell r="C160">
            <v>25000000</v>
          </cell>
          <cell r="D160">
            <v>0</v>
          </cell>
          <cell r="E160">
            <v>25000000</v>
          </cell>
        </row>
        <row r="161">
          <cell r="A161" t="str">
            <v>D3502020001035020240302020200600501</v>
          </cell>
          <cell r="B161" t="str">
            <v>SERVICIOS DE TRANSPORTE DE CARGA POR VÍA TERRESTRE</v>
          </cell>
          <cell r="C161">
            <v>25000000</v>
          </cell>
          <cell r="D161">
            <v>0</v>
          </cell>
          <cell r="E161">
            <v>25000000</v>
          </cell>
        </row>
        <row r="162">
          <cell r="A162" t="str">
            <v>D35020200010350202403020202008</v>
          </cell>
          <cell r="B162" t="str">
            <v>SERVICIOS PRESTADOS A LAS EMPRESAS Y SERVICIOS DE PRODUCCIÓN</v>
          </cell>
          <cell r="C162">
            <v>73000000</v>
          </cell>
          <cell r="D162">
            <v>0</v>
          </cell>
          <cell r="E162">
            <v>73000000</v>
          </cell>
        </row>
        <row r="163">
          <cell r="A163" t="str">
            <v>D35020200010350202403020202008003</v>
          </cell>
          <cell r="B163" t="str">
            <v>OTROS SERVICIOS PROFESIONALES, CIENTÍFICOS Y TÉCNICOS</v>
          </cell>
          <cell r="C163">
            <v>52000000</v>
          </cell>
          <cell r="D163">
            <v>0</v>
          </cell>
          <cell r="E163">
            <v>52000000</v>
          </cell>
        </row>
        <row r="164">
          <cell r="A164" t="str">
            <v>D3502020001035020240302020200800309</v>
          </cell>
          <cell r="B164" t="str">
            <v>OTROS SERVICIOS PROFESIONALES Y TÉCNICOS N.C.P.</v>
          </cell>
          <cell r="C164">
            <v>52000000</v>
          </cell>
          <cell r="D164">
            <v>0</v>
          </cell>
          <cell r="E164">
            <v>52000000</v>
          </cell>
        </row>
        <row r="165">
          <cell r="A165" t="str">
            <v>D35020200010350202403020202008005</v>
          </cell>
          <cell r="B165" t="str">
            <v>SERVICIOS DE SOPORTE</v>
          </cell>
          <cell r="C165">
            <v>21000000</v>
          </cell>
          <cell r="D165">
            <v>0</v>
          </cell>
          <cell r="E165">
            <v>21000000</v>
          </cell>
        </row>
        <row r="166">
          <cell r="A166" t="str">
            <v>D3502020001035020240302020200800509</v>
          </cell>
          <cell r="B166" t="str">
            <v>OTROS SERVICIOS AUXILIARES</v>
          </cell>
          <cell r="C166">
            <v>21000000</v>
          </cell>
          <cell r="D166">
            <v>0</v>
          </cell>
          <cell r="E166">
            <v>21000000</v>
          </cell>
        </row>
        <row r="167">
          <cell r="A167" t="str">
            <v>D35020200010350202404</v>
          </cell>
          <cell r="B167" t="str">
            <v>APOYAR LA EXHIBICIÓN DE LAS VITRINAS LOCALES DE LOS ARTESANOS</v>
          </cell>
          <cell r="C167">
            <v>40000000</v>
          </cell>
          <cell r="D167">
            <v>0</v>
          </cell>
          <cell r="E167">
            <v>40000000</v>
          </cell>
        </row>
        <row r="168">
          <cell r="A168" t="str">
            <v>D35020200010350202404020202</v>
          </cell>
          <cell r="B168" t="str">
            <v>ADQUISICIÓN DE SERVICIOS</v>
          </cell>
          <cell r="C168">
            <v>40000000</v>
          </cell>
          <cell r="D168">
            <v>0</v>
          </cell>
          <cell r="E168">
            <v>40000000</v>
          </cell>
        </row>
        <row r="169">
          <cell r="A169" t="str">
            <v>D35020200010350202404020202008</v>
          </cell>
          <cell r="B169" t="str">
            <v>SERVICIOS PRESTADOS A LAS EMPRESAS Y SERVICIOS DE PRODUCCIÓN</v>
          </cell>
          <cell r="C169">
            <v>40000000</v>
          </cell>
          <cell r="D169">
            <v>0</v>
          </cell>
          <cell r="E169">
            <v>40000000</v>
          </cell>
        </row>
        <row r="170">
          <cell r="A170" t="str">
            <v>D35020200010350202404020202008003</v>
          </cell>
          <cell r="B170" t="str">
            <v>OTROS SERVICIOS PROFESIONALES, CIENTÍFICOS Y TÉCNICOS</v>
          </cell>
          <cell r="C170">
            <v>40000000</v>
          </cell>
          <cell r="D170">
            <v>0</v>
          </cell>
          <cell r="E170">
            <v>40000000</v>
          </cell>
        </row>
        <row r="171">
          <cell r="A171" t="str">
            <v>D3502020001035020240402020200800309</v>
          </cell>
          <cell r="B171" t="str">
            <v>OTROS SERVICIOS PROFESIONALES Y TÉCNICOS N.C.P.</v>
          </cell>
          <cell r="C171">
            <v>40000000</v>
          </cell>
          <cell r="D171">
            <v>0</v>
          </cell>
          <cell r="E171">
            <v>40000000</v>
          </cell>
        </row>
        <row r="172">
          <cell r="A172" t="str">
            <v>D35020200010350202405</v>
          </cell>
          <cell r="B172" t="str">
            <v>PROVEER LOGÍSTICA PARA VITRINAS ARTESANALES</v>
          </cell>
          <cell r="C172">
            <v>250000000</v>
          </cell>
          <cell r="D172">
            <v>0</v>
          </cell>
          <cell r="E172">
            <v>250000000</v>
          </cell>
        </row>
        <row r="173">
          <cell r="A173" t="str">
            <v>D35020200010350202405020202</v>
          </cell>
          <cell r="B173" t="str">
            <v>ADQUISICIÓN DE SERVICIOS</v>
          </cell>
          <cell r="C173">
            <v>250000000</v>
          </cell>
          <cell r="D173">
            <v>0</v>
          </cell>
          <cell r="E173">
            <v>250000000</v>
          </cell>
        </row>
        <row r="174">
          <cell r="A174" t="str">
            <v>D35020200010350202405020202005</v>
          </cell>
          <cell r="B174" t="str">
            <v>SERVICIOS DE LA CONSTRUCCIÓN</v>
          </cell>
          <cell r="C174">
            <v>250000000</v>
          </cell>
          <cell r="D174">
            <v>0</v>
          </cell>
          <cell r="E174">
            <v>250000000</v>
          </cell>
        </row>
        <row r="175">
          <cell r="A175" t="str">
            <v>D35020200010350202405020202005004</v>
          </cell>
          <cell r="B175" t="str">
            <v>SERVICIOS DE CONSTRUCCIÓN</v>
          </cell>
          <cell r="C175">
            <v>250000000</v>
          </cell>
          <cell r="D175">
            <v>0</v>
          </cell>
          <cell r="E175">
            <v>250000000</v>
          </cell>
        </row>
        <row r="176">
          <cell r="A176" t="str">
            <v>D3502020001035020240502020200500404</v>
          </cell>
          <cell r="B176" t="str">
            <v>MONTAJE Y ERECCIÓN DE CONSTRUCCIONES PREFABRICADAS</v>
          </cell>
          <cell r="C176">
            <v>250000000</v>
          </cell>
          <cell r="D176">
            <v>0</v>
          </cell>
          <cell r="E176">
            <v>250000000</v>
          </cell>
        </row>
        <row r="177">
          <cell r="A177" t="str">
            <v>D35020200010350202406</v>
          </cell>
          <cell r="B177" t="str">
            <v>PARTICIPAR EN RUEDAS DE NEGOCIOS DE INTERÉS PARA EL SECTOR</v>
          </cell>
          <cell r="C177">
            <v>40000000</v>
          </cell>
          <cell r="D177">
            <v>0</v>
          </cell>
          <cell r="E177">
            <v>40000000</v>
          </cell>
        </row>
        <row r="178">
          <cell r="A178" t="str">
            <v>D35020200010350202406020202</v>
          </cell>
          <cell r="B178" t="str">
            <v>ADQUISICIÓN DE SERVICIOS</v>
          </cell>
          <cell r="C178">
            <v>40000000</v>
          </cell>
          <cell r="D178">
            <v>0</v>
          </cell>
          <cell r="E178">
            <v>40000000</v>
          </cell>
        </row>
        <row r="179">
          <cell r="A179" t="str">
            <v>D35020200010350202406020202008</v>
          </cell>
          <cell r="B179" t="str">
            <v>SERVICIOS PRESTADOS A LAS EMPRESAS Y SERVICIOS DE PRODUCCIÓN</v>
          </cell>
          <cell r="C179">
            <v>40000000</v>
          </cell>
          <cell r="D179">
            <v>0</v>
          </cell>
          <cell r="E179">
            <v>40000000</v>
          </cell>
        </row>
        <row r="180">
          <cell r="A180" t="str">
            <v>D35020200010350202406020202008003</v>
          </cell>
          <cell r="B180" t="str">
            <v>OTROS SERVICIOS PROFESIONALES, CIENTÍFICOS Y TÉCNICOS</v>
          </cell>
          <cell r="C180">
            <v>40000000</v>
          </cell>
          <cell r="D180">
            <v>0</v>
          </cell>
          <cell r="E180">
            <v>40000000</v>
          </cell>
        </row>
        <row r="181">
          <cell r="A181" t="str">
            <v>D3502020001035020240602020200800309</v>
          </cell>
          <cell r="B181" t="str">
            <v>OTROS SERVICIOS PROFESIONALES Y TÉCNICOS N.C.P.</v>
          </cell>
          <cell r="C181">
            <v>40000000</v>
          </cell>
          <cell r="D181">
            <v>0</v>
          </cell>
          <cell r="E181">
            <v>40000000</v>
          </cell>
        </row>
        <row r="182">
          <cell r="A182" t="str">
            <v>D35020200010350202406020202008005</v>
          </cell>
          <cell r="B182" t="str">
            <v>SERVICIOS DE SOPORTE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D3502020001035020240602020200800509</v>
          </cell>
          <cell r="B183" t="str">
            <v>OTROS SERVICIOS AUXILIARES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D35020200010350202408</v>
          </cell>
          <cell r="B184" t="str">
            <v>CAPACITAR EN MERCADEO Y VENTAS A LAS COMUNIDADES ARTESANALES.</v>
          </cell>
          <cell r="C184">
            <v>100000000</v>
          </cell>
          <cell r="D184">
            <v>0</v>
          </cell>
          <cell r="E184">
            <v>100000000</v>
          </cell>
        </row>
        <row r="185">
          <cell r="A185" t="str">
            <v>D35020200010350202408020202</v>
          </cell>
          <cell r="B185" t="str">
            <v>ADQUISICIÓN DE SERVICIOS</v>
          </cell>
          <cell r="C185">
            <v>100000000</v>
          </cell>
          <cell r="D185">
            <v>0</v>
          </cell>
          <cell r="E185">
            <v>100000000</v>
          </cell>
        </row>
        <row r="186">
          <cell r="A186" t="str">
            <v>D35020200010350202408020202008</v>
          </cell>
          <cell r="B186" t="str">
            <v>SERVICIOS PRESTADOS A LAS EMPRESAS Y SERVICIOS DE PRODUCCIÓN</v>
          </cell>
          <cell r="C186">
            <v>100000000</v>
          </cell>
          <cell r="D186">
            <v>0</v>
          </cell>
          <cell r="E186">
            <v>100000000</v>
          </cell>
        </row>
        <row r="187">
          <cell r="A187" t="str">
            <v>D35020200010350202408020202008003</v>
          </cell>
          <cell r="B187" t="str">
            <v>OTROS SERVICIOS PROFESIONALES, CIENTÍFICOS Y TÉCNICOS</v>
          </cell>
          <cell r="C187">
            <v>100000000</v>
          </cell>
          <cell r="D187">
            <v>0</v>
          </cell>
          <cell r="E187">
            <v>100000000</v>
          </cell>
        </row>
        <row r="188">
          <cell r="A188" t="str">
            <v>D3502020001035020240802020200800309</v>
          </cell>
          <cell r="B188" t="str">
            <v>OTROS SERVICIOS PROFESIONALES Y TÉCNICOS N.C.P.</v>
          </cell>
          <cell r="C188">
            <v>100000000</v>
          </cell>
          <cell r="D188">
            <v>0</v>
          </cell>
          <cell r="E188">
            <v>100000000</v>
          </cell>
        </row>
        <row r="189">
          <cell r="A189" t="str">
            <v>D35020200010350202409</v>
          </cell>
          <cell r="B189" t="str">
            <v>CAPACITAR EN EXHIBICIÓN Y PARTICIPACIÓN EN FERIAS.</v>
          </cell>
          <cell r="C189">
            <v>243100000</v>
          </cell>
          <cell r="D189">
            <v>0</v>
          </cell>
          <cell r="E189">
            <v>243100000</v>
          </cell>
        </row>
        <row r="190">
          <cell r="A190" t="str">
            <v>D35020200010350202409020202</v>
          </cell>
          <cell r="B190" t="str">
            <v>ADQUISICIÓN DE SERVICIOS</v>
          </cell>
          <cell r="C190">
            <v>243100000</v>
          </cell>
          <cell r="D190">
            <v>0</v>
          </cell>
          <cell r="E190">
            <v>243100000</v>
          </cell>
        </row>
        <row r="191">
          <cell r="A191" t="str">
            <v>D35020200010350202409020202008</v>
          </cell>
          <cell r="B191" t="str">
            <v>SERVICIOS PRESTADOS A LAS EMPRESAS Y SERVICIOS DE PRODUCCIÓN</v>
          </cell>
          <cell r="C191">
            <v>243100000</v>
          </cell>
          <cell r="D191">
            <v>0</v>
          </cell>
          <cell r="E191">
            <v>243100000</v>
          </cell>
        </row>
        <row r="192">
          <cell r="A192" t="str">
            <v>D35020200010350202409020202008003</v>
          </cell>
          <cell r="B192" t="str">
            <v>OTROS SERVICIOS PROFESIONALES, CIENTÍFICOS Y TÉCNICOS</v>
          </cell>
          <cell r="C192">
            <v>243100000</v>
          </cell>
          <cell r="D192">
            <v>0</v>
          </cell>
          <cell r="E192">
            <v>243100000</v>
          </cell>
        </row>
        <row r="193">
          <cell r="A193" t="str">
            <v>D3502020001035020240902020200800309</v>
          </cell>
          <cell r="B193" t="str">
            <v>OTROS SERVICIOS PROFESIONALES Y TÉCNICOS N.C.P.</v>
          </cell>
          <cell r="C193">
            <v>243100000</v>
          </cell>
          <cell r="D193">
            <v>0</v>
          </cell>
          <cell r="E193">
            <v>243100000</v>
          </cell>
        </row>
        <row r="194">
          <cell r="A194" t="str">
            <v>D35020200010350202410</v>
          </cell>
          <cell r="B194" t="str">
            <v>ASESORAR SOBRE EL DESARROLLO DE IMAGEN Y MANEJO DE MARCA A LOS ARTESANOS</v>
          </cell>
          <cell r="C194">
            <v>71500000</v>
          </cell>
          <cell r="D194">
            <v>0</v>
          </cell>
          <cell r="E194">
            <v>71500000</v>
          </cell>
        </row>
        <row r="195">
          <cell r="A195" t="str">
            <v>D35020200010350202410020202</v>
          </cell>
          <cell r="B195" t="str">
            <v>ADQUISICIÓN DE SERVICIOS</v>
          </cell>
          <cell r="C195">
            <v>71500000</v>
          </cell>
          <cell r="D195">
            <v>0</v>
          </cell>
          <cell r="E195">
            <v>71500000</v>
          </cell>
        </row>
        <row r="196">
          <cell r="A196" t="str">
            <v>D35020200010350202410020202008</v>
          </cell>
          <cell r="B196" t="str">
            <v>SERVICIOS PRESTADOS A LAS EMPRESAS Y SERVICIOS DE PRODUCCIÓN</v>
          </cell>
          <cell r="C196">
            <v>71500000</v>
          </cell>
          <cell r="D196">
            <v>0</v>
          </cell>
          <cell r="E196">
            <v>71500000</v>
          </cell>
        </row>
        <row r="197">
          <cell r="A197" t="str">
            <v>D35020200010350202410020202008003</v>
          </cell>
          <cell r="B197" t="str">
            <v>OTROS SERVICIOS PROFESIONALES, CIENTÍFICOS Y TÉCNICOS</v>
          </cell>
          <cell r="C197">
            <v>71500000</v>
          </cell>
          <cell r="D197">
            <v>0</v>
          </cell>
          <cell r="E197">
            <v>71500000</v>
          </cell>
        </row>
        <row r="198">
          <cell r="A198" t="str">
            <v>D3502020001035020241002020200800309</v>
          </cell>
          <cell r="B198" t="str">
            <v>OTROS SERVICIOS PROFESIONALES Y TÉCNICOS N.C.P.</v>
          </cell>
          <cell r="C198">
            <v>71500000</v>
          </cell>
          <cell r="D198">
            <v>0</v>
          </cell>
          <cell r="E198">
            <v>71500000</v>
          </cell>
        </row>
        <row r="199">
          <cell r="A199" t="str">
            <v>D35020200010350202411</v>
          </cell>
          <cell r="B199" t="str">
            <v>REALIZAR CURADURÍA DE PRODUCTO PARA PARTICIPAR EN FERIAS</v>
          </cell>
          <cell r="C199">
            <v>69500000</v>
          </cell>
          <cell r="D199">
            <v>0</v>
          </cell>
          <cell r="E199">
            <v>69500000</v>
          </cell>
        </row>
        <row r="200">
          <cell r="A200" t="str">
            <v>D35020200010350202411020202</v>
          </cell>
          <cell r="B200" t="str">
            <v>ADQUISICIÓN DE SERVICIOS</v>
          </cell>
          <cell r="C200">
            <v>69500000</v>
          </cell>
          <cell r="D200">
            <v>0</v>
          </cell>
          <cell r="E200">
            <v>69500000</v>
          </cell>
        </row>
        <row r="201">
          <cell r="A201" t="str">
            <v>D35020200010350202411020202008</v>
          </cell>
          <cell r="B201" t="str">
            <v>SERVICIOS PRESTADOS A LAS EMPRESAS Y SERVICIOS DE PRODUCCIÓN</v>
          </cell>
          <cell r="C201">
            <v>69500000</v>
          </cell>
          <cell r="D201">
            <v>0</v>
          </cell>
          <cell r="E201">
            <v>69500000</v>
          </cell>
        </row>
        <row r="202">
          <cell r="A202" t="str">
            <v>D35020200010350202411020202008003</v>
          </cell>
          <cell r="B202" t="str">
            <v>OTROS SERVICIOS PROFESIONALES, CIENTÍFICOS Y TÉCNICOS</v>
          </cell>
          <cell r="C202">
            <v>69500000</v>
          </cell>
          <cell r="D202">
            <v>0</v>
          </cell>
          <cell r="E202">
            <v>69500000</v>
          </cell>
        </row>
        <row r="203">
          <cell r="A203" t="str">
            <v>D3502020001035020241102020200800309</v>
          </cell>
          <cell r="B203" t="str">
            <v>OTROS SERVICIOS PROFESIONALES Y TÉCNICOS N.C.P.</v>
          </cell>
          <cell r="C203">
            <v>69500000</v>
          </cell>
          <cell r="D203">
            <v>0</v>
          </cell>
          <cell r="E203">
            <v>69500000</v>
          </cell>
        </row>
        <row r="204">
          <cell r="A204" t="str">
            <v>D350202000103502027</v>
          </cell>
          <cell r="B204" t="str">
            <v>SERVICIO DE DIVULGACIÓN DE LA ACTIVIDAD ARTESANAL</v>
          </cell>
          <cell r="C204">
            <v>49500000</v>
          </cell>
          <cell r="D204">
            <v>0</v>
          </cell>
          <cell r="E204">
            <v>49500000</v>
          </cell>
        </row>
        <row r="205">
          <cell r="A205" t="str">
            <v>D35020200010350202703</v>
          </cell>
          <cell r="B205" t="str">
            <v>REALIZAR INFORMES DE AVANCE DEL PROYECTO</v>
          </cell>
          <cell r="C205">
            <v>49500000</v>
          </cell>
          <cell r="D205">
            <v>0</v>
          </cell>
          <cell r="E205">
            <v>49500000</v>
          </cell>
        </row>
        <row r="206">
          <cell r="A206" t="str">
            <v>D35020200010350202703020202</v>
          </cell>
          <cell r="B206" t="str">
            <v>ADQUISICIÓN DE SERVICIOS</v>
          </cell>
          <cell r="C206">
            <v>49500000</v>
          </cell>
          <cell r="D206">
            <v>0</v>
          </cell>
          <cell r="E206">
            <v>49500000</v>
          </cell>
        </row>
        <row r="207">
          <cell r="A207" t="str">
            <v>D35020200010350202703020202008</v>
          </cell>
          <cell r="B207" t="str">
            <v>SERVICIOS PRESTADOS A LAS EMPRESAS Y SERVICIOS DE PRODUCCIÓN</v>
          </cell>
          <cell r="C207">
            <v>49500000</v>
          </cell>
          <cell r="D207">
            <v>0</v>
          </cell>
          <cell r="E207">
            <v>49500000</v>
          </cell>
        </row>
        <row r="208">
          <cell r="A208" t="str">
            <v>D35020200010350202703020202008003</v>
          </cell>
          <cell r="B208" t="str">
            <v>OTROS SERVICIOS PROFESIONALES, CIENTÍFICOS Y TÉCNICOS</v>
          </cell>
          <cell r="C208">
            <v>49500000</v>
          </cell>
          <cell r="D208">
            <v>0</v>
          </cell>
          <cell r="E208">
            <v>49500000</v>
          </cell>
        </row>
        <row r="209">
          <cell r="A209" t="str">
            <v>D3502020001035020270302020200800309</v>
          </cell>
          <cell r="B209" t="str">
            <v>OTROS SERVICIOS PROFESIONALES Y TÉCNICOS N.C.P.</v>
          </cell>
          <cell r="C209">
            <v>49500000</v>
          </cell>
          <cell r="D209">
            <v>0</v>
          </cell>
          <cell r="E209">
            <v>49500000</v>
          </cell>
        </row>
        <row r="210">
          <cell r="A210" t="str">
            <v>D35020200010350202703020202008005</v>
          </cell>
          <cell r="B210" t="str">
            <v>SERVICIOS DE SOPORTE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D3502020001035020270302020200800509</v>
          </cell>
          <cell r="B211" t="str">
            <v>OTROS SERVICIOS AUXILIARES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D350202000103502105</v>
          </cell>
          <cell r="B212" t="str">
            <v>SERVICIO DE ASISTENCIA TÉCNICA A UNIDADES ARTESANALES PARA ACCEDER A MERCADOS ELECTRÓNICOS</v>
          </cell>
          <cell r="C212">
            <v>894381949</v>
          </cell>
          <cell r="D212">
            <v>0</v>
          </cell>
          <cell r="E212">
            <v>894381949</v>
          </cell>
        </row>
        <row r="213">
          <cell r="A213" t="str">
            <v>D35020200010350210502</v>
          </cell>
          <cell r="B213" t="str">
            <v>ASISTENCIA TÉCNICA EN ECOMMERCE A LOS ARTESANOS SELECCIONADOS</v>
          </cell>
          <cell r="C213">
            <v>85000000</v>
          </cell>
          <cell r="D213">
            <v>0</v>
          </cell>
          <cell r="E213">
            <v>85000000</v>
          </cell>
        </row>
        <row r="214">
          <cell r="A214" t="str">
            <v>D35020200010350210502020202</v>
          </cell>
          <cell r="B214" t="str">
            <v>ADQUISICIÓN DE SERVICIOS</v>
          </cell>
          <cell r="C214">
            <v>85000000</v>
          </cell>
          <cell r="D214">
            <v>0</v>
          </cell>
          <cell r="E214">
            <v>85000000</v>
          </cell>
        </row>
        <row r="215">
          <cell r="A215" t="str">
            <v>D35020200010350210502020202008</v>
          </cell>
          <cell r="B215" t="str">
            <v>SERVICIOS PRESTADOS A LAS EMPRESAS Y SERVICIOS DE PRODUCCIÓN</v>
          </cell>
          <cell r="C215">
            <v>85000000</v>
          </cell>
          <cell r="D215">
            <v>0</v>
          </cell>
          <cell r="E215">
            <v>85000000</v>
          </cell>
        </row>
        <row r="216">
          <cell r="A216" t="str">
            <v>D35020200010350210502020202008003</v>
          </cell>
          <cell r="B216" t="str">
            <v>OTROS SERVICIOS PROFESIONALES, CIENTÍFICOS Y TÉCNICOS</v>
          </cell>
          <cell r="C216">
            <v>85000000</v>
          </cell>
          <cell r="D216">
            <v>0</v>
          </cell>
          <cell r="E216">
            <v>85000000</v>
          </cell>
        </row>
        <row r="217">
          <cell r="A217" t="str">
            <v>D3502020001035021050202020200800309</v>
          </cell>
          <cell r="B217" t="str">
            <v>OTROS SERVICIOS PROFESIONALES Y TÉCNICOS N.C.P.</v>
          </cell>
          <cell r="C217">
            <v>85000000</v>
          </cell>
          <cell r="D217">
            <v>0</v>
          </cell>
          <cell r="E217">
            <v>85000000</v>
          </cell>
        </row>
        <row r="218">
          <cell r="A218" t="str">
            <v>D35020200010350210502020202008005</v>
          </cell>
          <cell r="B218" t="str">
            <v>SERVICIOS DE SOPORTE</v>
          </cell>
          <cell r="C218">
            <v>0</v>
          </cell>
          <cell r="D218">
            <v>0</v>
          </cell>
          <cell r="E218">
            <v>0</v>
          </cell>
        </row>
        <row r="219">
          <cell r="A219" t="str">
            <v>D3502020001035021050202020200800509</v>
          </cell>
          <cell r="B219" t="str">
            <v>OTROS SERVICIOS AUXILIARES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D35020200010350210503</v>
          </cell>
          <cell r="B220" t="str">
            <v>PROVEER LOGÍSTICA PARA REALIZAR VENTAS A TRAVÉS DE ECOMMERCE</v>
          </cell>
          <cell r="C220">
            <v>336000000</v>
          </cell>
          <cell r="D220">
            <v>0</v>
          </cell>
          <cell r="E220">
            <v>336000000</v>
          </cell>
        </row>
        <row r="221">
          <cell r="A221" t="str">
            <v>D35020200010350210503020201</v>
          </cell>
          <cell r="B221" t="str">
            <v>MATERIALES Y SUMINISTROS</v>
          </cell>
          <cell r="C221">
            <v>171000000</v>
          </cell>
          <cell r="D221">
            <v>0</v>
          </cell>
          <cell r="E221">
            <v>171000000</v>
          </cell>
        </row>
        <row r="222">
          <cell r="A222" t="str">
            <v>D35020200010350210503020201002</v>
          </cell>
          <cell r="B222" t="str">
            <v>PRODUCTOS ALIMENTICIOS, BEBIDAS Y TABACO; TEXTILES, PRENDAS DE VESTIR Y PRODUCTOS DE CUERO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D35020200010350210503020201002007</v>
          </cell>
          <cell r="B223" t="str">
            <v>ARTÍCULOS TEXTILES (EXCEPTO PRENDAS DE VESTIR)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D35020200010350210503020201004</v>
          </cell>
          <cell r="B224" t="str">
            <v>PRODUCTOS METÁLICOS Y PAQUETES DE SOFTWARE</v>
          </cell>
          <cell r="C224">
            <v>171000000</v>
          </cell>
          <cell r="D224">
            <v>0</v>
          </cell>
          <cell r="E224">
            <v>171000000</v>
          </cell>
        </row>
        <row r="225">
          <cell r="A225" t="str">
            <v>D35020200010350210503020201004005</v>
          </cell>
          <cell r="B225" t="str">
            <v>MAQUINARIA DE OFICINA, CONTABILIDAD E INFORMÁTICA</v>
          </cell>
          <cell r="C225">
            <v>146000000</v>
          </cell>
          <cell r="D225">
            <v>0</v>
          </cell>
          <cell r="E225">
            <v>146000000</v>
          </cell>
        </row>
        <row r="226">
          <cell r="A226" t="str">
            <v>D3502020001035021050302020100400502</v>
          </cell>
          <cell r="B226" t="str">
            <v>MAQUINARIA DE INFORMÁTICA Y SUS PARTES, PIEZAS Y ACCESORIOS</v>
          </cell>
          <cell r="C226">
            <v>146000000</v>
          </cell>
          <cell r="D226">
            <v>0</v>
          </cell>
          <cell r="E226">
            <v>146000000</v>
          </cell>
        </row>
        <row r="227">
          <cell r="A227" t="str">
            <v>D35020200010350210503020201004007</v>
          </cell>
          <cell r="B227" t="str">
            <v>EQUIPO Y APARATOS DE RADIO, TELEVISIÓN Y COMUNICACIONES</v>
          </cell>
          <cell r="C227">
            <v>25000000</v>
          </cell>
          <cell r="D227">
            <v>0</v>
          </cell>
          <cell r="E227">
            <v>25000000</v>
          </cell>
        </row>
        <row r="228">
          <cell r="A228" t="str">
            <v>D3502020001035021050302020100400708</v>
          </cell>
          <cell r="B228" t="str">
            <v>PAQUETES DE SOFTWARE</v>
          </cell>
          <cell r="C228">
            <v>25000000</v>
          </cell>
          <cell r="D228">
            <v>0</v>
          </cell>
          <cell r="E228">
            <v>25000000</v>
          </cell>
        </row>
        <row r="229">
          <cell r="A229" t="str">
            <v>D35020200010350210503020202</v>
          </cell>
          <cell r="B229" t="str">
            <v>ADQUISICIÓN DE SERVICIOS</v>
          </cell>
          <cell r="C229">
            <v>165000000</v>
          </cell>
          <cell r="D229">
            <v>0</v>
          </cell>
          <cell r="E229">
            <v>165000000</v>
          </cell>
        </row>
        <row r="230">
          <cell r="A230" t="str">
            <v>D35020200010350210503020202008</v>
          </cell>
          <cell r="B230" t="str">
            <v>SERVICIOS PRESTADOS A LAS EMPRESAS Y SERVICIOS DE PRODUCCIÓN</v>
          </cell>
          <cell r="C230">
            <v>165000000</v>
          </cell>
          <cell r="D230">
            <v>0</v>
          </cell>
          <cell r="E230">
            <v>165000000</v>
          </cell>
        </row>
        <row r="231">
          <cell r="A231" t="str">
            <v>D35020200010350210503020202008003</v>
          </cell>
          <cell r="B231" t="str">
            <v>OTROS SERVICIOS PROFESIONALES, CIENTÍFICOS Y TÉCNICOS</v>
          </cell>
          <cell r="C231">
            <v>110000000</v>
          </cell>
          <cell r="D231">
            <v>0</v>
          </cell>
          <cell r="E231">
            <v>110000000</v>
          </cell>
        </row>
        <row r="232">
          <cell r="A232" t="str">
            <v>D3502020001035021050302020200800301</v>
          </cell>
          <cell r="B232" t="str">
            <v>SERVICIOS DE CONSULTORÍA EN ADMINISTRACIÓN Y SERVICIOS DE GESTIÓN; SERVICIOS DE TECNOLOGÍA DE LA INFORMACIÓN</v>
          </cell>
          <cell r="C232">
            <v>110000000</v>
          </cell>
          <cell r="D232">
            <v>0</v>
          </cell>
          <cell r="E232">
            <v>110000000</v>
          </cell>
        </row>
        <row r="233">
          <cell r="A233" t="str">
            <v>D35020200010350210503020202008004</v>
          </cell>
          <cell r="B233" t="str">
            <v>SERVICIOS DE TELECOMUNICACIONES, TRANSMISIÓN Y SUMINISTRO DE INFORMACIÓN</v>
          </cell>
          <cell r="C233">
            <v>20000000</v>
          </cell>
          <cell r="D233">
            <v>0</v>
          </cell>
          <cell r="E233">
            <v>20000000</v>
          </cell>
        </row>
        <row r="234">
          <cell r="A234" t="str">
            <v>D3502020001035021050302020200800402</v>
          </cell>
          <cell r="B234" t="str">
            <v>SERVICIOS DE TELECOMUNICACIONES A TRAVÉS DE INTERNET</v>
          </cell>
          <cell r="C234">
            <v>20000000</v>
          </cell>
          <cell r="D234">
            <v>0</v>
          </cell>
          <cell r="E234">
            <v>20000000</v>
          </cell>
        </row>
        <row r="235">
          <cell r="A235" t="str">
            <v>D35020200010350210503020202008005</v>
          </cell>
          <cell r="B235" t="str">
            <v>SERVICIOS DE SOPORTE</v>
          </cell>
          <cell r="C235">
            <v>30000000</v>
          </cell>
          <cell r="D235">
            <v>0</v>
          </cell>
          <cell r="E235">
            <v>30000000</v>
          </cell>
        </row>
        <row r="236">
          <cell r="A236" t="str">
            <v>D3502020001035021050302020200800509</v>
          </cell>
          <cell r="B236" t="str">
            <v>OTROS SERVICIOS AUXILIARES</v>
          </cell>
          <cell r="C236">
            <v>30000000</v>
          </cell>
          <cell r="D236">
            <v>0</v>
          </cell>
          <cell r="E236">
            <v>30000000</v>
          </cell>
        </row>
        <row r="237">
          <cell r="A237" t="str">
            <v>D35020200010350210503020202008007</v>
          </cell>
          <cell r="B237" t="str">
            <v>SERVICIOS DE MANTENIMIENTO, REPARACIÓN E INSTALACIÓN (EXCEPTO SERVICIOS DE CONSTRUCCIÓN)</v>
          </cell>
          <cell r="C237">
            <v>5000000</v>
          </cell>
          <cell r="D237">
            <v>0</v>
          </cell>
          <cell r="E237">
            <v>5000000</v>
          </cell>
        </row>
        <row r="238">
          <cell r="A238" t="str">
            <v>D3502020001035021050302020200800701</v>
          </cell>
          <cell r="B238" t="str">
            <v>SERVICIOS DE MANTENIMIENTO Y REPARACIÓN DE PRODUCTOS METÁLICOS ELABORADOS, MAQUINARIA Y EQUIPO</v>
          </cell>
          <cell r="C238">
            <v>5000000</v>
          </cell>
          <cell r="D238">
            <v>0</v>
          </cell>
          <cell r="E238">
            <v>5000000</v>
          </cell>
        </row>
        <row r="239">
          <cell r="A239" t="str">
            <v>D35020200010350210504</v>
          </cell>
          <cell r="B239" t="str">
            <v>DISEÑAR E IMPLEMENTAR PLATAFORMA DIGITAL PARA REALIZAR MERCADOS ELECTRÓNICOS DE ARTESANÍA COLOMBIANA</v>
          </cell>
          <cell r="C239">
            <v>473381949</v>
          </cell>
          <cell r="D239">
            <v>0</v>
          </cell>
          <cell r="E239">
            <v>473381949</v>
          </cell>
        </row>
        <row r="240">
          <cell r="A240" t="str">
            <v>D35020200010350210504020202</v>
          </cell>
          <cell r="B240" t="str">
            <v>ADQUISICIÓN DE SERVICIOS</v>
          </cell>
          <cell r="C240">
            <v>473381949</v>
          </cell>
          <cell r="D240">
            <v>0</v>
          </cell>
          <cell r="E240">
            <v>473381949</v>
          </cell>
        </row>
        <row r="241">
          <cell r="A241" t="str">
            <v>D35020200010350210504020202008</v>
          </cell>
          <cell r="B241" t="str">
            <v>SERVICIOS PRESTADOS A LAS EMPRESAS Y SERVICIOS DE PRODUCCIÓN</v>
          </cell>
          <cell r="C241">
            <v>473381949</v>
          </cell>
          <cell r="D241">
            <v>0</v>
          </cell>
          <cell r="E241">
            <v>473381949</v>
          </cell>
        </row>
        <row r="242">
          <cell r="A242" t="str">
            <v>D35020200010350210504020202008003</v>
          </cell>
          <cell r="B242" t="str">
            <v>OTROS SERVICIOS PROFESIONALES, CIENTÍFICOS Y TÉCNICOS</v>
          </cell>
          <cell r="C242">
            <v>473381949</v>
          </cell>
          <cell r="D242">
            <v>0</v>
          </cell>
          <cell r="E242">
            <v>473381949</v>
          </cell>
        </row>
        <row r="243">
          <cell r="A243" t="str">
            <v>D3502020001035021050402020200800309</v>
          </cell>
          <cell r="B243" t="str">
            <v>OTROS SERVICIOS PROFESIONALES Y TÉCNICOS N.C.P.</v>
          </cell>
          <cell r="C243">
            <v>473381949</v>
          </cell>
          <cell r="D243">
            <v>0</v>
          </cell>
          <cell r="E243">
            <v>473381949</v>
          </cell>
        </row>
        <row r="244">
          <cell r="A244" t="str">
            <v>D3502020002</v>
          </cell>
          <cell r="B244" t="str">
            <v>MEJORAMIENTO DE LA GESTIÓN DE LA INFORMACIÓN Y LA GENERACIÓN DE CONOCIMIENTO DEL SECTOR ARTESANAL NACIONAL</v>
          </cell>
          <cell r="C244">
            <v>275525000</v>
          </cell>
          <cell r="D244">
            <v>0</v>
          </cell>
          <cell r="E244">
            <v>275525000</v>
          </cell>
        </row>
        <row r="245">
          <cell r="A245" t="str">
            <v>D350202000203502027</v>
          </cell>
          <cell r="B245" t="str">
            <v>SERVICIO DE DIVULGACIÓN DE LA ACTIVIDAD ARTESANAL</v>
          </cell>
          <cell r="C245">
            <v>42000000</v>
          </cell>
          <cell r="D245">
            <v>0</v>
          </cell>
          <cell r="E245">
            <v>42000000</v>
          </cell>
        </row>
        <row r="246">
          <cell r="A246" t="str">
            <v>D35020200020350202703</v>
          </cell>
          <cell r="B246" t="str">
            <v>PARTICIPAR EN ESCENARIOS DE DIVULGACIÓN</v>
          </cell>
          <cell r="C246">
            <v>42000000</v>
          </cell>
          <cell r="D246">
            <v>0</v>
          </cell>
          <cell r="E246">
            <v>42000000</v>
          </cell>
        </row>
        <row r="247">
          <cell r="A247" t="str">
            <v>D35020200020350202703020202</v>
          </cell>
          <cell r="B247" t="str">
            <v>ADQUISICIÓN DE SERVICIOS</v>
          </cell>
          <cell r="C247">
            <v>42000000</v>
          </cell>
          <cell r="D247">
            <v>0</v>
          </cell>
          <cell r="E247">
            <v>42000000</v>
          </cell>
        </row>
        <row r="248">
          <cell r="A248" t="str">
            <v>D35020200020350202703020202006</v>
          </cell>
          <cell r="B248" t="str">
            <v>SERVICIOS DE ALOJAMIENTO; SERVICIOS DE SUMINISTRO DE COMIDAS Y BEBIDAS; SERVICIOS DE TRANSPORTE; Y SERVICIOS DE DISTRIBUCIÓN DE ELECTRICIDAD, GAS Y AGUA</v>
          </cell>
          <cell r="C248">
            <v>5000000</v>
          </cell>
          <cell r="D248">
            <v>0</v>
          </cell>
          <cell r="E248">
            <v>5000000</v>
          </cell>
        </row>
        <row r="249">
          <cell r="A249" t="str">
            <v>D35020200020350202703020202006004</v>
          </cell>
          <cell r="B249" t="str">
            <v>SERVICIOS DE TRANSPORTE DE PASAJEROS</v>
          </cell>
          <cell r="C249">
            <v>5000000</v>
          </cell>
          <cell r="D249">
            <v>0</v>
          </cell>
          <cell r="E249">
            <v>5000000</v>
          </cell>
        </row>
        <row r="250">
          <cell r="A250" t="str">
            <v>D35020200020350202703020202008</v>
          </cell>
          <cell r="B250" t="str">
            <v>SERVICIOS PRESTADOS A LAS EMPRESAS Y SERVICIOS DE PRODUCCIÓN</v>
          </cell>
          <cell r="C250">
            <v>32000000</v>
          </cell>
          <cell r="D250">
            <v>0</v>
          </cell>
          <cell r="E250">
            <v>32000000</v>
          </cell>
        </row>
        <row r="251">
          <cell r="A251" t="str">
            <v>D35020200020350202703020202008003</v>
          </cell>
          <cell r="B251" t="str">
            <v>OTROS SERVICIOS PROFESIONALES, CIENTÍFICOS Y TÉCNICOS</v>
          </cell>
          <cell r="C251">
            <v>32000000</v>
          </cell>
          <cell r="D251">
            <v>0</v>
          </cell>
          <cell r="E251">
            <v>32000000</v>
          </cell>
        </row>
        <row r="252">
          <cell r="A252" t="str">
            <v>D3502020002035020270302020200800309</v>
          </cell>
          <cell r="B252" t="str">
            <v>OTROS SERVICIOS PROFESIONALES Y TÉCNICOS N.C.P.</v>
          </cell>
          <cell r="C252">
            <v>32000000</v>
          </cell>
          <cell r="D252">
            <v>0</v>
          </cell>
          <cell r="E252">
            <v>32000000</v>
          </cell>
        </row>
        <row r="253">
          <cell r="A253" t="str">
            <v>D35020200020350202703020202010</v>
          </cell>
          <cell r="B253" t="str">
            <v>VIÁTICOS DE LOS FUNCIONARIOS EN COMISIÓN</v>
          </cell>
          <cell r="C253">
            <v>5000000</v>
          </cell>
          <cell r="D253">
            <v>0</v>
          </cell>
          <cell r="E253">
            <v>5000000</v>
          </cell>
        </row>
        <row r="254">
          <cell r="A254" t="str">
            <v>D350202000203502107</v>
          </cell>
          <cell r="B254" t="str">
            <v>SERVICIO DE INFORMACIÓN SOBRE EL SECTOR ARTESANAL</v>
          </cell>
          <cell r="C254">
            <v>101605000</v>
          </cell>
          <cell r="D254">
            <v>0</v>
          </cell>
          <cell r="E254">
            <v>101605000</v>
          </cell>
        </row>
        <row r="255">
          <cell r="A255" t="str">
            <v>D35020200020350210703</v>
          </cell>
          <cell r="B255" t="str">
            <v>CONSOLIDAR EL SISTEMA INTEGRADO DE INFORMACIÓN</v>
          </cell>
          <cell r="C255">
            <v>101605000</v>
          </cell>
          <cell r="D255">
            <v>0</v>
          </cell>
          <cell r="E255">
            <v>101605000</v>
          </cell>
        </row>
        <row r="256">
          <cell r="A256" t="str">
            <v>D35020200020350210703020202</v>
          </cell>
          <cell r="B256" t="str">
            <v>ADQUISICIÓN DE SERVICIOS</v>
          </cell>
          <cell r="C256">
            <v>101605000</v>
          </cell>
          <cell r="D256">
            <v>0</v>
          </cell>
          <cell r="E256">
            <v>101605000</v>
          </cell>
        </row>
        <row r="257">
          <cell r="A257" t="str">
            <v>D35020200020350210703020202008</v>
          </cell>
          <cell r="B257" t="str">
            <v>SERVICIOS PRESTADOS A LAS EMPRESAS Y SERVICIOS DE PRODUCCIÓN</v>
          </cell>
          <cell r="C257">
            <v>101605000</v>
          </cell>
          <cell r="D257">
            <v>0</v>
          </cell>
          <cell r="E257">
            <v>101605000</v>
          </cell>
        </row>
        <row r="258">
          <cell r="A258" t="str">
            <v>D35020200020350210703020202008003</v>
          </cell>
          <cell r="B258" t="str">
            <v>OTROS SERVICIOS PROFESIONALES, CIENTÍFICOS Y TÉCNICOS</v>
          </cell>
          <cell r="C258">
            <v>21605000</v>
          </cell>
          <cell r="D258">
            <v>0</v>
          </cell>
          <cell r="E258">
            <v>21605000</v>
          </cell>
        </row>
        <row r="259">
          <cell r="A259" t="str">
            <v>D3502020002035021070302020200800301</v>
          </cell>
          <cell r="B259" t="str">
            <v>SERVICIOS DE CONSULTORÍA EN ADMINISTRACIÓN Y SERVICIOS DE GESTIÓN; SERVICIOS DE TECNOLOGÍA DE LA INFORMACIÓN</v>
          </cell>
          <cell r="C259">
            <v>21605000</v>
          </cell>
          <cell r="D259">
            <v>0</v>
          </cell>
          <cell r="E259">
            <v>21605000</v>
          </cell>
        </row>
        <row r="260">
          <cell r="A260" t="str">
            <v>D35020200020350210703020202008004</v>
          </cell>
          <cell r="B260" t="str">
            <v>SERVICIOS DE TELECOMUNICACIONES, TRANSMISIÓN Y SUMINISTRO DE INFORMACIÓN</v>
          </cell>
          <cell r="C260">
            <v>80000000</v>
          </cell>
          <cell r="D260">
            <v>0</v>
          </cell>
          <cell r="E260">
            <v>80000000</v>
          </cell>
        </row>
        <row r="261">
          <cell r="A261" t="str">
            <v>D3502020002035021070302020200800405</v>
          </cell>
          <cell r="B261" t="str">
            <v>SERVICIOS DE BIBLIOTECAS Y ARCHIVOS</v>
          </cell>
          <cell r="C261">
            <v>80000000</v>
          </cell>
          <cell r="D261">
            <v>0</v>
          </cell>
          <cell r="E261">
            <v>80000000</v>
          </cell>
        </row>
        <row r="262">
          <cell r="A262" t="str">
            <v>D350202000203502109</v>
          </cell>
          <cell r="B262" t="str">
            <v>"DOCUMENTOS INVESTIGACIÓN SOBRE EL SECTOR
ARTESANAL"</v>
          </cell>
          <cell r="C262">
            <v>131920000</v>
          </cell>
          <cell r="D262">
            <v>0</v>
          </cell>
          <cell r="E262">
            <v>131920000</v>
          </cell>
        </row>
        <row r="263">
          <cell r="A263" t="str">
            <v>D35020200020350210902</v>
          </cell>
          <cell r="B263" t="str">
            <v>REALIZAR ESTUDIOS SOBRE EL SECTOR ARTESANAL</v>
          </cell>
          <cell r="C263">
            <v>131920000</v>
          </cell>
          <cell r="D263">
            <v>0</v>
          </cell>
          <cell r="E263">
            <v>131920000</v>
          </cell>
        </row>
        <row r="264">
          <cell r="A264" t="str">
            <v>D35020200020350210902020202</v>
          </cell>
          <cell r="B264" t="str">
            <v>ADQUISICIÓN DE SERVICIOS</v>
          </cell>
          <cell r="C264">
            <v>131920000</v>
          </cell>
          <cell r="D264">
            <v>0</v>
          </cell>
          <cell r="E264">
            <v>131920000</v>
          </cell>
        </row>
        <row r="265">
          <cell r="A265" t="str">
            <v>D35020200020350210902020202008</v>
          </cell>
          <cell r="B265" t="str">
            <v>SERVICIOS PRESTADOS A LAS EMPRESAS Y SERVICIOS DE PRODUCCIÓN</v>
          </cell>
          <cell r="C265">
            <v>131920000</v>
          </cell>
          <cell r="D265">
            <v>0</v>
          </cell>
          <cell r="E265">
            <v>131920000</v>
          </cell>
        </row>
        <row r="266">
          <cell r="A266" t="str">
            <v>D35020200020350210902020202008001</v>
          </cell>
          <cell r="B266" t="str">
            <v>SERVICIOS DE INVESTIGACIÓN Y DESARROLLO</v>
          </cell>
          <cell r="C266">
            <v>122920000</v>
          </cell>
          <cell r="D266">
            <v>0</v>
          </cell>
          <cell r="E266">
            <v>122920000</v>
          </cell>
        </row>
        <row r="267">
          <cell r="A267" t="str">
            <v>D3502020002035021090202020200800102</v>
          </cell>
          <cell r="B267" t="str">
            <v>SERVICIOS DE INVESTIGACIÓN Y DESARROLLO EXPERIMENTAL EN CIENCIAS SOCIALES Y HUMANIDADES</v>
          </cell>
          <cell r="C267">
            <v>122920000</v>
          </cell>
          <cell r="D267">
            <v>0</v>
          </cell>
          <cell r="E267">
            <v>122920000</v>
          </cell>
        </row>
        <row r="268">
          <cell r="A268" t="str">
            <v>D35020200020350210902020202008003</v>
          </cell>
          <cell r="B268" t="str">
            <v>OTROS SERVICIOS PROFESIONALES, CIENTÍFICOS Y TÉCNICOS</v>
          </cell>
          <cell r="C268">
            <v>9000000</v>
          </cell>
          <cell r="D268">
            <v>0</v>
          </cell>
          <cell r="E268">
            <v>9000000</v>
          </cell>
        </row>
        <row r="269">
          <cell r="A269" t="str">
            <v>D3502020002035021090202020200800309</v>
          </cell>
          <cell r="B269" t="str">
            <v>OTROS SERVICIOS PROFESIONALES Y TÉCNICOS N.C.P.</v>
          </cell>
          <cell r="C269">
            <v>9000000</v>
          </cell>
          <cell r="D269">
            <v>0</v>
          </cell>
          <cell r="E269">
            <v>9000000</v>
          </cell>
        </row>
        <row r="270">
          <cell r="A270" t="str">
            <v>D3502020003</v>
          </cell>
          <cell r="B270" t="str">
            <v>FORTALECIMIENTO DE LA ACTIVIDAD ARTESANAL DE LOS MUNICIPIOS CON VOCACIÓN ARTESANAL COMO ALTERNATIVA DE REACTIVACIÓN ECONÓMICA LOCAL Y SOSTENIBLE. 2022-2025 NACIONAL</v>
          </cell>
          <cell r="C270">
            <v>6846890341</v>
          </cell>
          <cell r="D270">
            <v>0</v>
          </cell>
          <cell r="E270">
            <v>6846890341</v>
          </cell>
        </row>
        <row r="271">
          <cell r="A271" t="str">
            <v>D350202000303502008</v>
          </cell>
          <cell r="B271" t="str">
            <v>SERVICIO DE ASISTENCIA TÉCNICA PARA MEJORAR LA COMPETITIVIDAD DE LOS SECTORES PRODUCTIVOS</v>
          </cell>
          <cell r="C271">
            <v>870360000</v>
          </cell>
          <cell r="D271">
            <v>0</v>
          </cell>
          <cell r="E271">
            <v>870360000</v>
          </cell>
        </row>
        <row r="272">
          <cell r="A272" t="str">
            <v>D35020200030350200801</v>
          </cell>
          <cell r="B272" t="str">
            <v>CONSOLIDAR SISTEMAS PRODUCTIVOS ARTESANALES (SISTEMA MODA, REDES PRODUCTIVAS ARTESANALES,SISTEMAS NO AGRÍCOLAS, EMPRENDIMIENTOS RURALES)</v>
          </cell>
          <cell r="C272">
            <v>870360000</v>
          </cell>
          <cell r="D272">
            <v>0</v>
          </cell>
          <cell r="E272">
            <v>870360000</v>
          </cell>
        </row>
        <row r="273">
          <cell r="A273" t="str">
            <v>D35020200030350200801020201</v>
          </cell>
          <cell r="B273" t="str">
            <v>MATERIALES Y SUMINISTROS</v>
          </cell>
          <cell r="C273">
            <v>150000000</v>
          </cell>
          <cell r="D273">
            <v>0</v>
          </cell>
          <cell r="E273">
            <v>150000000</v>
          </cell>
        </row>
        <row r="274">
          <cell r="A274" t="str">
            <v>D35020200030350200801020201002</v>
          </cell>
          <cell r="B274" t="str">
            <v>PRODUCTOS ALIMENTICIOS, BEBIDAS Y TABACO; TEXTILES, PRENDAS DE VESTIR Y PRODUCTOS DE CUERO</v>
          </cell>
          <cell r="C274">
            <v>100000000</v>
          </cell>
          <cell r="D274">
            <v>0</v>
          </cell>
          <cell r="E274">
            <v>100000000</v>
          </cell>
        </row>
        <row r="275">
          <cell r="A275" t="str">
            <v>D35020200030350200801020201002007</v>
          </cell>
          <cell r="B275" t="str">
            <v>ARTÍCULOS TEXTILES (EXCEPTO PRENDAS DE VESTIR)</v>
          </cell>
          <cell r="C275">
            <v>50000000</v>
          </cell>
          <cell r="D275">
            <v>0</v>
          </cell>
          <cell r="E275">
            <v>50000000</v>
          </cell>
        </row>
        <row r="276">
          <cell r="A276" t="str">
            <v>D35020200030350200801020201002008</v>
          </cell>
          <cell r="B276" t="str">
            <v>DOTACIÓN (PRENDAS DE VESTIR Y CALZADO)</v>
          </cell>
          <cell r="C276">
            <v>50000000</v>
          </cell>
          <cell r="D276">
            <v>0</v>
          </cell>
          <cell r="E276">
            <v>50000000</v>
          </cell>
        </row>
        <row r="277">
          <cell r="A277" t="str">
            <v>D35020200030350200801020201003</v>
          </cell>
          <cell r="B277" t="str">
            <v>OTROS BIENES TRANSPORTABLES (EXCEPTO PRODUCTOS METÁLICOS, MAQUINARIA Y EQUIPO)</v>
          </cell>
          <cell r="C277">
            <v>50000000</v>
          </cell>
          <cell r="D277">
            <v>0</v>
          </cell>
          <cell r="E277">
            <v>50000000</v>
          </cell>
        </row>
        <row r="278">
          <cell r="A278" t="str">
            <v>D35020200030350200801020201003001</v>
          </cell>
          <cell r="B278" t="str">
            <v>PRODUCTOS DE MADERA, CORCHO, CESTERÍA Y ESPARTERÍA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D35020200030350200801020201003008</v>
          </cell>
          <cell r="B279" t="str">
            <v>OTROS BIENES TRANSPORTABLES N.C.P.</v>
          </cell>
          <cell r="C279">
            <v>50000000</v>
          </cell>
          <cell r="D279">
            <v>0</v>
          </cell>
          <cell r="E279">
            <v>50000000</v>
          </cell>
        </row>
        <row r="280">
          <cell r="A280" t="str">
            <v>D3502020003035020080102020100300802</v>
          </cell>
          <cell r="B280" t="str">
            <v>JOYAS Y ARTÍCULOS CONEXOS</v>
          </cell>
          <cell r="C280">
            <v>50000000</v>
          </cell>
          <cell r="D280">
            <v>0</v>
          </cell>
          <cell r="E280">
            <v>50000000</v>
          </cell>
        </row>
        <row r="281">
          <cell r="A281" t="str">
            <v>D35020200030350200801020202</v>
          </cell>
          <cell r="B281" t="str">
            <v>ADQUISICIÓN DE SERVICIOS</v>
          </cell>
          <cell r="C281">
            <v>720360000</v>
          </cell>
          <cell r="D281">
            <v>0</v>
          </cell>
          <cell r="E281">
            <v>720360000</v>
          </cell>
        </row>
        <row r="282">
          <cell r="A282" t="str">
            <v>D35020200030350200801020202008</v>
          </cell>
          <cell r="B282" t="str">
            <v>SERVICIOS PRESTADOS A LAS EMPRESAS Y SERVICIOS DE PRODUCCIÓN</v>
          </cell>
          <cell r="C282">
            <v>720360000</v>
          </cell>
          <cell r="D282">
            <v>0</v>
          </cell>
          <cell r="E282">
            <v>720360000</v>
          </cell>
        </row>
        <row r="283">
          <cell r="A283" t="str">
            <v>D35020200030350200801020202008001</v>
          </cell>
          <cell r="B283" t="str">
            <v>SERVICIOS DE INVESTIGACIÓN Y DESARROLLO</v>
          </cell>
          <cell r="C283">
            <v>30360000</v>
          </cell>
          <cell r="D283">
            <v>0</v>
          </cell>
          <cell r="E283">
            <v>30360000</v>
          </cell>
        </row>
        <row r="284">
          <cell r="A284" t="str">
            <v>D3502020003035020080102020200800102</v>
          </cell>
          <cell r="B284" t="str">
            <v>SERVICIOS DE INVESTIGACIÓN Y DESARROLLO EXPERIMENTAL EN CIENCIAS SOCIALES Y HUMANIDADES</v>
          </cell>
          <cell r="C284">
            <v>30360000</v>
          </cell>
          <cell r="D284">
            <v>0</v>
          </cell>
          <cell r="E284">
            <v>30360000</v>
          </cell>
        </row>
        <row r="285">
          <cell r="A285" t="str">
            <v>D35020200030350200801020202008003</v>
          </cell>
          <cell r="B285" t="str">
            <v>OTROS SERVICIOS PROFESIONALES, CIENTÍFICOS Y TÉCNICOS</v>
          </cell>
          <cell r="C285">
            <v>690000000</v>
          </cell>
          <cell r="D285">
            <v>0</v>
          </cell>
          <cell r="E285">
            <v>690000000</v>
          </cell>
        </row>
        <row r="286">
          <cell r="A286" t="str">
            <v>D3502020003035020080102020200800301</v>
          </cell>
          <cell r="B286" t="str">
            <v>SERVICIOS DE CONSULTORÍA EN ADMINISTRACIÓN Y SERVICIOS DE GESTIÓN; SERVICIOS DE TECNOLOGÍA DE LA INFORMACIÓN</v>
          </cell>
          <cell r="C286">
            <v>140000000</v>
          </cell>
          <cell r="D286">
            <v>0</v>
          </cell>
          <cell r="E286">
            <v>140000000</v>
          </cell>
        </row>
        <row r="287">
          <cell r="A287" t="str">
            <v>D3502020003035020080102020200800307</v>
          </cell>
          <cell r="B287" t="str">
            <v>SERVICIOS DE INVESTIGACIÓN DE MERCADOS Y DE ENCUESTAS DE OPINIÓN PÚBLICA</v>
          </cell>
          <cell r="C287">
            <v>30000000</v>
          </cell>
          <cell r="D287">
            <v>0</v>
          </cell>
          <cell r="E287">
            <v>30000000</v>
          </cell>
        </row>
        <row r="288">
          <cell r="A288" t="str">
            <v>D3502020003035020080102020200800308</v>
          </cell>
          <cell r="B288" t="str">
            <v>SERVICIOS FOTOGRÁFICOS Y SERVICIOS DE REVELADO FOTOGRÁFICO</v>
          </cell>
          <cell r="C288">
            <v>520000000</v>
          </cell>
          <cell r="D288">
            <v>0</v>
          </cell>
          <cell r="E288">
            <v>520000000</v>
          </cell>
        </row>
        <row r="289">
          <cell r="A289" t="str">
            <v>D3502020003035020080102020200800309</v>
          </cell>
          <cell r="B289" t="str">
            <v>OTROS SERVICIOS PROFESIONALES Y TÉCNICOS N.C.P.</v>
          </cell>
          <cell r="C289">
            <v>0</v>
          </cell>
          <cell r="D289">
            <v>0</v>
          </cell>
          <cell r="E289">
            <v>0</v>
          </cell>
        </row>
        <row r="290">
          <cell r="A290" t="str">
            <v>D35020200030350200801020202008005</v>
          </cell>
          <cell r="B290" t="str">
            <v>SERVICIOS DE SOPORTE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D3502020003035020080102020200800509</v>
          </cell>
          <cell r="B291" t="str">
            <v>OTROS SERVICIOS AUXILIARES</v>
          </cell>
          <cell r="C291">
            <v>0</v>
          </cell>
          <cell r="D291">
            <v>0</v>
          </cell>
          <cell r="E291">
            <v>0</v>
          </cell>
        </row>
        <row r="292">
          <cell r="A292" t="str">
            <v>D350202000303502016</v>
          </cell>
          <cell r="B292" t="str">
            <v>"SERVICIO DE ASISTENCIA TÉCNICA PARA EL
FORTALECIMIENTO DE LAS REDES REGIONALES DE
EMPRENDIMIENTO"</v>
          </cell>
          <cell r="C292">
            <v>1568202502</v>
          </cell>
          <cell r="D292">
            <v>0</v>
          </cell>
          <cell r="E292">
            <v>1568202502</v>
          </cell>
        </row>
        <row r="293">
          <cell r="A293" t="str">
            <v>D35020200030350201603</v>
          </cell>
          <cell r="B293" t="str">
            <v>COFINANCIAR PROYECTOS CON ENFOQUE TERRITORIAL (PDET, ADN, ENTRE OTROS)</v>
          </cell>
          <cell r="C293">
            <v>1194450534</v>
          </cell>
          <cell r="D293">
            <v>0</v>
          </cell>
          <cell r="E293">
            <v>1194450534</v>
          </cell>
        </row>
        <row r="294">
          <cell r="A294" t="str">
            <v>D35020200030350201603020202</v>
          </cell>
          <cell r="B294" t="str">
            <v>ADQUISICIÓN DE SERVICIOS</v>
          </cell>
          <cell r="C294">
            <v>1038450534</v>
          </cell>
          <cell r="D294">
            <v>0</v>
          </cell>
          <cell r="E294">
            <v>1038450534</v>
          </cell>
        </row>
        <row r="295">
          <cell r="A295" t="str">
            <v>D35020200030350201603020202006</v>
          </cell>
          <cell r="B295" t="str">
            <v>SERVICIOS DE ALOJAMIENTO; SERVICIOS DE SUMINISTRO DE COMIDAS Y BEBIDAS; SERVICIOS DE TRANSPORTE; Y SERVICIOS DE DISTRIBUCIÓN DE ELECTRICIDAD, GAS Y AGUA</v>
          </cell>
          <cell r="C295">
            <v>0</v>
          </cell>
          <cell r="D295">
            <v>0</v>
          </cell>
          <cell r="E295">
            <v>0</v>
          </cell>
        </row>
        <row r="296">
          <cell r="A296" t="str">
            <v>D35020200030350201603020202006004</v>
          </cell>
          <cell r="B296" t="str">
            <v>SERVICIOS DE TRANSPORTE DE PASAJEROS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D35020200030350201603020202008</v>
          </cell>
          <cell r="B297" t="str">
            <v>SERVICIOS PRESTADOS A LAS EMPRESAS Y SERVICIOS DE PRODUCCIÓN</v>
          </cell>
          <cell r="C297">
            <v>1038450534</v>
          </cell>
          <cell r="D297">
            <v>0</v>
          </cell>
          <cell r="E297">
            <v>1038450534</v>
          </cell>
        </row>
        <row r="298">
          <cell r="A298" t="str">
            <v>D35020200030350201603020202008003</v>
          </cell>
          <cell r="B298" t="str">
            <v>OTROS SERVICIOS PROFESIONALES, CIENTÍFICOS Y TÉCNICOS</v>
          </cell>
          <cell r="C298">
            <v>1038450534</v>
          </cell>
          <cell r="D298">
            <v>0</v>
          </cell>
          <cell r="E298">
            <v>1038450534</v>
          </cell>
        </row>
        <row r="299">
          <cell r="A299" t="str">
            <v>D3502020003035020160302020200800301</v>
          </cell>
          <cell r="B299" t="str">
            <v>SERVICIOS DE CONSULTORÍA EN ADMINISTRACIÓN Y SERVICIOS DE GESTIÓN; SERVICIOS DE TECNOLOGÍA DE LA INFORMACIÓN</v>
          </cell>
          <cell r="C299">
            <v>838450534</v>
          </cell>
          <cell r="D299">
            <v>0</v>
          </cell>
          <cell r="E299">
            <v>838450534</v>
          </cell>
        </row>
        <row r="300">
          <cell r="A300" t="str">
            <v>D3502020003035020160302020200800307</v>
          </cell>
          <cell r="B300" t="str">
            <v>SERVICIOS DE INVESTIGACIÓN DE MERCADOS Y DE ENCUESTAS DE OPINIÓN PÚBLICA</v>
          </cell>
          <cell r="C300">
            <v>50000000</v>
          </cell>
          <cell r="D300">
            <v>0</v>
          </cell>
          <cell r="E300">
            <v>50000000</v>
          </cell>
        </row>
        <row r="301">
          <cell r="A301" t="str">
            <v>D3502020003035020160302020200800309</v>
          </cell>
          <cell r="B301" t="str">
            <v>OTROS SERVICIOS PROFESIONALES Y TÉCNICOS N.C.P.</v>
          </cell>
          <cell r="C301">
            <v>150000000</v>
          </cell>
          <cell r="D301">
            <v>0</v>
          </cell>
          <cell r="E301">
            <v>150000000</v>
          </cell>
        </row>
        <row r="302">
          <cell r="A302" t="str">
            <v>D35020200030350201603020202008005</v>
          </cell>
          <cell r="B302" t="str">
            <v>SERVICIOS DE SOPORTE</v>
          </cell>
          <cell r="C302">
            <v>0</v>
          </cell>
          <cell r="D302">
            <v>0</v>
          </cell>
          <cell r="E302">
            <v>0</v>
          </cell>
        </row>
        <row r="303">
          <cell r="A303" t="str">
            <v>D3502020003035020160302020200800509</v>
          </cell>
          <cell r="B303" t="str">
            <v>OTROS SERVICIOS AUXILIARES</v>
          </cell>
          <cell r="C303">
            <v>0</v>
          </cell>
          <cell r="D303">
            <v>0</v>
          </cell>
          <cell r="E303">
            <v>0</v>
          </cell>
        </row>
        <row r="304">
          <cell r="A304" t="str">
            <v>D35020200030350201603030202</v>
          </cell>
          <cell r="B304" t="str">
            <v>A ORGANIZACIONES INTERNACIONALES</v>
          </cell>
          <cell r="C304">
            <v>156000000</v>
          </cell>
          <cell r="D304">
            <v>0</v>
          </cell>
          <cell r="E304">
            <v>156000000</v>
          </cell>
        </row>
        <row r="305">
          <cell r="A305" t="str">
            <v>D35020200030350201603030202001</v>
          </cell>
          <cell r="B305" t="str">
            <v>MEMBRESÍAS</v>
          </cell>
          <cell r="C305">
            <v>156000000</v>
          </cell>
          <cell r="D305">
            <v>0</v>
          </cell>
          <cell r="E305">
            <v>156000000</v>
          </cell>
        </row>
        <row r="306">
          <cell r="A306" t="str">
            <v>D35020200030350201604</v>
          </cell>
          <cell r="B306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306">
            <v>373751968</v>
          </cell>
          <cell r="D306">
            <v>0</v>
          </cell>
          <cell r="E306">
            <v>373751968</v>
          </cell>
        </row>
        <row r="307">
          <cell r="A307" t="str">
            <v>D35020200030350201604020201</v>
          </cell>
          <cell r="B307" t="str">
            <v>MATERIALES Y SUMINISTROS</v>
          </cell>
          <cell r="C307">
            <v>7000000</v>
          </cell>
          <cell r="D307">
            <v>0</v>
          </cell>
          <cell r="E307">
            <v>7000000</v>
          </cell>
        </row>
        <row r="308">
          <cell r="A308" t="str">
            <v>D35020200030350201604020201003</v>
          </cell>
          <cell r="B308" t="str">
            <v>OTROS BIENES TRANSPORTABLES (EXCEPTO PRODUCTOS METÁLICOS, MAQUINARIA Y EQUIPO)</v>
          </cell>
          <cell r="C308">
            <v>7000000</v>
          </cell>
          <cell r="D308">
            <v>0</v>
          </cell>
          <cell r="E308">
            <v>7000000</v>
          </cell>
        </row>
        <row r="309">
          <cell r="A309" t="str">
            <v>D35020200030350201604020201003008</v>
          </cell>
          <cell r="B309" t="str">
            <v>OTROS BIENES TRANSPORTABLES N.C.P.</v>
          </cell>
          <cell r="C309">
            <v>7000000</v>
          </cell>
          <cell r="D309">
            <v>0</v>
          </cell>
          <cell r="E309">
            <v>7000000</v>
          </cell>
        </row>
        <row r="310">
          <cell r="A310" t="str">
            <v>D3502020003035020160402020100300802</v>
          </cell>
          <cell r="B310" t="str">
            <v>JOYAS Y ARTÍCULOS CONEXOS</v>
          </cell>
          <cell r="C310">
            <v>5500000</v>
          </cell>
          <cell r="D310">
            <v>0</v>
          </cell>
          <cell r="E310">
            <v>5500000</v>
          </cell>
        </row>
        <row r="311">
          <cell r="A311" t="str">
            <v>D3502020003035020160402020100300809</v>
          </cell>
          <cell r="B311" t="str">
            <v>OTROS ARTÍCULOS MANUFACTURADOS N.C.P.</v>
          </cell>
          <cell r="C311">
            <v>1500000</v>
          </cell>
          <cell r="D311">
            <v>0</v>
          </cell>
          <cell r="E311">
            <v>1500000</v>
          </cell>
        </row>
        <row r="312">
          <cell r="A312" t="str">
            <v>D35020200030350201604020202</v>
          </cell>
          <cell r="B312" t="str">
            <v>ADQUISICIÓN DE SERVICIOS</v>
          </cell>
          <cell r="C312">
            <v>366751968</v>
          </cell>
          <cell r="D312">
            <v>0</v>
          </cell>
          <cell r="E312">
            <v>366751968</v>
          </cell>
        </row>
        <row r="313">
          <cell r="A313" t="str">
            <v>D35020200030350201604020202008</v>
          </cell>
          <cell r="B313" t="str">
            <v>SERVICIOS PRESTADOS A LAS EMPRESAS Y SERVICIOS DE PRODUCCIÓN</v>
          </cell>
          <cell r="C313">
            <v>366751968</v>
          </cell>
          <cell r="D313">
            <v>0</v>
          </cell>
          <cell r="E313">
            <v>366751968</v>
          </cell>
        </row>
        <row r="314">
          <cell r="A314" t="str">
            <v>D35020200030350201604020202008001</v>
          </cell>
          <cell r="B314" t="str">
            <v>SERVICIOS DE INVESTIGACIÓN Y DESARROLLO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D3502020003035020160402020200800102</v>
          </cell>
          <cell r="B315" t="str">
            <v>SERVICIOS DE INVESTIGACIÓN Y DESARROLLO EXPERIMENTAL EN CIENCIAS SOCIALES Y HUMANIDADES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D35020200030350201604020202008003</v>
          </cell>
          <cell r="B316" t="str">
            <v>OTROS SERVICIOS PROFESIONALES, CIENTÍFICOS Y TÉCNICOS</v>
          </cell>
          <cell r="C316">
            <v>316751968</v>
          </cell>
          <cell r="D316">
            <v>0</v>
          </cell>
          <cell r="E316">
            <v>316751968</v>
          </cell>
        </row>
        <row r="317">
          <cell r="A317" t="str">
            <v>D3502020003035020160402020200800301</v>
          </cell>
          <cell r="B317" t="str">
            <v>SERVICIOS DE CONSULTORÍA EN ADMINISTRACIÓN Y SERVICIOS DE GESTIÓN; SERVICIOS DE TECNOLOGÍA DE LA INFORMACIÓN</v>
          </cell>
          <cell r="C317">
            <v>90000000</v>
          </cell>
          <cell r="D317">
            <v>0</v>
          </cell>
          <cell r="E317">
            <v>90000000</v>
          </cell>
        </row>
        <row r="318">
          <cell r="A318" t="str">
            <v>D3502020003035020160402020200800309</v>
          </cell>
          <cell r="B318" t="str">
            <v>OTROS SERVICIOS PROFESIONALES Y TÉCNICOS N.C.P.</v>
          </cell>
          <cell r="C318">
            <v>226751968</v>
          </cell>
          <cell r="D318">
            <v>0</v>
          </cell>
          <cell r="E318">
            <v>226751968</v>
          </cell>
        </row>
        <row r="319">
          <cell r="A319" t="str">
            <v>D35020200030350201604020202008005</v>
          </cell>
          <cell r="B319" t="str">
            <v>SERVICIOS DE SOPORTE</v>
          </cell>
          <cell r="C319">
            <v>50000000</v>
          </cell>
          <cell r="D319">
            <v>0</v>
          </cell>
          <cell r="E319">
            <v>50000000</v>
          </cell>
        </row>
        <row r="320">
          <cell r="A320" t="str">
            <v>D3502020003035020160402020200800509</v>
          </cell>
          <cell r="B320" t="str">
            <v>OTROS SERVICIOS AUXILIARES</v>
          </cell>
          <cell r="C320">
            <v>50000000</v>
          </cell>
          <cell r="D320">
            <v>0</v>
          </cell>
          <cell r="E320">
            <v>50000000</v>
          </cell>
        </row>
        <row r="321">
          <cell r="A321" t="str">
            <v>D350202000303502024</v>
          </cell>
          <cell r="B321" t="str">
            <v>SERVICIO DE ASISTENCIA TÉCNICA PARA LA ACTIVIDAD  ARTESANAL</v>
          </cell>
          <cell r="C321">
            <v>1138837000</v>
          </cell>
          <cell r="D321">
            <v>0</v>
          </cell>
          <cell r="E321">
            <v>1138837000</v>
          </cell>
        </row>
        <row r="322">
          <cell r="A322" t="str">
            <v>D35020200030350202401</v>
          </cell>
          <cell r="B322" t="str">
            <v>PRESTAR SERVICIOS DE ASISTENCIA TÉCNICA, CAPACITACIÓN Y FORMACIÓN EN LOS 32 DEPARTAMENTOS Y EN LA CIUDAD DE BOGOTÁ</v>
          </cell>
          <cell r="C322">
            <v>1138837000</v>
          </cell>
          <cell r="D322">
            <v>0</v>
          </cell>
          <cell r="E322">
            <v>1138837000</v>
          </cell>
        </row>
        <row r="323">
          <cell r="A323" t="str">
            <v>D35020200030350202401020202</v>
          </cell>
          <cell r="B323" t="str">
            <v>ADQUISICIÓN DE SERVICIOS</v>
          </cell>
          <cell r="C323">
            <v>1138837000</v>
          </cell>
          <cell r="D323">
            <v>0</v>
          </cell>
          <cell r="E323">
            <v>1138837000</v>
          </cell>
        </row>
        <row r="324">
          <cell r="A324" t="str">
            <v>D35020200030350202401020202008</v>
          </cell>
          <cell r="B324" t="str">
            <v>SERVICIOS PRESTADOS A LAS EMPRESAS Y SERVICIOS DE PRODUCCIÓN</v>
          </cell>
          <cell r="C324">
            <v>1138837000</v>
          </cell>
          <cell r="D324">
            <v>0</v>
          </cell>
          <cell r="E324">
            <v>1138837000</v>
          </cell>
        </row>
        <row r="325">
          <cell r="A325" t="str">
            <v>D35020200030350202401020202008001</v>
          </cell>
          <cell r="B325" t="str">
            <v>SERVICIOS DE INVESTIGACIÓN Y DESARROLLO</v>
          </cell>
          <cell r="C325">
            <v>1138837000</v>
          </cell>
          <cell r="D325">
            <v>0</v>
          </cell>
          <cell r="E325">
            <v>1138837000</v>
          </cell>
        </row>
        <row r="326">
          <cell r="A326" t="str">
            <v>D3502020003035020240102020200800102</v>
          </cell>
          <cell r="B326" t="str">
            <v>SERVICIOS DE INVESTIGACIÓN Y DESARROLLO EXPERIMENTAL EN CIENCIAS SOCIALES Y HUMANIDADES</v>
          </cell>
          <cell r="C326">
            <v>1138837000</v>
          </cell>
          <cell r="D326">
            <v>0</v>
          </cell>
          <cell r="E326">
            <v>1138837000</v>
          </cell>
        </row>
        <row r="327">
          <cell r="A327" t="str">
            <v>D35020200030350202401020202008003</v>
          </cell>
          <cell r="B327" t="str">
            <v>OTROS SERVICIOS PROFESIONALES, CIENTÍFICOS Y TÉCNICOS</v>
          </cell>
          <cell r="C327">
            <v>0</v>
          </cell>
          <cell r="D327">
            <v>0</v>
          </cell>
          <cell r="E327">
            <v>0</v>
          </cell>
        </row>
        <row r="328">
          <cell r="A328" t="str">
            <v>D3502020003035020240102020200800309</v>
          </cell>
          <cell r="B328" t="str">
            <v>OTROS SERVICIOS PROFESIONALES Y TÉCNICOS N.C.P.</v>
          </cell>
          <cell r="C328">
            <v>0</v>
          </cell>
          <cell r="D328">
            <v>0</v>
          </cell>
          <cell r="E328">
            <v>0</v>
          </cell>
        </row>
        <row r="329">
          <cell r="A329" t="str">
            <v>D35020200030350202401020202008005</v>
          </cell>
          <cell r="B329" t="str">
            <v>SERVICIOS DE SOPORTE</v>
          </cell>
          <cell r="C329">
            <v>0</v>
          </cell>
          <cell r="D329">
            <v>0</v>
          </cell>
          <cell r="E329">
            <v>0</v>
          </cell>
        </row>
        <row r="330">
          <cell r="A330" t="str">
            <v>D3502020003035020240102020200800509</v>
          </cell>
          <cell r="B330" t="str">
            <v>OTROS SERVICIOS AUXILIARES</v>
          </cell>
          <cell r="C330">
            <v>0</v>
          </cell>
          <cell r="D330">
            <v>0</v>
          </cell>
          <cell r="E330">
            <v>0</v>
          </cell>
        </row>
        <row r="331">
          <cell r="A331" t="str">
            <v>D35020200030350202402</v>
          </cell>
          <cell r="B331" t="str">
            <v>"GESTIONAR ALIANZAS PARA LA COFINANCIACIÓN DE PROYECTOS DE DESARROLLO DE LA ACTIVIDAD ARTESANAL EN LOS 32 DEPARTAMENTOS Y EN LA CIUDAD DE BOGOTÁ (INCLUIYE RECURSOS
DE COFINANCIACIÓN)"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D35020200030350202402020202</v>
          </cell>
          <cell r="B332" t="str">
            <v>ADQUISICIÓN DE SERVICIOS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D35020200030350202402020202008</v>
          </cell>
          <cell r="B333" t="str">
            <v>SERVICIOS PRESTADOS A LAS EMPRESAS Y SERVICIOS DE PRODUCCIÓN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D35020200030350202402020202008003</v>
          </cell>
          <cell r="B334" t="str">
            <v>OTROS SERVICIOS PROFESIONALES, CIENTÍFICOS Y TÉCNICOS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D3502020003035020240202020200800301</v>
          </cell>
          <cell r="B335" t="str">
            <v>SERVICIOS DE CONSULTORÍA EN ADMINISTRACIÓN Y SERVICIOS DE GESTIÓN; SERVICIOS DE TECNOLOGÍA DE LA INFORMACIÓN</v>
          </cell>
          <cell r="C335">
            <v>0</v>
          </cell>
          <cell r="D335">
            <v>0</v>
          </cell>
          <cell r="E335">
            <v>0</v>
          </cell>
        </row>
        <row r="336">
          <cell r="A336" t="str">
            <v>D35020200030350202402020202008005</v>
          </cell>
          <cell r="B336" t="str">
            <v>SERVICIOS DE SOPORTE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D3502020003035020240202020200800509</v>
          </cell>
          <cell r="B337" t="str">
            <v>OTROS SERVICIOS AUXILIARES</v>
          </cell>
          <cell r="C337">
            <v>0</v>
          </cell>
          <cell r="D337">
            <v>0</v>
          </cell>
          <cell r="E337">
            <v>0</v>
          </cell>
        </row>
        <row r="338">
          <cell r="A338" t="str">
            <v>D350202000303502026</v>
          </cell>
          <cell r="B338" t="str">
            <v>SERVICIO DE DISEÑO Y/O MEJORAMIENTO DE PRODUCTOS ARTESANALES</v>
          </cell>
          <cell r="C338">
            <v>2324914277</v>
          </cell>
          <cell r="D338">
            <v>0</v>
          </cell>
          <cell r="E338">
            <v>2324914277</v>
          </cell>
        </row>
        <row r="339">
          <cell r="A339" t="str">
            <v>D35020200030350202602</v>
          </cell>
          <cell r="B339" t="str">
            <v>COMERCIALIZAR LOS PRODUCTOS DESARROLLADOS EN LOS PROYECTOS REGIONALES EN EVENTOS COMERCIALES, LOCALES, REGIONALES Y NACIONALES</v>
          </cell>
          <cell r="C339">
            <v>2075739462</v>
          </cell>
          <cell r="D339">
            <v>0</v>
          </cell>
          <cell r="E339">
            <v>2075739462</v>
          </cell>
        </row>
        <row r="340">
          <cell r="A340" t="str">
            <v>D35020200030350202602020201</v>
          </cell>
          <cell r="B340" t="str">
            <v>MATERIALES Y SUMINISTROS</v>
          </cell>
          <cell r="C340">
            <v>260000000</v>
          </cell>
          <cell r="D340">
            <v>0</v>
          </cell>
          <cell r="E340">
            <v>260000000</v>
          </cell>
        </row>
        <row r="341">
          <cell r="A341" t="str">
            <v>D35020200030350202602020201002</v>
          </cell>
          <cell r="B341" t="str">
            <v>PRODUCTOS ALIMENTICIOS, BEBIDAS Y TABACO; TEXTILES, PRENDAS DE VESTIR Y PRODUCTOS DE CUERO</v>
          </cell>
          <cell r="C341">
            <v>100000000</v>
          </cell>
          <cell r="D341">
            <v>0</v>
          </cell>
          <cell r="E341">
            <v>100000000</v>
          </cell>
        </row>
        <row r="342">
          <cell r="A342" t="str">
            <v>D35020200030350202602020201002007</v>
          </cell>
          <cell r="B342" t="str">
            <v>ARTÍCULOS TEXTILES (EXCEPTO PRENDAS DE VESTIR)</v>
          </cell>
          <cell r="C342">
            <v>0</v>
          </cell>
          <cell r="D342">
            <v>0</v>
          </cell>
          <cell r="E342">
            <v>0</v>
          </cell>
        </row>
        <row r="343">
          <cell r="A343" t="str">
            <v>D35020200030350202602020201002008</v>
          </cell>
          <cell r="B343" t="str">
            <v>DOTACIÓN (PRENDAS DE VESTIR Y CALZADO)</v>
          </cell>
          <cell r="C343">
            <v>100000000</v>
          </cell>
          <cell r="D343">
            <v>0</v>
          </cell>
          <cell r="E343">
            <v>100000000</v>
          </cell>
        </row>
        <row r="344">
          <cell r="A344" t="str">
            <v>D35020200030350202602020201003</v>
          </cell>
          <cell r="B344" t="str">
            <v>OTROS BIENES TRANSPORTABLES (EXCEPTO PRODUCTOS METÁLICOS, MAQUINARIA Y EQUIPO)</v>
          </cell>
          <cell r="C344">
            <v>160000000</v>
          </cell>
          <cell r="D344">
            <v>0</v>
          </cell>
          <cell r="E344">
            <v>160000000</v>
          </cell>
        </row>
        <row r="345">
          <cell r="A345" t="str">
            <v>D35020200030350202602020201003001</v>
          </cell>
          <cell r="B345" t="str">
            <v>PRODUCTOS DE MADERA, CORCHO, CESTERÍA Y ESPARTERÍA</v>
          </cell>
          <cell r="C345">
            <v>100000000</v>
          </cell>
          <cell r="D345">
            <v>0</v>
          </cell>
          <cell r="E345">
            <v>100000000</v>
          </cell>
        </row>
        <row r="346">
          <cell r="A346" t="str">
            <v>D35020200030350202602020201003007</v>
          </cell>
          <cell r="B346" t="str">
            <v>VIDRIO Y PRODUCTOS DE VIDRIO Y OTROS PRODUCTOS NO METÁLICOS N.C.P.</v>
          </cell>
          <cell r="C346">
            <v>20000000</v>
          </cell>
          <cell r="D346">
            <v>0</v>
          </cell>
          <cell r="E346">
            <v>20000000</v>
          </cell>
        </row>
        <row r="347">
          <cell r="A347" t="str">
            <v>D3502020003035020260202020100300702</v>
          </cell>
          <cell r="B347" t="str">
            <v>ARTÍCULOS DE CERÁMICA NO ESTRUCTURAL</v>
          </cell>
          <cell r="C347">
            <v>20000000</v>
          </cell>
          <cell r="D347">
            <v>0</v>
          </cell>
          <cell r="E347">
            <v>20000000</v>
          </cell>
        </row>
        <row r="348">
          <cell r="A348" t="str">
            <v>D35020200030350202602020201003008</v>
          </cell>
          <cell r="B348" t="str">
            <v>OTROS BIENES TRANSPORTABLES N.C.P.</v>
          </cell>
          <cell r="C348">
            <v>40000000</v>
          </cell>
          <cell r="D348">
            <v>0</v>
          </cell>
          <cell r="E348">
            <v>40000000</v>
          </cell>
        </row>
        <row r="349">
          <cell r="A349" t="str">
            <v>D3502020003035020260202020100300801</v>
          </cell>
          <cell r="B349" t="str">
            <v>MUEBLES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D3502020003035020260202020100300809</v>
          </cell>
          <cell r="B350" t="str">
            <v>OTROS ARTÍCULOS MANUFACTURADOS N.C.P.</v>
          </cell>
          <cell r="C350">
            <v>40000000</v>
          </cell>
          <cell r="D350">
            <v>0</v>
          </cell>
          <cell r="E350">
            <v>40000000</v>
          </cell>
        </row>
        <row r="351">
          <cell r="A351" t="str">
            <v>D35020200030350202602020202</v>
          </cell>
          <cell r="B351" t="str">
            <v>ADQUISICIÓN DE SERVICIOS</v>
          </cell>
          <cell r="C351">
            <v>1815739462</v>
          </cell>
          <cell r="D351">
            <v>0</v>
          </cell>
          <cell r="E351">
            <v>1815739462</v>
          </cell>
        </row>
        <row r="352">
          <cell r="A352" t="str">
            <v>D35020200030350202602020202005</v>
          </cell>
          <cell r="B352" t="str">
            <v>SERVICIOS DE LA CONSTRUCCIÓN</v>
          </cell>
          <cell r="C352">
            <v>500000000</v>
          </cell>
          <cell r="D352">
            <v>0</v>
          </cell>
          <cell r="E352">
            <v>500000000</v>
          </cell>
        </row>
        <row r="353">
          <cell r="A353" t="str">
            <v>D35020200030350202602020202005004</v>
          </cell>
          <cell r="B353" t="str">
            <v>SERVICIOS DE CONSTRUCCIÓN</v>
          </cell>
          <cell r="C353">
            <v>500000000</v>
          </cell>
          <cell r="D353">
            <v>0</v>
          </cell>
          <cell r="E353">
            <v>500000000</v>
          </cell>
        </row>
        <row r="354">
          <cell r="A354" t="str">
            <v>D3502020003035020260202020200500404</v>
          </cell>
          <cell r="B354" t="str">
            <v>MONTAJE Y ERECCIÓN DE CONSTRUCCIONES PREFABRICADAS</v>
          </cell>
          <cell r="C354">
            <v>500000000</v>
          </cell>
          <cell r="D354">
            <v>0</v>
          </cell>
          <cell r="E354">
            <v>500000000</v>
          </cell>
        </row>
        <row r="355">
          <cell r="A355" t="str">
            <v>D35020200030350202602020202008</v>
          </cell>
          <cell r="B355" t="str">
            <v>SERVICIOS PRESTADOS A LAS EMPRESAS Y SERVICIOS DE PRODUCCIÓN</v>
          </cell>
          <cell r="C355">
            <v>1315739462</v>
          </cell>
          <cell r="D355">
            <v>0</v>
          </cell>
          <cell r="E355">
            <v>1315739462</v>
          </cell>
        </row>
        <row r="356">
          <cell r="A356" t="str">
            <v>D35020200030350202602020202008003</v>
          </cell>
          <cell r="B356" t="str">
            <v>OTROS SERVICIOS PROFESIONALES, CIENTÍFICOS Y TÉCNICOS</v>
          </cell>
          <cell r="C356">
            <v>1075739462</v>
          </cell>
          <cell r="D356">
            <v>0</v>
          </cell>
          <cell r="E356">
            <v>1075739462</v>
          </cell>
        </row>
        <row r="357">
          <cell r="A357" t="str">
            <v>D3502020003035020260202020200800307</v>
          </cell>
          <cell r="B357" t="str">
            <v>SERVICIOS DE INVESTIGACIÓN DE MERCADOS Y DE ENCUESTAS DE OPINIÓN PÚBLICA</v>
          </cell>
          <cell r="C357">
            <v>300000000</v>
          </cell>
          <cell r="D357">
            <v>0</v>
          </cell>
          <cell r="E357">
            <v>300000000</v>
          </cell>
        </row>
        <row r="358">
          <cell r="A358" t="str">
            <v>D3502020003035020260202020200800308</v>
          </cell>
          <cell r="B358" t="str">
            <v>SERVICIOS FOTOGRÁFICOS Y SERVICIOS DE REVELADO FOTOGRÁFICO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D3502020003035020260202020200800309</v>
          </cell>
          <cell r="B359" t="str">
            <v>OTROS SERVICIOS PROFESIONALES Y TÉCNICOS N.C.P.</v>
          </cell>
          <cell r="C359">
            <v>775739462</v>
          </cell>
          <cell r="D359">
            <v>0</v>
          </cell>
          <cell r="E359">
            <v>775739462</v>
          </cell>
        </row>
        <row r="360">
          <cell r="A360" t="str">
            <v>D35020200030350202602020202008005</v>
          </cell>
          <cell r="B360" t="str">
            <v>SERVICIOS DE SOPORTE</v>
          </cell>
          <cell r="C360">
            <v>240000000</v>
          </cell>
          <cell r="D360">
            <v>0</v>
          </cell>
          <cell r="E360">
            <v>240000000</v>
          </cell>
        </row>
        <row r="361">
          <cell r="A361" t="str">
            <v>D3502020003035020260202020200800509</v>
          </cell>
          <cell r="B361" t="str">
            <v>OTROS SERVICIOS AUXILIARES</v>
          </cell>
          <cell r="C361">
            <v>240000000</v>
          </cell>
          <cell r="D361">
            <v>0</v>
          </cell>
          <cell r="E361">
            <v>240000000</v>
          </cell>
        </row>
        <row r="362">
          <cell r="A362" t="str">
            <v>D35020200030350202603</v>
          </cell>
          <cell r="B362" t="str">
            <v>FORTALECER LAS ACTIVIDADES DE LOS LABORATORIOS DE INNOVACIÓN Y DISEÑO EN LOS 32 DEPARTAMENTOS Y LA CIUDAD DE BOGOTÁ</v>
          </cell>
          <cell r="C362">
            <v>249174815</v>
          </cell>
          <cell r="D362">
            <v>0</v>
          </cell>
          <cell r="E362">
            <v>249174815</v>
          </cell>
        </row>
        <row r="363">
          <cell r="A363" t="str">
            <v>D35020200030350202603020201</v>
          </cell>
          <cell r="B363" t="str">
            <v>MATERIALES Y SUMINISTROS</v>
          </cell>
          <cell r="C363">
            <v>10000000</v>
          </cell>
          <cell r="D363">
            <v>0</v>
          </cell>
          <cell r="E363">
            <v>10000000</v>
          </cell>
        </row>
        <row r="364">
          <cell r="A364" t="str">
            <v>D35020200030350202603020201003</v>
          </cell>
          <cell r="B364" t="str">
            <v>OTROS BIENES TRANSPORTABLES (EXCEPTO PRODUCTOS METÁLICOS, MAQUINARIA Y EQUIPO)</v>
          </cell>
          <cell r="C364">
            <v>10000000</v>
          </cell>
          <cell r="D364">
            <v>0</v>
          </cell>
          <cell r="E364">
            <v>10000000</v>
          </cell>
        </row>
        <row r="365">
          <cell r="A365" t="str">
            <v>D35020200030350202603020201003002</v>
          </cell>
          <cell r="B365" t="str">
            <v>PASTA O PULPA, PAPEL Y PRODUCTOS DE PAPEL; IMPRESOS Y ARTÍCULOS RELACIONADOS</v>
          </cell>
          <cell r="C365">
            <v>10000000</v>
          </cell>
          <cell r="D365">
            <v>0</v>
          </cell>
          <cell r="E365">
            <v>10000000</v>
          </cell>
        </row>
        <row r="366">
          <cell r="A366" t="str">
            <v>D3502020003035020260302020100300201</v>
          </cell>
          <cell r="B366" t="str">
            <v>PASTA DE PAPEL, PAPEL Y CARTÓN</v>
          </cell>
          <cell r="C366">
            <v>10000000</v>
          </cell>
          <cell r="D366">
            <v>0</v>
          </cell>
          <cell r="E366">
            <v>10000000</v>
          </cell>
        </row>
        <row r="367">
          <cell r="A367" t="str">
            <v>D35020200030350202603020202</v>
          </cell>
          <cell r="B367" t="str">
            <v>ADQUISICIÓN DE SERVICIOS</v>
          </cell>
          <cell r="C367">
            <v>239174815</v>
          </cell>
          <cell r="D367">
            <v>0</v>
          </cell>
          <cell r="E367">
            <v>239174815</v>
          </cell>
        </row>
        <row r="368">
          <cell r="A368" t="str">
            <v>D35020200030350202603020202006</v>
          </cell>
          <cell r="B368" t="str">
            <v>SERVICIOS DE ALOJAMIENTO; SERVICIOS DE SUMINISTRO DE COMIDAS Y BEBIDAS; SERVICIOS DE TRANSPORTE; Y SERVICIOS DE DISTRIBUCIÓN DE ELECTRICIDAD, GAS Y AGUA</v>
          </cell>
          <cell r="C368">
            <v>156974815</v>
          </cell>
          <cell r="D368">
            <v>0</v>
          </cell>
          <cell r="E368">
            <v>156974815</v>
          </cell>
        </row>
        <row r="369">
          <cell r="A369" t="str">
            <v>D35020200030350202603020202006004</v>
          </cell>
          <cell r="B369" t="str">
            <v>SERVICIOS DE TRANSPORTE DE PASAJEROS</v>
          </cell>
          <cell r="C369">
            <v>141974815</v>
          </cell>
          <cell r="D369">
            <v>0</v>
          </cell>
          <cell r="E369">
            <v>141974815</v>
          </cell>
        </row>
        <row r="370">
          <cell r="A370" t="str">
            <v>D35020200030350202603020202006008</v>
          </cell>
          <cell r="B370" t="str">
            <v>SERVICIOS POSTALES Y DE MENSAJERÍA</v>
          </cell>
          <cell r="C370">
            <v>15000000</v>
          </cell>
          <cell r="D370">
            <v>0</v>
          </cell>
          <cell r="E370">
            <v>15000000</v>
          </cell>
        </row>
        <row r="371">
          <cell r="A371" t="str">
            <v>D35020200030350202603020202008</v>
          </cell>
          <cell r="B371" t="str">
            <v>SERVICIOS PRESTADOS A LAS EMPRESAS Y SERVICIOS DE PRODUCCIÓN</v>
          </cell>
          <cell r="C371">
            <v>82200000</v>
          </cell>
          <cell r="D371">
            <v>-80000000</v>
          </cell>
          <cell r="E371">
            <v>2200000</v>
          </cell>
        </row>
        <row r="372">
          <cell r="A372" t="str">
            <v>D35020200030350202603020202008003</v>
          </cell>
          <cell r="B372" t="str">
            <v>OTROS SERVICIOS PROFESIONALES, CIENTÍFICOS Y TÉCNICOS</v>
          </cell>
          <cell r="C372">
            <v>82200000</v>
          </cell>
          <cell r="D372">
            <v>-80000000</v>
          </cell>
          <cell r="E372">
            <v>2200000</v>
          </cell>
        </row>
        <row r="373">
          <cell r="A373" t="str">
            <v>D3502020003035020260302020200800301</v>
          </cell>
          <cell r="B373" t="str">
            <v>SERVICIOS DE CONSULTORÍA EN ADMINISTRACIÓN Y SERVICIOS DE GESTIÓN; SERVICIOS DE TECNOLOGÍA DE LA INFORMACIÓN</v>
          </cell>
          <cell r="C373">
            <v>82200000</v>
          </cell>
          <cell r="D373">
            <v>-80000000</v>
          </cell>
          <cell r="E373">
            <v>2200000</v>
          </cell>
        </row>
        <row r="374">
          <cell r="A374" t="str">
            <v>D35020200030350202603020202008005</v>
          </cell>
          <cell r="B374" t="str">
            <v>SERVICIOS DE SOPORTE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D3502020003035020260302020200800509</v>
          </cell>
          <cell r="B375" t="str">
            <v>OTROS SERVICIOS AUXILIARES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D35020200030350202603020202010</v>
          </cell>
          <cell r="B376" t="str">
            <v>VIÁTICOS DE LOS FUNCIONARIOS EN COMISIÓN</v>
          </cell>
          <cell r="C376">
            <v>0</v>
          </cell>
          <cell r="D376">
            <v>80000000</v>
          </cell>
          <cell r="E376">
            <v>80000000</v>
          </cell>
        </row>
        <row r="377">
          <cell r="A377" t="str">
            <v>D350202000303502107</v>
          </cell>
          <cell r="B377" t="str">
            <v>SERVICIO DE INFORMACIÓN SOBRE EL SECTOR ARTESANAL</v>
          </cell>
          <cell r="C377">
            <v>944576562</v>
          </cell>
          <cell r="D377">
            <v>0</v>
          </cell>
          <cell r="E377">
            <v>944576562</v>
          </cell>
        </row>
        <row r="378">
          <cell r="A378" t="str">
            <v>D35020200030350210702</v>
          </cell>
          <cell r="B378" t="str">
            <v>CONSOLIDAR EL SISTEMA DE INFORMACIÓN Y COMUNICACIÓN DE LA ACTIVIDAD ARTESANAL</v>
          </cell>
          <cell r="C378">
            <v>593679075</v>
          </cell>
          <cell r="D378">
            <v>0</v>
          </cell>
          <cell r="E378">
            <v>593679075</v>
          </cell>
        </row>
        <row r="379">
          <cell r="A379" t="str">
            <v>D35020200030350210702020202</v>
          </cell>
          <cell r="B379" t="str">
            <v>ADQUISICIÓN DE SERVICIOS</v>
          </cell>
          <cell r="C379">
            <v>593679075</v>
          </cell>
          <cell r="D379">
            <v>0</v>
          </cell>
          <cell r="E379">
            <v>593679075</v>
          </cell>
        </row>
        <row r="380">
          <cell r="A380" t="str">
            <v>D35020200030350210702020202008</v>
          </cell>
          <cell r="B380" t="str">
            <v>SERVICIOS PRESTADOS A LAS EMPRESAS Y SERVICIOS DE PRODUCCIÓN</v>
          </cell>
          <cell r="C380">
            <v>593679075</v>
          </cell>
          <cell r="D380">
            <v>0</v>
          </cell>
          <cell r="E380">
            <v>593679075</v>
          </cell>
        </row>
        <row r="381">
          <cell r="A381" t="str">
            <v>D35020200030350210702020202008003</v>
          </cell>
          <cell r="B381" t="str">
            <v>OTROS SERVICIOS PROFESIONALES, CIENTÍFICOS Y TÉCNICOS</v>
          </cell>
          <cell r="C381">
            <v>593679075</v>
          </cell>
          <cell r="D381">
            <v>0</v>
          </cell>
          <cell r="E381">
            <v>593679075</v>
          </cell>
        </row>
        <row r="382">
          <cell r="A382" t="str">
            <v>D3502020003035021070202020200800301</v>
          </cell>
          <cell r="B382" t="str">
            <v>SERVICIOS DE CONSULTORÍA EN ADMINISTRACIÓN Y SERVICIOS DE GESTIÓN; SERVICIOS DE TECNOLOGÍA DE LA INFORMACIÓN</v>
          </cell>
          <cell r="C382">
            <v>150000000</v>
          </cell>
          <cell r="D382">
            <v>0</v>
          </cell>
          <cell r="E382">
            <v>150000000</v>
          </cell>
        </row>
        <row r="383">
          <cell r="A383" t="str">
            <v>D3502020003035021070202020200800306</v>
          </cell>
          <cell r="B383" t="str">
            <v>SERVICIOS DE PUBLICIDAD Y EL SUMINISTRO DE ESPACIO O TIEMPO PUBLICITARIOS</v>
          </cell>
          <cell r="C383">
            <v>120000000</v>
          </cell>
          <cell r="D383">
            <v>0</v>
          </cell>
          <cell r="E383">
            <v>120000000</v>
          </cell>
        </row>
        <row r="384">
          <cell r="A384" t="str">
            <v>D3502020003035021070202020200800309</v>
          </cell>
          <cell r="B384" t="str">
            <v>OTROS SERVICIOS PROFESIONALES Y TÉCNICOS N.C.P.</v>
          </cell>
          <cell r="C384">
            <v>323679075</v>
          </cell>
          <cell r="D384">
            <v>0</v>
          </cell>
          <cell r="E384">
            <v>323679075</v>
          </cell>
        </row>
        <row r="385">
          <cell r="A385" t="str">
            <v>D35020200030350210702020202008005</v>
          </cell>
          <cell r="B385" t="str">
            <v>SERVICIOS DE SOPORTE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D3502020003035021070202020200800509</v>
          </cell>
          <cell r="B386" t="str">
            <v>OTROS SERVICIOS AUXILIARES</v>
          </cell>
          <cell r="C386">
            <v>0</v>
          </cell>
          <cell r="D386">
            <v>0</v>
          </cell>
          <cell r="E386">
            <v>0</v>
          </cell>
        </row>
        <row r="387">
          <cell r="A387" t="str">
            <v>D35020200030350210702020202008007</v>
          </cell>
          <cell r="B387" t="str">
            <v>SERVICIOS DE MANTENIMIENTO, REPARACIÓN E INSTALACIÓN (EXCEPTO SERVICIOS DE CONSTRUCCIÓN)</v>
          </cell>
          <cell r="C387">
            <v>0</v>
          </cell>
          <cell r="D387">
            <v>0</v>
          </cell>
          <cell r="E387">
            <v>0</v>
          </cell>
        </row>
        <row r="388">
          <cell r="A388" t="str">
            <v>D3502020003035021070202020200800701</v>
          </cell>
          <cell r="B388" t="str">
            <v>SERVICIOS DE MANTENIMIENTO Y REPARACIÓN DE PRODUCTOS METÁLICOS ELABORADOS, MAQUINARIA Y EQUIPO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D35020200030350210703</v>
          </cell>
          <cell r="B389" t="str">
            <v>FORTALECER EL OBSERVATORIO DE LA ACTIVIDAD ARTESANAL</v>
          </cell>
          <cell r="C389">
            <v>350897487</v>
          </cell>
          <cell r="D389">
            <v>0</v>
          </cell>
          <cell r="E389">
            <v>350897487</v>
          </cell>
        </row>
        <row r="390">
          <cell r="A390" t="str">
            <v>D35020200030350210703020202</v>
          </cell>
          <cell r="B390" t="str">
            <v>ADQUISICIÓN DE SERVICIOS</v>
          </cell>
          <cell r="C390">
            <v>350897487</v>
          </cell>
          <cell r="D390">
            <v>0</v>
          </cell>
          <cell r="E390">
            <v>350897487</v>
          </cell>
        </row>
        <row r="391">
          <cell r="A391" t="str">
            <v>D35020200030350210703020202008</v>
          </cell>
          <cell r="B391" t="str">
            <v>SERVICIOS PRESTADOS A LAS EMPRESAS Y SERVICIOS DE PRODUCCIÓN</v>
          </cell>
          <cell r="C391">
            <v>300897487</v>
          </cell>
          <cell r="D391">
            <v>0</v>
          </cell>
          <cell r="E391">
            <v>300897487</v>
          </cell>
        </row>
        <row r="392">
          <cell r="A392" t="str">
            <v>D35020200030350210703020202008003</v>
          </cell>
          <cell r="B392" t="str">
            <v>OTROS SERVICIOS PROFESIONALES, CIENTÍFICOS Y TÉCNICOS</v>
          </cell>
          <cell r="C392">
            <v>250000000</v>
          </cell>
          <cell r="D392">
            <v>0</v>
          </cell>
          <cell r="E392">
            <v>250000000</v>
          </cell>
        </row>
        <row r="393">
          <cell r="A393" t="str">
            <v>D3502020003035021070302020200800301</v>
          </cell>
          <cell r="B393" t="str">
            <v>SERVICIOS DE CONSULTORÍA EN ADMINISTRACIÓN Y SERVICIOS DE GESTIÓN; SERVICIOS DE TECNOLOGÍA DE LA INFORMACIÓN</v>
          </cell>
          <cell r="C393">
            <v>250000000</v>
          </cell>
          <cell r="D393">
            <v>0</v>
          </cell>
          <cell r="E393">
            <v>250000000</v>
          </cell>
        </row>
        <row r="394">
          <cell r="A394" t="str">
            <v>D35020200030350210703020202008005</v>
          </cell>
          <cell r="B394" t="str">
            <v>SERVICIOS DE SOPORTE</v>
          </cell>
          <cell r="C394">
            <v>50897487</v>
          </cell>
          <cell r="D394">
            <v>0</v>
          </cell>
          <cell r="E394">
            <v>50897487</v>
          </cell>
        </row>
        <row r="395">
          <cell r="A395" t="str">
            <v>D3502020003035021070302020200800509</v>
          </cell>
          <cell r="B395" t="str">
            <v>OTROS SERVICIOS AUXILIARES</v>
          </cell>
          <cell r="C395">
            <v>50897487</v>
          </cell>
          <cell r="D395">
            <v>0</v>
          </cell>
          <cell r="E395">
            <v>50897487</v>
          </cell>
        </row>
        <row r="396">
          <cell r="A396" t="str">
            <v>D35020200030350210703020202009</v>
          </cell>
          <cell r="B396" t="str">
            <v>SERVICIOS PARA LA COMUNIDAD, SOCIALES Y PERSONALES</v>
          </cell>
          <cell r="C396">
            <v>50000000</v>
          </cell>
          <cell r="D396">
            <v>0</v>
          </cell>
          <cell r="E396">
            <v>50000000</v>
          </cell>
        </row>
        <row r="397">
          <cell r="A397" t="str">
            <v>D35020200030350210703020202009006</v>
          </cell>
          <cell r="B397" t="str">
            <v>SERVICIOS DE ESPARCIMIENTO, CULTURALES Y DEPORTIVOS</v>
          </cell>
          <cell r="C397">
            <v>50000000</v>
          </cell>
          <cell r="D397">
            <v>0</v>
          </cell>
          <cell r="E397">
            <v>50000000</v>
          </cell>
        </row>
        <row r="398">
          <cell r="A398" t="str">
            <v>D3502020003035021070302020200900601</v>
          </cell>
          <cell r="B398" t="str">
            <v>SERVICIOS AUDIOVISUALES Y SERVICIOS CONEXOS</v>
          </cell>
          <cell r="C398">
            <v>50000000</v>
          </cell>
          <cell r="D398">
            <v>0</v>
          </cell>
          <cell r="E398">
            <v>50000000</v>
          </cell>
        </row>
        <row r="399">
          <cell r="A399" t="str">
            <v>D3502020004</v>
          </cell>
          <cell r="B399" t="str">
            <v>APOYO Y FOMENTO A LA ACTIVIDAD ARTESANAL DE LAS COMUNIDADES O GRUPOS ÉTNICOS COMO EXPRESIÓN DE SUS ECONOMÍAS PROPIAS A NIVEL NACIONAL</v>
          </cell>
          <cell r="C399">
            <v>919863000</v>
          </cell>
          <cell r="D399">
            <v>0</v>
          </cell>
          <cell r="E399">
            <v>919863000</v>
          </cell>
        </row>
        <row r="400">
          <cell r="A400" t="str">
            <v>D350202000403502019</v>
          </cell>
          <cell r="B400" t="str">
            <v>SERVICIO DE ASISTENCIA TÉCNICA Y ACOMPAÑAMIENTO PRODUCTIVO Y EMPRESARIAL</v>
          </cell>
          <cell r="C400">
            <v>72515000</v>
          </cell>
          <cell r="D400">
            <v>0</v>
          </cell>
          <cell r="E400">
            <v>72515000</v>
          </cell>
        </row>
        <row r="401">
          <cell r="A401" t="str">
            <v>D35020200040350201901</v>
          </cell>
          <cell r="B401" t="str">
            <v>REALIZAR ESPACIOS DE TRASMISIÓN DE SABERES Y RECUPERACIÓN DE REFERENTES CULTURALES DE LAS COMUNIDADES Y/O GRUPOS ÉTNICOS</v>
          </cell>
          <cell r="C401">
            <v>49515000</v>
          </cell>
          <cell r="D401">
            <v>0</v>
          </cell>
          <cell r="E401">
            <v>49515000</v>
          </cell>
        </row>
        <row r="402">
          <cell r="A402" t="str">
            <v>D35020200040350201901020202</v>
          </cell>
          <cell r="B402" t="str">
            <v>ADQUISICIÓN DE SERVICIOS</v>
          </cell>
          <cell r="C402">
            <v>49515000</v>
          </cell>
          <cell r="D402">
            <v>0</v>
          </cell>
          <cell r="E402">
            <v>49515000</v>
          </cell>
        </row>
        <row r="403">
          <cell r="A403" t="str">
            <v>D35020200040350201901020202008</v>
          </cell>
          <cell r="B403" t="str">
            <v>SERVICIOS PRESTADOS A LAS EMPRESAS Y SERVICIOS DE PRODUCCIÓN</v>
          </cell>
          <cell r="C403">
            <v>49515000</v>
          </cell>
          <cell r="D403">
            <v>0</v>
          </cell>
          <cell r="E403">
            <v>49515000</v>
          </cell>
        </row>
        <row r="404">
          <cell r="A404" t="str">
            <v>D35020200040350201901020202008001</v>
          </cell>
          <cell r="B404" t="str">
            <v>SERVICIOS DE INVESTIGACIÓN Y DESARROLLO</v>
          </cell>
          <cell r="C404">
            <v>16515000</v>
          </cell>
          <cell r="D404">
            <v>0</v>
          </cell>
          <cell r="E404">
            <v>16515000</v>
          </cell>
        </row>
        <row r="405">
          <cell r="A405" t="str">
            <v>D3502020004035020190102020200800102</v>
          </cell>
          <cell r="B405" t="str">
            <v>SERVICIOS DE INVESTIGACIÓN Y DESARROLLO EXPERIMENTAL EN CIENCIAS SOCIALES Y HUMANIDADES</v>
          </cell>
          <cell r="C405">
            <v>16515000</v>
          </cell>
          <cell r="D405">
            <v>0</v>
          </cell>
          <cell r="E405">
            <v>16515000</v>
          </cell>
        </row>
        <row r="406">
          <cell r="A406" t="str">
            <v>D35020200040350201901020202008005</v>
          </cell>
          <cell r="B406" t="str">
            <v>SERVICIOS DE SOPORTE</v>
          </cell>
          <cell r="C406">
            <v>33000000</v>
          </cell>
          <cell r="D406">
            <v>0</v>
          </cell>
          <cell r="E406">
            <v>33000000</v>
          </cell>
        </row>
        <row r="407">
          <cell r="A407" t="str">
            <v>D3502020004035020190102020200800509</v>
          </cell>
          <cell r="B407" t="str">
            <v>OTROS SERVICIOS AUXILIARES</v>
          </cell>
          <cell r="C407">
            <v>33000000</v>
          </cell>
          <cell r="D407">
            <v>0</v>
          </cell>
          <cell r="E407">
            <v>33000000</v>
          </cell>
        </row>
        <row r="408">
          <cell r="A408" t="str">
            <v>D35020200040350201902</v>
          </cell>
          <cell r="B408" t="str">
            <v>ACOMPAÑAR LA CONFORMACIÓN DE REDES DE ENCADENAMIENTO PRODUCTIVO ENTRE LAS COMUNIDADES ÉTNICAS.</v>
          </cell>
          <cell r="C408">
            <v>23000000</v>
          </cell>
          <cell r="D408">
            <v>0</v>
          </cell>
          <cell r="E408">
            <v>23000000</v>
          </cell>
        </row>
        <row r="409">
          <cell r="A409" t="str">
            <v>D35020200040350201902020202</v>
          </cell>
          <cell r="B409" t="str">
            <v>ADQUISICIÓN DE SERVICIOS</v>
          </cell>
          <cell r="C409">
            <v>23000000</v>
          </cell>
          <cell r="D409">
            <v>0</v>
          </cell>
          <cell r="E409">
            <v>23000000</v>
          </cell>
        </row>
        <row r="410">
          <cell r="A410" t="str">
            <v>D35020200040350201902020202008</v>
          </cell>
          <cell r="B410" t="str">
            <v>SERVICIOS PRESTADOS A LAS EMPRESAS Y SERVICIOS DE PRODUCCIÓN</v>
          </cell>
          <cell r="C410">
            <v>23000000</v>
          </cell>
          <cell r="D410">
            <v>0</v>
          </cell>
          <cell r="E410">
            <v>23000000</v>
          </cell>
        </row>
        <row r="411">
          <cell r="A411" t="str">
            <v>D35020200040350201902020202008001</v>
          </cell>
          <cell r="B411" t="str">
            <v>SERVICIOS DE INVESTIGACIÓN Y DESARROLLO</v>
          </cell>
          <cell r="C411">
            <v>23000000</v>
          </cell>
          <cell r="D411">
            <v>0</v>
          </cell>
          <cell r="E411">
            <v>23000000</v>
          </cell>
        </row>
        <row r="412">
          <cell r="A412" t="str">
            <v>D3502020004035020190202020200800102</v>
          </cell>
          <cell r="B412" t="str">
            <v>SERVICIOS DE INVESTIGACIÓN Y DESARROLLO EXPERIMENTAL EN CIENCIAS SOCIALES Y HUMANIDADES</v>
          </cell>
          <cell r="C412">
            <v>23000000</v>
          </cell>
          <cell r="D412">
            <v>0</v>
          </cell>
          <cell r="E412">
            <v>23000000</v>
          </cell>
        </row>
        <row r="413">
          <cell r="A413" t="str">
            <v>D35020200040350201902020202008003</v>
          </cell>
          <cell r="B413" t="str">
            <v>OTROS SERVICIOS PROFESIONALES, CIENTÍFICOS Y TÉCNICOS</v>
          </cell>
          <cell r="C413">
            <v>0</v>
          </cell>
          <cell r="D413">
            <v>0</v>
          </cell>
          <cell r="E413">
            <v>0</v>
          </cell>
        </row>
        <row r="414">
          <cell r="A414" t="str">
            <v>D3502020004035020190202020200800301</v>
          </cell>
          <cell r="B414" t="str">
            <v>SERVICIOS DE CONSULTORÍA EN ADMINISTRACIÓN Y SERVICIOS DE GESTIÓN; SERVICIOS DE TECNOLOGÍA DE LA INFORMACIÓN</v>
          </cell>
          <cell r="C414">
            <v>0</v>
          </cell>
          <cell r="D414">
            <v>0</v>
          </cell>
          <cell r="E414">
            <v>0</v>
          </cell>
        </row>
        <row r="415">
          <cell r="A415" t="str">
            <v>D350202000403502026</v>
          </cell>
          <cell r="B415" t="str">
            <v>SERVICIO DE DISEÑO Y/O MEJORAMIENTO DE PRODUCTOS ARTESANALES</v>
          </cell>
          <cell r="C415">
            <v>501355000</v>
          </cell>
          <cell r="D415">
            <v>0</v>
          </cell>
          <cell r="E415">
            <v>501355000</v>
          </cell>
        </row>
        <row r="416">
          <cell r="A416" t="str">
            <v>D35020200040350202601</v>
          </cell>
          <cell r="B416" t="str">
            <v>REALIZAR TALLERES, CHARLAS, ASISTENCIA TÉCNICA, ENTRE OTROS EN LAS ÁREAS DE DESARROLLO HUMANO, DESARROLLO EMPRESARIAL, DISEÑO Y PRODUCCIÓN</v>
          </cell>
          <cell r="C416">
            <v>227060000</v>
          </cell>
          <cell r="D416">
            <v>0</v>
          </cell>
          <cell r="E416">
            <v>227060000</v>
          </cell>
        </row>
        <row r="417">
          <cell r="A417" t="str">
            <v>D35020200040350202601020202</v>
          </cell>
          <cell r="B417" t="str">
            <v>ADQUISICIÓN DE SERVICIOS</v>
          </cell>
          <cell r="C417">
            <v>227060000</v>
          </cell>
          <cell r="D417">
            <v>0</v>
          </cell>
          <cell r="E417">
            <v>227060000</v>
          </cell>
        </row>
        <row r="418">
          <cell r="A418" t="str">
            <v>D35020200040350202601020202006</v>
          </cell>
          <cell r="B418" t="str">
            <v>SERVICIOS DE ALOJAMIENTO; SERVICIOS DE SUMINISTRO DE COMIDAS Y BEBIDAS; SERVICIOS DE TRANSPORTE; Y SERVICIOS DE DISTRIBUCIÓN DE ELECTRICIDAD, GAS Y AGUA</v>
          </cell>
          <cell r="C418">
            <v>44800000</v>
          </cell>
          <cell r="D418">
            <v>0</v>
          </cell>
          <cell r="E418">
            <v>44800000</v>
          </cell>
        </row>
        <row r="419">
          <cell r="A419" t="str">
            <v>D35020200040350202601020202006004</v>
          </cell>
          <cell r="B419" t="str">
            <v>SERVICIOS DE TRANSPORTE DE PASAJEROS</v>
          </cell>
          <cell r="C419">
            <v>44800000</v>
          </cell>
          <cell r="D419">
            <v>0</v>
          </cell>
          <cell r="E419">
            <v>44800000</v>
          </cell>
        </row>
        <row r="420">
          <cell r="A420" t="str">
            <v>D35020200040350202601020202008</v>
          </cell>
          <cell r="B420" t="str">
            <v>SERVICIOS PRESTADOS A LAS EMPRESAS Y SERVICIOS DE PRODUCCIÓN</v>
          </cell>
          <cell r="C420">
            <v>182260000</v>
          </cell>
          <cell r="D420">
            <v>0</v>
          </cell>
          <cell r="E420">
            <v>182260000</v>
          </cell>
        </row>
        <row r="421">
          <cell r="A421" t="str">
            <v>D35020200040350202601020202008001</v>
          </cell>
          <cell r="B421" t="str">
            <v>SERVICIOS DE INVESTIGACIÓN Y DESARROLLO</v>
          </cell>
          <cell r="C421">
            <v>59515000</v>
          </cell>
          <cell r="D421">
            <v>0</v>
          </cell>
          <cell r="E421">
            <v>59515000</v>
          </cell>
        </row>
        <row r="422">
          <cell r="A422" t="str">
            <v>D3502020004035020260102020200800102</v>
          </cell>
          <cell r="B422" t="str">
            <v>SERVICIOS DE INVESTIGACIÓN Y DESARROLLO EXPERIMENTAL EN CIENCIAS SOCIALES Y HUMANIDADES</v>
          </cell>
          <cell r="C422">
            <v>59515000</v>
          </cell>
          <cell r="D422">
            <v>0</v>
          </cell>
          <cell r="E422">
            <v>59515000</v>
          </cell>
        </row>
        <row r="423">
          <cell r="A423" t="str">
            <v>D35020200040350202601020202008003</v>
          </cell>
          <cell r="B423" t="str">
            <v>OTROS SERVICIOS PROFESIONALES, CIENTÍFICOS Y TÉCNICOS</v>
          </cell>
          <cell r="C423">
            <v>122745000</v>
          </cell>
          <cell r="D423">
            <v>0</v>
          </cell>
          <cell r="E423">
            <v>122745000</v>
          </cell>
        </row>
        <row r="424">
          <cell r="A424" t="str">
            <v>D3502020004035020260102020200800301</v>
          </cell>
          <cell r="B424" t="str">
            <v>SERVICIOS DE CONSULTORÍA EN ADMINISTRACIÓN Y SERVICIOS DE GESTIÓN; SERVICIOS DE TECNOLOGÍA DE LA INFORMACIÓN</v>
          </cell>
          <cell r="C424">
            <v>0</v>
          </cell>
          <cell r="D424">
            <v>0</v>
          </cell>
          <cell r="E424">
            <v>0</v>
          </cell>
        </row>
        <row r="425">
          <cell r="A425" t="str">
            <v>D3502020004035020260102020200800307</v>
          </cell>
          <cell r="B425" t="str">
            <v>SERVICIOS DE INVESTIGACIÓN DE MERCADOS Y DE ENCUESTAS DE OPINIÓN PÚBLICA</v>
          </cell>
          <cell r="C425">
            <v>59515000</v>
          </cell>
          <cell r="D425">
            <v>0</v>
          </cell>
          <cell r="E425">
            <v>59515000</v>
          </cell>
        </row>
        <row r="426">
          <cell r="A426" t="str">
            <v>D3502020004035020260102020200800309</v>
          </cell>
          <cell r="B426" t="str">
            <v>OTROS SERVICIOS PROFESIONALES Y TÉCNICOS N.C.P.</v>
          </cell>
          <cell r="C426">
            <v>63230000</v>
          </cell>
          <cell r="D426">
            <v>0</v>
          </cell>
          <cell r="E426">
            <v>63230000</v>
          </cell>
        </row>
        <row r="427">
          <cell r="A427" t="str">
            <v>D35020200040350202602</v>
          </cell>
          <cell r="B427" t="str">
            <v>BRINDAR ASISTENCIA TÉCNICA PARA EL DISEÑO Y/O MEJORAMIENTO DE PRODUCTOS</v>
          </cell>
          <cell r="C427">
            <v>151430000</v>
          </cell>
          <cell r="D427">
            <v>0</v>
          </cell>
          <cell r="E427">
            <v>151430000</v>
          </cell>
        </row>
        <row r="428">
          <cell r="A428" t="str">
            <v>D35020200040350202602020201</v>
          </cell>
          <cell r="B428" t="str">
            <v>MATERIALES Y SUMINISTROS</v>
          </cell>
          <cell r="C428">
            <v>50500000</v>
          </cell>
          <cell r="D428">
            <v>0</v>
          </cell>
          <cell r="E428">
            <v>50500000</v>
          </cell>
        </row>
        <row r="429">
          <cell r="A429" t="str">
            <v>D35020200040350202602020201004</v>
          </cell>
          <cell r="B429" t="str">
            <v>PRODUCTOS METÁLICOS Y PAQUETES DE SOFTWARE</v>
          </cell>
          <cell r="C429">
            <v>50500000</v>
          </cell>
          <cell r="D429">
            <v>0</v>
          </cell>
          <cell r="E429">
            <v>50500000</v>
          </cell>
        </row>
        <row r="430">
          <cell r="A430" t="str">
            <v>D35020200040350202602020201004002</v>
          </cell>
          <cell r="B430" t="str">
            <v>PRODUCTOS METÁLICOS ELABORADOS (EXCEPTO MAQUINARIA Y EQUIPO)</v>
          </cell>
          <cell r="C430">
            <v>50500000</v>
          </cell>
          <cell r="D430">
            <v>0</v>
          </cell>
          <cell r="E430">
            <v>50500000</v>
          </cell>
        </row>
        <row r="431">
          <cell r="A431" t="str">
            <v>D35020200040350202602020202</v>
          </cell>
          <cell r="B431" t="str">
            <v>ADQUISICIÓN DE SERVICIOS</v>
          </cell>
          <cell r="C431">
            <v>100930000</v>
          </cell>
          <cell r="D431">
            <v>0</v>
          </cell>
          <cell r="E431">
            <v>100930000</v>
          </cell>
        </row>
        <row r="432">
          <cell r="A432" t="str">
            <v>D35020200040350202602020202008</v>
          </cell>
          <cell r="B432" t="str">
            <v>SERVICIOS PRESTADOS A LAS EMPRESAS Y SERVICIOS DE PRODUCCIÓN</v>
          </cell>
          <cell r="C432">
            <v>100930000</v>
          </cell>
          <cell r="D432">
            <v>0</v>
          </cell>
          <cell r="E432">
            <v>100930000</v>
          </cell>
        </row>
        <row r="433">
          <cell r="A433" t="str">
            <v>D35020200040350202602020202008003</v>
          </cell>
          <cell r="B433" t="str">
            <v>OTROS SERVICIOS PROFESIONALES, CIENTÍFICOS Y TÉCNICOS</v>
          </cell>
          <cell r="C433">
            <v>100930000</v>
          </cell>
          <cell r="D433">
            <v>0</v>
          </cell>
          <cell r="E433">
            <v>100930000</v>
          </cell>
        </row>
        <row r="434">
          <cell r="A434" t="str">
            <v>D3502020004035020260202020200800309</v>
          </cell>
          <cell r="B434" t="str">
            <v>OTROS SERVICIOS PROFESIONALES Y TÉCNICOS N.C.P.</v>
          </cell>
          <cell r="C434">
            <v>100930000</v>
          </cell>
          <cell r="D434">
            <v>0</v>
          </cell>
          <cell r="E434">
            <v>100930000</v>
          </cell>
        </row>
        <row r="435">
          <cell r="A435" t="str">
            <v>D35020200040350202603</v>
          </cell>
          <cell r="B435" t="str">
            <v>REALIZAR EL ACOMPAÑAMIENTO Y SEGUIMIENTO TÉCNICO, ADMINISTRATIVO, FINANCIERO Y LOGÍSTICO PARA LA EJECUCIÓN DEL PROYECTO</v>
          </cell>
          <cell r="C435">
            <v>122865000</v>
          </cell>
          <cell r="D435">
            <v>0</v>
          </cell>
          <cell r="E435">
            <v>122865000</v>
          </cell>
        </row>
        <row r="436">
          <cell r="A436" t="str">
            <v>D35020200040350202603020202</v>
          </cell>
          <cell r="B436" t="str">
            <v>ADQUISICIÓN DE SERVICIOS</v>
          </cell>
          <cell r="C436">
            <v>122865000</v>
          </cell>
          <cell r="D436">
            <v>0</v>
          </cell>
          <cell r="E436">
            <v>122865000</v>
          </cell>
        </row>
        <row r="437">
          <cell r="A437" t="str">
            <v>D35020200040350202603020202008</v>
          </cell>
          <cell r="B437" t="str">
            <v>SERVICIOS PRESTADOS A LAS EMPRESAS Y SERVICIOS DE PRODUCCIÓN</v>
          </cell>
          <cell r="C437">
            <v>119865000</v>
          </cell>
          <cell r="D437">
            <v>0</v>
          </cell>
          <cell r="E437">
            <v>119865000</v>
          </cell>
        </row>
        <row r="438">
          <cell r="A438" t="str">
            <v>D35020200040350202603020202008003</v>
          </cell>
          <cell r="B438" t="str">
            <v>OTROS SERVICIOS PROFESIONALES, CIENTÍFICOS Y TÉCNICOS</v>
          </cell>
          <cell r="C438">
            <v>116865000</v>
          </cell>
          <cell r="D438">
            <v>0</v>
          </cell>
          <cell r="E438">
            <v>116865000</v>
          </cell>
        </row>
        <row r="439">
          <cell r="A439" t="str">
            <v>D3502020004035020260302020200800301</v>
          </cell>
          <cell r="B439" t="str">
            <v>SERVICIOS DE CONSULTORÍA EN ADMINISTRACIÓN Y SERVICIOS DE GESTIÓN; SERVICIOS DE TECNOLOGÍA DE LA INFORMACIÓN</v>
          </cell>
          <cell r="C439">
            <v>116865000</v>
          </cell>
          <cell r="D439">
            <v>0</v>
          </cell>
          <cell r="E439">
            <v>116865000</v>
          </cell>
        </row>
        <row r="440">
          <cell r="A440" t="str">
            <v>D35020200040350202603020202008005</v>
          </cell>
          <cell r="B440" t="str">
            <v>SERVICIOS DE SOPORTE</v>
          </cell>
          <cell r="C440">
            <v>3000000</v>
          </cell>
          <cell r="D440">
            <v>0</v>
          </cell>
          <cell r="E440">
            <v>3000000</v>
          </cell>
        </row>
        <row r="441">
          <cell r="A441" t="str">
            <v>D3502020004035020260302020200800509</v>
          </cell>
          <cell r="B441" t="str">
            <v>OTROS SERVICIOS AUXILIARES</v>
          </cell>
          <cell r="C441">
            <v>3000000</v>
          </cell>
          <cell r="D441">
            <v>0</v>
          </cell>
          <cell r="E441">
            <v>3000000</v>
          </cell>
        </row>
        <row r="442">
          <cell r="A442" t="str">
            <v>D35020200040350202603020202010</v>
          </cell>
          <cell r="B442" t="str">
            <v>VIÁTICOS DE LOS FUNCIONARIOS EN COMISIÓN</v>
          </cell>
          <cell r="C442">
            <v>3000000</v>
          </cell>
          <cell r="D442">
            <v>0</v>
          </cell>
          <cell r="E442">
            <v>3000000</v>
          </cell>
        </row>
        <row r="443">
          <cell r="A443" t="str">
            <v>D350202000403502027</v>
          </cell>
          <cell r="B443" t="str">
            <v>SERVICIO DE DIVULGACIÓN DE LA ACTIVIDAD ARTESANAL</v>
          </cell>
          <cell r="C443">
            <v>345993000</v>
          </cell>
          <cell r="D443">
            <v>0</v>
          </cell>
          <cell r="E443">
            <v>345993000</v>
          </cell>
        </row>
        <row r="444">
          <cell r="A444" t="str">
            <v>D35020200040350202701</v>
          </cell>
          <cell r="B444" t="str">
            <v>REALIZAR LA DIVULGACIÓN DE LA ACTIVIDAD ARTESANAL Y FACILITAR LA PARTICIPACIÓN EN EVENTOS COMERCIALES REGIONALES, NACIONALES Y/O INTERNACIONALES DE LAS COMUNIDADES Y/O GRUPOS ÉTNICOS</v>
          </cell>
          <cell r="C444">
            <v>305050000</v>
          </cell>
          <cell r="D444">
            <v>0</v>
          </cell>
          <cell r="E444">
            <v>305050000</v>
          </cell>
        </row>
        <row r="445">
          <cell r="A445" t="str">
            <v>D35020200040350202701020201</v>
          </cell>
          <cell r="B445" t="str">
            <v>MATERIALES Y SUMINISTROS</v>
          </cell>
          <cell r="C445">
            <v>11000000</v>
          </cell>
          <cell r="D445">
            <v>0</v>
          </cell>
          <cell r="E445">
            <v>11000000</v>
          </cell>
        </row>
        <row r="446">
          <cell r="A446" t="str">
            <v>D35020200040350202701020201003</v>
          </cell>
          <cell r="B446" t="str">
            <v>OTROS BIENES TRANSPORTABLES (EXCEPTO PRODUCTOS METÁLICOS, MAQUINARIA Y EQUIPO)</v>
          </cell>
          <cell r="C446">
            <v>11000000</v>
          </cell>
          <cell r="D446">
            <v>0</v>
          </cell>
          <cell r="E446">
            <v>11000000</v>
          </cell>
        </row>
        <row r="447">
          <cell r="A447" t="str">
            <v>D35020200040350202701020201003002</v>
          </cell>
          <cell r="B447" t="str">
            <v>PASTA O PULPA, PAPEL Y PRODUCTOS DE PAPEL; IMPRESOS Y ARTÍCULOS RELACIONADOS</v>
          </cell>
          <cell r="C447">
            <v>11000000</v>
          </cell>
          <cell r="D447">
            <v>0</v>
          </cell>
          <cell r="E447">
            <v>11000000</v>
          </cell>
        </row>
        <row r="448">
          <cell r="A448" t="str">
            <v>D3502020004035020270102020100300201</v>
          </cell>
          <cell r="B448" t="str">
            <v>PASTA DE PAPEL, PAPEL Y CARTÓN</v>
          </cell>
          <cell r="C448">
            <v>11000000</v>
          </cell>
          <cell r="D448">
            <v>0</v>
          </cell>
          <cell r="E448">
            <v>11000000</v>
          </cell>
        </row>
        <row r="449">
          <cell r="A449" t="str">
            <v>D35020200040350202701020202</v>
          </cell>
          <cell r="B449" t="str">
            <v>ADQUISICIÓN DE SERVICIOS</v>
          </cell>
          <cell r="C449">
            <v>294050000</v>
          </cell>
          <cell r="D449">
            <v>0</v>
          </cell>
          <cell r="E449">
            <v>294050000</v>
          </cell>
        </row>
        <row r="450">
          <cell r="A450" t="str">
            <v>D35020200040350202701020202006</v>
          </cell>
          <cell r="B450" t="str">
            <v>SERVICIOS DE ALOJAMIENTO; SERVICIOS DE SUMINISTRO DE COMIDAS Y BEBIDAS; SERVICIOS DE TRANSPORTE; Y SERVICIOS DE DISTRIBUCIÓN DE ELECTRICIDAD, GAS Y AGUA</v>
          </cell>
          <cell r="C450">
            <v>35650000</v>
          </cell>
          <cell r="D450">
            <v>0</v>
          </cell>
          <cell r="E450">
            <v>35650000</v>
          </cell>
        </row>
        <row r="451">
          <cell r="A451" t="str">
            <v>D35020200040350202701020202006004</v>
          </cell>
          <cell r="B451" t="str">
            <v>SERVICIOS DE TRANSPORTE DE PASAJEROS</v>
          </cell>
          <cell r="C451">
            <v>24650000</v>
          </cell>
          <cell r="D451">
            <v>0</v>
          </cell>
          <cell r="E451">
            <v>24650000</v>
          </cell>
        </row>
        <row r="452">
          <cell r="A452" t="str">
            <v>D35020200040350202701020202006008</v>
          </cell>
          <cell r="B452" t="str">
            <v>SERVICIOS POSTALES Y DE MENSAJERÍA</v>
          </cell>
          <cell r="C452">
            <v>11000000</v>
          </cell>
          <cell r="D452">
            <v>0</v>
          </cell>
          <cell r="E452">
            <v>11000000</v>
          </cell>
        </row>
        <row r="453">
          <cell r="A453" t="str">
            <v>D35020200040350202701020202008</v>
          </cell>
          <cell r="B453" t="str">
            <v>SERVICIOS PRESTADOS A LAS EMPRESAS Y SERVICIOS DE PRODUCCIÓN</v>
          </cell>
          <cell r="C453">
            <v>258400000</v>
          </cell>
          <cell r="D453">
            <v>0</v>
          </cell>
          <cell r="E453">
            <v>258400000</v>
          </cell>
        </row>
        <row r="454">
          <cell r="A454" t="str">
            <v>D35020200040350202701020202008003</v>
          </cell>
          <cell r="B454" t="str">
            <v>OTROS SERVICIOS PROFESIONALES, CIENTÍFICOS Y TÉCNICOS</v>
          </cell>
          <cell r="C454">
            <v>23000000</v>
          </cell>
          <cell r="D454">
            <v>0</v>
          </cell>
          <cell r="E454">
            <v>23000000</v>
          </cell>
        </row>
        <row r="455">
          <cell r="A455" t="str">
            <v>D3502020004035020270102020200800307</v>
          </cell>
          <cell r="B455" t="str">
            <v>SERVICIOS DE INVESTIGACIÓN DE MERCADOS Y DE ENCUESTAS DE OPINIÓN PÚBLICA</v>
          </cell>
          <cell r="C455">
            <v>0</v>
          </cell>
          <cell r="D455">
            <v>0</v>
          </cell>
          <cell r="E455">
            <v>0</v>
          </cell>
        </row>
        <row r="456">
          <cell r="A456" t="str">
            <v>D3502020004035020270102020200800309</v>
          </cell>
          <cell r="B456" t="str">
            <v>OTROS SERVICIOS PROFESIONALES Y TÉCNICOS N.C.P.</v>
          </cell>
          <cell r="C456">
            <v>23000000</v>
          </cell>
          <cell r="D456">
            <v>0</v>
          </cell>
          <cell r="E456">
            <v>23000000</v>
          </cell>
        </row>
        <row r="457">
          <cell r="A457" t="str">
            <v>D35020200040350202701020202008005</v>
          </cell>
          <cell r="B457" t="str">
            <v>SERVICIOS DE SOPORTE</v>
          </cell>
          <cell r="C457">
            <v>235400000</v>
          </cell>
          <cell r="D457">
            <v>0</v>
          </cell>
          <cell r="E457">
            <v>235400000</v>
          </cell>
        </row>
        <row r="458">
          <cell r="A458" t="str">
            <v>D3502020004035020270102020200800509</v>
          </cell>
          <cell r="B458" t="str">
            <v>OTROS SERVICIOS AUXILIARES</v>
          </cell>
          <cell r="C458">
            <v>235400000</v>
          </cell>
          <cell r="D458">
            <v>0</v>
          </cell>
          <cell r="E458">
            <v>235400000</v>
          </cell>
        </row>
        <row r="459">
          <cell r="A459" t="str">
            <v>D35020200040350202702</v>
          </cell>
          <cell r="B459" t="str">
            <v>ACOMPAÑAR LA PREPARACIÓN DE LA OFERTA ARTESANAL DE CADA COMUNIDAD IMPLEMENTANDO LA ESTRATEGIA DE MERCADEO Y PLAN COMERCIAL PARA CADA COMUNIDAD Y/O GRUPO ÉTNICO</v>
          </cell>
          <cell r="C459">
            <v>40943000</v>
          </cell>
          <cell r="D459">
            <v>0</v>
          </cell>
          <cell r="E459">
            <v>40943000</v>
          </cell>
        </row>
        <row r="460">
          <cell r="A460" t="str">
            <v>D35020200040350202702020202</v>
          </cell>
          <cell r="B460" t="str">
            <v>ADQUISICIÓN DE SERVICIOS</v>
          </cell>
          <cell r="C460">
            <v>40943000</v>
          </cell>
          <cell r="D460">
            <v>0</v>
          </cell>
          <cell r="E460">
            <v>40943000</v>
          </cell>
        </row>
        <row r="461">
          <cell r="A461" t="str">
            <v>D35020200040350202702020202006</v>
          </cell>
          <cell r="B461" t="str">
            <v>SERVICIOS DE ALOJAMIENTO; SERVICIOS DE SUMINISTRO DE COMIDAS Y BEBIDAS; SERVICIOS DE TRANSPORTE; Y SERVICIOS DE DISTRIBUCIÓN DE ELECTRICIDAD, GAS Y AGUA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D35020200040350202702020202006005</v>
          </cell>
          <cell r="B462" t="str">
            <v>SERVICIOS DE TRANSPORTE DE CARGA</v>
          </cell>
          <cell r="C462">
            <v>0</v>
          </cell>
          <cell r="D462">
            <v>0</v>
          </cell>
          <cell r="E462">
            <v>0</v>
          </cell>
        </row>
        <row r="463">
          <cell r="A463" t="str">
            <v>D3502020004035020270202020200600501</v>
          </cell>
          <cell r="B463" t="str">
            <v>SERVICIOS DE TRANSPORTE DE CARGA POR VÍA TERRESTRE</v>
          </cell>
          <cell r="C463">
            <v>0</v>
          </cell>
          <cell r="D463">
            <v>0</v>
          </cell>
          <cell r="E463">
            <v>0</v>
          </cell>
        </row>
        <row r="464">
          <cell r="A464" t="str">
            <v>D35020200040350202702020202008</v>
          </cell>
          <cell r="B464" t="str">
            <v>SERVICIOS PRESTADOS A LAS EMPRESAS Y SERVICIOS DE PRODUCCIÓN</v>
          </cell>
          <cell r="C464">
            <v>40943000</v>
          </cell>
          <cell r="D464">
            <v>0</v>
          </cell>
          <cell r="E464">
            <v>40943000</v>
          </cell>
        </row>
        <row r="465">
          <cell r="A465" t="str">
            <v>D35020200040350202702020202008003</v>
          </cell>
          <cell r="B465" t="str">
            <v>OTROS SERVICIOS PROFESIONALES, CIENTÍFICOS Y TÉCNICOS</v>
          </cell>
          <cell r="C465">
            <v>39515000</v>
          </cell>
          <cell r="D465">
            <v>0</v>
          </cell>
          <cell r="E465">
            <v>39515000</v>
          </cell>
        </row>
        <row r="466">
          <cell r="A466" t="str">
            <v>D3502020004035020270202020200800307</v>
          </cell>
          <cell r="B466" t="str">
            <v>SERVICIOS DE INVESTIGACIÓN DE MERCADOS Y DE ENCUESTAS DE OPINIÓN PÚBLICA</v>
          </cell>
          <cell r="C466">
            <v>39515000</v>
          </cell>
          <cell r="D466">
            <v>0</v>
          </cell>
          <cell r="E466">
            <v>39515000</v>
          </cell>
        </row>
        <row r="467">
          <cell r="A467" t="str">
            <v>D35020200040350202702020202008005</v>
          </cell>
          <cell r="B467" t="str">
            <v>SERVICIOS DE SOPORTE</v>
          </cell>
          <cell r="C467">
            <v>1428000</v>
          </cell>
          <cell r="D467">
            <v>0</v>
          </cell>
          <cell r="E467">
            <v>1428000</v>
          </cell>
        </row>
        <row r="468">
          <cell r="A468" t="str">
            <v>D3502020004035020270202020200800509</v>
          </cell>
          <cell r="B468" t="str">
            <v>OTROS SERVICIOS AUXILIARES</v>
          </cell>
          <cell r="C468">
            <v>1428000</v>
          </cell>
          <cell r="D468">
            <v>0</v>
          </cell>
          <cell r="E468">
            <v>1428000</v>
          </cell>
        </row>
        <row r="469">
          <cell r="A469" t="str">
            <v>D3502020005</v>
          </cell>
          <cell r="B469" t="str">
            <v>FORTALECIMIENTO DE CAPACIDADES E INCLUSIÓN PRODUCTIVA DE LA POBLACIÓN VICTIMA Y VULNERABLE -APV- NACIONAL</v>
          </cell>
          <cell r="C469">
            <v>1319424159</v>
          </cell>
          <cell r="D469">
            <v>0</v>
          </cell>
          <cell r="E469">
            <v>1319424159</v>
          </cell>
        </row>
        <row r="470">
          <cell r="A470" t="str">
            <v>D350202000503502002</v>
          </cell>
          <cell r="B470" t="str">
            <v>DOCUMENTOS DE LINEAMIENTOS TÉCNICOS</v>
          </cell>
          <cell r="C470">
            <v>74717024</v>
          </cell>
          <cell r="D470">
            <v>0</v>
          </cell>
          <cell r="E470">
            <v>74717024</v>
          </cell>
        </row>
        <row r="471">
          <cell r="A471" t="str">
            <v>D35020200050350200201</v>
          </cell>
          <cell r="B471" t="str">
            <v>PRESTAR SERVICIOS DE APOYO ADMINISTRATIVO AL PROYECTO</v>
          </cell>
          <cell r="C471">
            <v>51289056</v>
          </cell>
          <cell r="D471">
            <v>0</v>
          </cell>
          <cell r="E471">
            <v>51289056</v>
          </cell>
        </row>
        <row r="472">
          <cell r="A472" t="str">
            <v>D35020200050350200201020202</v>
          </cell>
          <cell r="B472" t="str">
            <v>ADQUISICIÓN DE SERVICIOS</v>
          </cell>
          <cell r="C472">
            <v>51289056</v>
          </cell>
          <cell r="D472">
            <v>0</v>
          </cell>
          <cell r="E472">
            <v>51289056</v>
          </cell>
        </row>
        <row r="473">
          <cell r="A473" t="str">
            <v>D35020200050350200201020202008</v>
          </cell>
          <cell r="B473" t="str">
            <v>SERVICIOS PRESTADOS A LAS EMPRESAS Y SERVICIOS DE PRODUCCIÓN</v>
          </cell>
          <cell r="C473">
            <v>51289056</v>
          </cell>
          <cell r="D473">
            <v>0</v>
          </cell>
          <cell r="E473">
            <v>51289056</v>
          </cell>
        </row>
        <row r="474">
          <cell r="A474" t="str">
            <v>D35020200050350200201020202008003</v>
          </cell>
          <cell r="B474" t="str">
            <v>OTROS SERVICIOS PROFESIONALES, CIENTÍFICOS Y TÉCNICOS</v>
          </cell>
          <cell r="C474">
            <v>51289056</v>
          </cell>
          <cell r="D474">
            <v>0</v>
          </cell>
          <cell r="E474">
            <v>51289056</v>
          </cell>
        </row>
        <row r="475">
          <cell r="A475" t="str">
            <v>D3502020005035020020102020200800301</v>
          </cell>
          <cell r="B475" t="str">
            <v>SERVICIOS DE CONSULTORÍA EN ADMINISTRACIÓN Y SERVICIOS DE GESTIÓN; SERVICIOS DE TECNOLOGÍA DE LA INFORMACIÓN</v>
          </cell>
          <cell r="C475">
            <v>51289056</v>
          </cell>
          <cell r="D475">
            <v>0</v>
          </cell>
          <cell r="E475">
            <v>51289056</v>
          </cell>
        </row>
        <row r="476">
          <cell r="A476" t="str">
            <v>D35020200050350200202</v>
          </cell>
          <cell r="B476" t="str">
            <v>REALIZAR PROCESOS DE SEGUIMIENTO LOGÍSTICO Y OPERATIVO</v>
          </cell>
          <cell r="C476">
            <v>23427968</v>
          </cell>
          <cell r="D476">
            <v>0</v>
          </cell>
          <cell r="E476">
            <v>23427968</v>
          </cell>
        </row>
        <row r="477">
          <cell r="A477" t="str">
            <v>D35020200050350200202020201</v>
          </cell>
          <cell r="B477" t="str">
            <v>MATERIALES Y SUMINISTROS</v>
          </cell>
          <cell r="C477">
            <v>1000000</v>
          </cell>
          <cell r="D477">
            <v>0</v>
          </cell>
          <cell r="E477">
            <v>1000000</v>
          </cell>
        </row>
        <row r="478">
          <cell r="A478" t="str">
            <v>D35020200050350200202020201003</v>
          </cell>
          <cell r="B478" t="str">
            <v>OTROS BIENES TRANSPORTABLES (EXCEPTO PRODUCTOS METÁLICOS, MAQUINARIA Y EQUIPO)</v>
          </cell>
          <cell r="C478">
            <v>1000000</v>
          </cell>
          <cell r="D478">
            <v>0</v>
          </cell>
          <cell r="E478">
            <v>1000000</v>
          </cell>
        </row>
        <row r="479">
          <cell r="A479" t="str">
            <v>D35020200050350200202020201003002</v>
          </cell>
          <cell r="B479" t="str">
            <v>PASTA O PULPA, PAPEL Y PRODUCTOS DE PAPEL; IMPRESOS Y ARTÍCULOS RELACIONADOS</v>
          </cell>
          <cell r="C479">
            <v>1000000</v>
          </cell>
          <cell r="D479">
            <v>0</v>
          </cell>
          <cell r="E479">
            <v>1000000</v>
          </cell>
        </row>
        <row r="480">
          <cell r="A480" t="str">
            <v>D3502020005035020020202020100300201</v>
          </cell>
          <cell r="B480" t="str">
            <v>PASTA DE PAPEL, PAPEL Y CARTÓN</v>
          </cell>
          <cell r="C480">
            <v>1000000</v>
          </cell>
          <cell r="D480">
            <v>0</v>
          </cell>
          <cell r="E480">
            <v>1000000</v>
          </cell>
        </row>
        <row r="481">
          <cell r="A481" t="str">
            <v>D35020200050350200202020202</v>
          </cell>
          <cell r="B481" t="str">
            <v>ADQUISICIÓN DE SERVICIOS</v>
          </cell>
          <cell r="C481">
            <v>22427968</v>
          </cell>
          <cell r="D481">
            <v>0</v>
          </cell>
          <cell r="E481">
            <v>22427968</v>
          </cell>
        </row>
        <row r="482">
          <cell r="A482" t="str">
            <v>D35020200050350200202020202008</v>
          </cell>
          <cell r="B482" t="str">
            <v>SERVICIOS PRESTADOS A LAS EMPRESAS Y SERVICIOS DE PRODUCCIÓN</v>
          </cell>
          <cell r="C482">
            <v>22427968</v>
          </cell>
          <cell r="D482">
            <v>0</v>
          </cell>
          <cell r="E482">
            <v>22427968</v>
          </cell>
        </row>
        <row r="483">
          <cell r="A483" t="str">
            <v>D35020200050350200202020202008003</v>
          </cell>
          <cell r="B483" t="str">
            <v>OTROS SERVICIOS PROFESIONALES, CIENTÍFICOS Y TÉCNICOS</v>
          </cell>
          <cell r="C483">
            <v>22427968</v>
          </cell>
          <cell r="D483">
            <v>0</v>
          </cell>
          <cell r="E483">
            <v>22427968</v>
          </cell>
        </row>
        <row r="484">
          <cell r="A484" t="str">
            <v>D3502020005035020020202020200800301</v>
          </cell>
          <cell r="B484" t="str">
            <v>SERVICIOS DE CONSULTORÍA EN ADMINISTRACIÓN Y SERVICIOS DE GESTIÓN; SERVICIOS DE TECNOLOGÍA DE LA INFORMACIÓN</v>
          </cell>
          <cell r="C484">
            <v>22427968</v>
          </cell>
          <cell r="D484">
            <v>0</v>
          </cell>
          <cell r="E484">
            <v>22427968</v>
          </cell>
        </row>
        <row r="485">
          <cell r="A485" t="str">
            <v>D35020200050350200202020202008005</v>
          </cell>
          <cell r="B485" t="str">
            <v>SERVICIOS DE SOPORTE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D3502020005035020020202020200800509</v>
          </cell>
          <cell r="B486" t="str">
            <v>OTROS SERVICIOS AUXILIARES</v>
          </cell>
          <cell r="C486">
            <v>0</v>
          </cell>
          <cell r="D486">
            <v>0</v>
          </cell>
          <cell r="E486">
            <v>0</v>
          </cell>
        </row>
        <row r="487">
          <cell r="A487" t="str">
            <v>D350202000503502022</v>
          </cell>
          <cell r="B487" t="str">
            <v>SERVICIO DE ASISTENCIA TÉCNICA A LAS MIPYMES PARA EL ACCESO A NUEVOS MERCADOS</v>
          </cell>
          <cell r="C487">
            <v>343967866</v>
          </cell>
          <cell r="D487">
            <v>0</v>
          </cell>
          <cell r="E487">
            <v>343967866</v>
          </cell>
        </row>
        <row r="488">
          <cell r="A488" t="str">
            <v>D35020200050350202201</v>
          </cell>
          <cell r="B488" t="str">
            <v>ORGANIZAR LA PRESENCIA DE ARTESANOS EN EVENTOS FERIALES</v>
          </cell>
          <cell r="C488">
            <v>273951503</v>
          </cell>
          <cell r="D488">
            <v>0</v>
          </cell>
          <cell r="E488">
            <v>273951503</v>
          </cell>
        </row>
        <row r="489">
          <cell r="A489" t="str">
            <v>D35020200050350202201020201</v>
          </cell>
          <cell r="B489" t="str">
            <v>MATERIALES Y SUMINISTROS</v>
          </cell>
          <cell r="C489">
            <v>1000000</v>
          </cell>
          <cell r="D489">
            <v>0</v>
          </cell>
          <cell r="E489">
            <v>1000000</v>
          </cell>
        </row>
        <row r="490">
          <cell r="A490" t="str">
            <v>D35020200050350202201020201002</v>
          </cell>
          <cell r="B490" t="str">
            <v>PRODUCTOS ALIMENTICIOS, BEBIDAS Y TABACO; TEXTILES, PRENDAS DE VESTIR Y PRODUCTOS DE CUERO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D35020200050350202201020201002007</v>
          </cell>
          <cell r="B491" t="str">
            <v>ARTÍCULOS TEXTILES (EXCEPTO PRENDAS DE VESTIR)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D35020200050350202201020201003</v>
          </cell>
          <cell r="B492" t="str">
            <v>OTROS BIENES TRANSPORTABLES (EXCEPTO PRODUCTOS METÁLICOS, MAQUINARIA Y EQUIPO)</v>
          </cell>
          <cell r="C492">
            <v>1000000</v>
          </cell>
          <cell r="D492">
            <v>0</v>
          </cell>
          <cell r="E492">
            <v>1000000</v>
          </cell>
        </row>
        <row r="493">
          <cell r="A493" t="str">
            <v>D35020200050350202201020201003002</v>
          </cell>
          <cell r="B493" t="str">
            <v>PASTA O PULPA, PAPEL Y PRODUCTOS DE PAPEL; IMPRESOS Y ARTÍCULOS RELACIONADOS</v>
          </cell>
          <cell r="C493">
            <v>1000000</v>
          </cell>
          <cell r="D493">
            <v>0</v>
          </cell>
          <cell r="E493">
            <v>1000000</v>
          </cell>
        </row>
        <row r="494">
          <cell r="A494" t="str">
            <v>D3502020005035020220102020100300201</v>
          </cell>
          <cell r="B494" t="str">
            <v>PASTA DE PAPEL, PAPEL Y CARTÓN</v>
          </cell>
          <cell r="C494">
            <v>1000000</v>
          </cell>
          <cell r="D494">
            <v>0</v>
          </cell>
          <cell r="E494">
            <v>1000000</v>
          </cell>
        </row>
        <row r="495">
          <cell r="A495" t="str">
            <v>D35020200050350202201020202</v>
          </cell>
          <cell r="B495" t="str">
            <v>ADQUISICIÓN DE SERVICIOS</v>
          </cell>
          <cell r="C495">
            <v>272951503</v>
          </cell>
          <cell r="D495">
            <v>0</v>
          </cell>
          <cell r="E495">
            <v>272951503</v>
          </cell>
        </row>
        <row r="496">
          <cell r="A496" t="str">
            <v>D35020200050350202201020202005</v>
          </cell>
          <cell r="B496" t="str">
            <v>SERVICIOS DE LA CONSTRUCCIÓN</v>
          </cell>
          <cell r="C496">
            <v>87931344</v>
          </cell>
          <cell r="D496">
            <v>0</v>
          </cell>
          <cell r="E496">
            <v>87931344</v>
          </cell>
        </row>
        <row r="497">
          <cell r="A497" t="str">
            <v>D35020200050350202201020202005004</v>
          </cell>
          <cell r="B497" t="str">
            <v>SERVICIOS DE CONSTRUCCIÓN</v>
          </cell>
          <cell r="C497">
            <v>87931344</v>
          </cell>
          <cell r="D497">
            <v>0</v>
          </cell>
          <cell r="E497">
            <v>87931344</v>
          </cell>
        </row>
        <row r="498">
          <cell r="A498" t="str">
            <v>D3502020005035020220102020200500404</v>
          </cell>
          <cell r="B498" t="str">
            <v>MONTAJE Y ERECCIÓN DE CONSTRUCCIONES PREFABRICADAS</v>
          </cell>
          <cell r="C498">
            <v>87931344</v>
          </cell>
          <cell r="D498">
            <v>0</v>
          </cell>
          <cell r="E498">
            <v>87931344</v>
          </cell>
        </row>
        <row r="499">
          <cell r="A499" t="str">
            <v>D35020200050350202201020202006</v>
          </cell>
          <cell r="B499" t="str">
            <v>SERVICIOS DE ALOJAMIENTO; SERVICIOS DE SUMINISTRO DE COMIDAS Y BEBIDAS; SERVICIOS DE TRANSPORTE; Y SERVICIOS DE DISTRIBUCIÓN DE ELECTRICIDAD, GAS Y AGUA</v>
          </cell>
          <cell r="C499">
            <v>48000000</v>
          </cell>
          <cell r="D499">
            <v>0</v>
          </cell>
          <cell r="E499">
            <v>48000000</v>
          </cell>
        </row>
        <row r="500">
          <cell r="A500" t="str">
            <v>D35020200050350202201020202006004</v>
          </cell>
          <cell r="B500" t="str">
            <v>SERVICIOS DE TRANSPORTE DE PASAJEROS</v>
          </cell>
          <cell r="C500">
            <v>30000000</v>
          </cell>
          <cell r="D500">
            <v>0</v>
          </cell>
          <cell r="E500">
            <v>30000000</v>
          </cell>
        </row>
        <row r="501">
          <cell r="A501" t="str">
            <v>D35020200050350202201020202006005</v>
          </cell>
          <cell r="B501" t="str">
            <v>SERVICIOS DE TRANSPORTE DE CARGA</v>
          </cell>
          <cell r="C501">
            <v>18000000</v>
          </cell>
          <cell r="D501">
            <v>0</v>
          </cell>
          <cell r="E501">
            <v>18000000</v>
          </cell>
        </row>
        <row r="502">
          <cell r="A502" t="str">
            <v>D3502020005035020220102020200600501</v>
          </cell>
          <cell r="B502" t="str">
            <v>SERVICIOS DE TRANSPORTE DE CARGA POR VÍA TERRESTRE</v>
          </cell>
          <cell r="C502">
            <v>18000000</v>
          </cell>
          <cell r="D502">
            <v>0</v>
          </cell>
          <cell r="E502">
            <v>18000000</v>
          </cell>
        </row>
        <row r="503">
          <cell r="A503" t="str">
            <v>D35020200050350202201020202008</v>
          </cell>
          <cell r="B503" t="str">
            <v>SERVICIOS PRESTADOS A LAS EMPRESAS Y SERVICIOS DE PRODUCCIÓN</v>
          </cell>
          <cell r="C503">
            <v>133020159</v>
          </cell>
          <cell r="D503">
            <v>0</v>
          </cell>
          <cell r="E503">
            <v>133020159</v>
          </cell>
        </row>
        <row r="504">
          <cell r="A504" t="str">
            <v>D35020200050350202201020202008003</v>
          </cell>
          <cell r="B504" t="str">
            <v>OTROS SERVICIOS PROFESIONALES, CIENTÍFICOS Y TÉCNICOS</v>
          </cell>
          <cell r="C504">
            <v>18000000</v>
          </cell>
          <cell r="D504">
            <v>0</v>
          </cell>
          <cell r="E504">
            <v>18000000</v>
          </cell>
        </row>
        <row r="505">
          <cell r="A505" t="str">
            <v>D3502020005035020220102020200800301</v>
          </cell>
          <cell r="B505" t="str">
            <v>SERVICIOS DE CONSULTORÍA EN ADMINISTRACIÓN Y SERVICIOS DE GESTIÓN; SERVICIOS DE TECNOLOGÍA DE LA INFORMACIÓN</v>
          </cell>
          <cell r="C505">
            <v>18000000</v>
          </cell>
          <cell r="D505">
            <v>0</v>
          </cell>
          <cell r="E505">
            <v>18000000</v>
          </cell>
        </row>
        <row r="506">
          <cell r="A506" t="str">
            <v>D35020200050350202201020202008005</v>
          </cell>
          <cell r="B506" t="str">
            <v>SERVICIOS DE SOPORTE</v>
          </cell>
          <cell r="C506">
            <v>115020159</v>
          </cell>
          <cell r="D506">
            <v>0</v>
          </cell>
          <cell r="E506">
            <v>115020159</v>
          </cell>
        </row>
        <row r="507">
          <cell r="A507" t="str">
            <v>D3502020005035020220102020200800509</v>
          </cell>
          <cell r="B507" t="str">
            <v>OTROS SERVICIOS AUXILIARES</v>
          </cell>
          <cell r="C507">
            <v>115020159</v>
          </cell>
          <cell r="D507">
            <v>0</v>
          </cell>
          <cell r="E507">
            <v>115020159</v>
          </cell>
        </row>
        <row r="508">
          <cell r="A508" t="str">
            <v>D35020200050350202201020202010</v>
          </cell>
          <cell r="B508" t="str">
            <v>VIÁTICOS DE LOS FUNCIONARIOS EN COMISIÓN</v>
          </cell>
          <cell r="C508">
            <v>4000000</v>
          </cell>
          <cell r="D508">
            <v>0</v>
          </cell>
          <cell r="E508">
            <v>4000000</v>
          </cell>
        </row>
        <row r="509">
          <cell r="A509" t="str">
            <v>D35020200050350202202</v>
          </cell>
          <cell r="B509" t="str">
            <v>PRESTAR SERVICIOS DE APOYO LOGÍSTICO DE TRANSPORTE</v>
          </cell>
          <cell r="C509">
            <v>22565322</v>
          </cell>
          <cell r="D509">
            <v>0</v>
          </cell>
          <cell r="E509">
            <v>22565322</v>
          </cell>
        </row>
        <row r="510">
          <cell r="A510" t="str">
            <v>D35020200050350202202020202</v>
          </cell>
          <cell r="B510" t="str">
            <v>ADQUISICIÓN DE SERVICIOS</v>
          </cell>
          <cell r="C510">
            <v>22565322</v>
          </cell>
          <cell r="D510">
            <v>0</v>
          </cell>
          <cell r="E510">
            <v>22565322</v>
          </cell>
        </row>
        <row r="511">
          <cell r="A511" t="str">
            <v>D35020200050350202202020202006</v>
          </cell>
          <cell r="B511" t="str">
            <v>SERVICIOS DE ALOJAMIENTO; SERVICIOS DE SUMINISTRO DE COMIDAS Y BEBIDAS; SERVICIOS DE TRANSPORTE; Y SERVICIOS DE DISTRIBUCIÓN DE ELECTRICIDAD, GAS Y AGUA</v>
          </cell>
          <cell r="C511">
            <v>22565322</v>
          </cell>
          <cell r="D511">
            <v>0</v>
          </cell>
          <cell r="E511">
            <v>22565322</v>
          </cell>
        </row>
        <row r="512">
          <cell r="A512" t="str">
            <v>D35020200050350202202020202006005</v>
          </cell>
          <cell r="B512" t="str">
            <v>SERVICIOS DE TRANSPORTE DE CARGA</v>
          </cell>
          <cell r="C512">
            <v>22565322</v>
          </cell>
          <cell r="D512">
            <v>0</v>
          </cell>
          <cell r="E512">
            <v>22565322</v>
          </cell>
        </row>
        <row r="513">
          <cell r="A513" t="str">
            <v>D3502020005035020220202020200600501</v>
          </cell>
          <cell r="B513" t="str">
            <v>SERVICIOS DE TRANSPORTE DE CARGA POR VÍA TERRESTRE</v>
          </cell>
          <cell r="C513">
            <v>22565322</v>
          </cell>
          <cell r="D513">
            <v>0</v>
          </cell>
          <cell r="E513">
            <v>22565322</v>
          </cell>
        </row>
        <row r="514">
          <cell r="A514" t="str">
            <v>D35020200050350202203</v>
          </cell>
          <cell r="B514" t="str">
            <v>MONTAR Y/O AFIANZAR PUNTOS DE VENTA Y/O CENTROS DE ACOPIO.</v>
          </cell>
          <cell r="C514">
            <v>47451041</v>
          </cell>
          <cell r="D514">
            <v>0</v>
          </cell>
          <cell r="E514">
            <v>47451041</v>
          </cell>
        </row>
        <row r="515">
          <cell r="A515" t="str">
            <v>D35020200050350202203020202</v>
          </cell>
          <cell r="B515" t="str">
            <v>ADQUISICIÓN DE SERVICIOS</v>
          </cell>
          <cell r="C515">
            <v>47451041</v>
          </cell>
          <cell r="D515">
            <v>0</v>
          </cell>
          <cell r="E515">
            <v>47451041</v>
          </cell>
        </row>
        <row r="516">
          <cell r="A516" t="str">
            <v>D35020200050350202203020202005</v>
          </cell>
          <cell r="B516" t="str">
            <v>SERVICIOS DE LA CONSTRUCCIÓN</v>
          </cell>
          <cell r="C516">
            <v>37151041</v>
          </cell>
          <cell r="D516">
            <v>0</v>
          </cell>
          <cell r="E516">
            <v>37151041</v>
          </cell>
        </row>
        <row r="517">
          <cell r="A517" t="str">
            <v>D35020200050350202203020202005004</v>
          </cell>
          <cell r="B517" t="str">
            <v>SERVICIOS DE CONSTRUCCIÓN</v>
          </cell>
          <cell r="C517">
            <v>37151041</v>
          </cell>
          <cell r="D517">
            <v>0</v>
          </cell>
          <cell r="E517">
            <v>37151041</v>
          </cell>
        </row>
        <row r="518">
          <cell r="A518" t="str">
            <v>D3502020005035020220302020200500404</v>
          </cell>
          <cell r="B518" t="str">
            <v>MONTAJE Y ERECCIÓN DE CONSTRUCCIONES PREFABRICADAS</v>
          </cell>
          <cell r="C518">
            <v>37151041</v>
          </cell>
          <cell r="D518">
            <v>0</v>
          </cell>
          <cell r="E518">
            <v>37151041</v>
          </cell>
        </row>
        <row r="519">
          <cell r="A519" t="str">
            <v>D35020200050350202203020202008</v>
          </cell>
          <cell r="B519" t="str">
            <v>SERVICIOS PRESTADOS A LAS EMPRESAS Y SERVICIOS DE PRODUCCIÓN</v>
          </cell>
          <cell r="C519">
            <v>10300000</v>
          </cell>
          <cell r="D519">
            <v>0</v>
          </cell>
          <cell r="E519">
            <v>10300000</v>
          </cell>
        </row>
        <row r="520">
          <cell r="A520" t="str">
            <v>D35020200050350202203020202008003</v>
          </cell>
          <cell r="B520" t="str">
            <v>OTROS SERVICIOS PROFESIONALES, CIENTÍFICOS Y TÉCNICOS</v>
          </cell>
          <cell r="C520">
            <v>10300000</v>
          </cell>
          <cell r="D520">
            <v>0</v>
          </cell>
          <cell r="E520">
            <v>10300000</v>
          </cell>
        </row>
        <row r="521">
          <cell r="A521" t="str">
            <v>D3502020005035020220302020200800307</v>
          </cell>
          <cell r="B521" t="str">
            <v>SERVICIOS DE INVESTIGACIÓN DE MERCADOS Y DE ENCUESTAS DE OPINIÓN PÚBLICA</v>
          </cell>
          <cell r="C521">
            <v>10300000</v>
          </cell>
          <cell r="D521">
            <v>0</v>
          </cell>
          <cell r="E521">
            <v>10300000</v>
          </cell>
        </row>
        <row r="522">
          <cell r="A522" t="str">
            <v>D350202000503502024</v>
          </cell>
          <cell r="B522" t="str">
            <v>SERVICIO DE ASISTENCIA TÉCNICA PARA LA ACTIVIDAD ARTESANAL</v>
          </cell>
          <cell r="C522">
            <v>784559273</v>
          </cell>
          <cell r="D522">
            <v>0</v>
          </cell>
          <cell r="E522">
            <v>784559273</v>
          </cell>
        </row>
        <row r="523">
          <cell r="A523" t="str">
            <v>D35020200050350202401</v>
          </cell>
          <cell r="B523" t="str">
            <v>BRINDAR ASISTENCIA TÉCNICA PARA EL MEJORAMIENTO DE PRODUCTOS Y GESTIÓN DE UNIDADES PRODUCTIVAS</v>
          </cell>
          <cell r="C523">
            <v>585955807</v>
          </cell>
          <cell r="D523">
            <v>0</v>
          </cell>
          <cell r="E523">
            <v>585955807</v>
          </cell>
        </row>
        <row r="524">
          <cell r="A524" t="str">
            <v>D35020200050350202401020202</v>
          </cell>
          <cell r="B524" t="str">
            <v>ADQUISICIÓN DE SERVICIOS</v>
          </cell>
          <cell r="C524">
            <v>585955807</v>
          </cell>
          <cell r="D524">
            <v>0</v>
          </cell>
          <cell r="E524">
            <v>585955807</v>
          </cell>
        </row>
        <row r="525">
          <cell r="A525" t="str">
            <v>D35020200050350202401020202006</v>
          </cell>
          <cell r="B525" t="str">
            <v>SERVICIOS DE ALOJAMIENTO; SERVICIOS DE SUMINISTRO DE COMIDAS Y BEBIDAS; SERVICIOS DE TRANSPORTE; Y SERVICIOS DE DISTRIBUCIÓN DE ELECTRICIDAD, GAS Y AGUA</v>
          </cell>
          <cell r="C525">
            <v>80000000</v>
          </cell>
          <cell r="D525">
            <v>0</v>
          </cell>
          <cell r="E525">
            <v>80000000</v>
          </cell>
        </row>
        <row r="526">
          <cell r="A526" t="str">
            <v>D35020200050350202401020202006004</v>
          </cell>
          <cell r="B526" t="str">
            <v>SERVICIOS DE TRANSPORTE DE PASAJEROS</v>
          </cell>
          <cell r="C526">
            <v>80000000</v>
          </cell>
          <cell r="D526">
            <v>0</v>
          </cell>
          <cell r="E526">
            <v>80000000</v>
          </cell>
        </row>
        <row r="527">
          <cell r="A527" t="str">
            <v>D35020200050350202401020202008</v>
          </cell>
          <cell r="B527" t="str">
            <v>SERVICIOS PRESTADOS A LAS EMPRESAS Y SERVICIOS DE PRODUCCIÓN</v>
          </cell>
          <cell r="C527">
            <v>502955807</v>
          </cell>
          <cell r="D527">
            <v>0</v>
          </cell>
          <cell r="E527">
            <v>502955807</v>
          </cell>
        </row>
        <row r="528">
          <cell r="A528" t="str">
            <v>D35020200050350202401020202008001</v>
          </cell>
          <cell r="B528" t="str">
            <v>SERVICIOS DE INVESTIGACIÓN Y DESARROLLO</v>
          </cell>
          <cell r="C528">
            <v>162410794</v>
          </cell>
          <cell r="D528">
            <v>0</v>
          </cell>
          <cell r="E528">
            <v>162410794</v>
          </cell>
        </row>
        <row r="529">
          <cell r="A529" t="str">
            <v>D3502020005035020240102020200800102</v>
          </cell>
          <cell r="B529" t="str">
            <v>SERVICIOS DE INVESTIGACIÓN Y DESARROLLO EXPERIMENTAL EN CIENCIAS SOCIALES Y HUMANIDADES</v>
          </cell>
          <cell r="C529">
            <v>162410794</v>
          </cell>
          <cell r="D529">
            <v>0</v>
          </cell>
          <cell r="E529">
            <v>162410794</v>
          </cell>
        </row>
        <row r="530">
          <cell r="A530" t="str">
            <v>D35020200050350202401020202008003</v>
          </cell>
          <cell r="B530" t="str">
            <v>OTROS SERVICIOS PROFESIONALES, CIENTÍFICOS Y TÉCNICOS</v>
          </cell>
          <cell r="C530">
            <v>304545013</v>
          </cell>
          <cell r="D530">
            <v>0</v>
          </cell>
          <cell r="E530">
            <v>304545013</v>
          </cell>
        </row>
        <row r="531">
          <cell r="A531" t="str">
            <v>D3502020005035020240102020200800301</v>
          </cell>
          <cell r="B531" t="str">
            <v>SERVICIOS DE CONSULTORÍA EN ADMINISTRACIÓN Y SERVICIOS DE GESTIÓN; SERVICIOS DE TECNOLOGÍA DE LA INFORMACIÓN</v>
          </cell>
          <cell r="C531">
            <v>12670000</v>
          </cell>
          <cell r="D531">
            <v>0</v>
          </cell>
          <cell r="E531">
            <v>12670000</v>
          </cell>
        </row>
        <row r="532">
          <cell r="A532" t="str">
            <v>D3502020005035020240102020200800307</v>
          </cell>
          <cell r="B532" t="str">
            <v>SERVICIOS DE INVESTIGACIÓN DE MERCADOS Y DE ENCUESTAS DE OPINIÓN PÚBLICA</v>
          </cell>
          <cell r="C532">
            <v>60280000</v>
          </cell>
          <cell r="D532">
            <v>0</v>
          </cell>
          <cell r="E532">
            <v>60280000</v>
          </cell>
        </row>
        <row r="533">
          <cell r="A533" t="str">
            <v>D3502020005035020240102020200800309</v>
          </cell>
          <cell r="B533" t="str">
            <v>OTROS SERVICIOS PROFESIONALES Y TÉCNICOS N.C.P.</v>
          </cell>
          <cell r="C533">
            <v>231595013</v>
          </cell>
          <cell r="D533">
            <v>0</v>
          </cell>
          <cell r="E533">
            <v>231595013</v>
          </cell>
        </row>
        <row r="534">
          <cell r="A534" t="str">
            <v>D35020200050350202401020202008005</v>
          </cell>
          <cell r="B534" t="str">
            <v>SERVICIOS DE SOPORTE</v>
          </cell>
          <cell r="C534">
            <v>36000000</v>
          </cell>
          <cell r="D534">
            <v>0</v>
          </cell>
          <cell r="E534">
            <v>36000000</v>
          </cell>
        </row>
        <row r="535">
          <cell r="A535" t="str">
            <v>D3502020005035020240102020200800509</v>
          </cell>
          <cell r="B535" t="str">
            <v>OTROS SERVICIOS AUXILIARES</v>
          </cell>
          <cell r="C535">
            <v>36000000</v>
          </cell>
          <cell r="D535">
            <v>0</v>
          </cell>
          <cell r="E535">
            <v>36000000</v>
          </cell>
        </row>
        <row r="536">
          <cell r="A536" t="str">
            <v>D35020200050350202401020202010</v>
          </cell>
          <cell r="B536" t="str">
            <v>VIÁTICOS DE LOS FUNCIONARIOS EN COMISIÓN</v>
          </cell>
          <cell r="C536">
            <v>3000000</v>
          </cell>
          <cell r="D536">
            <v>0</v>
          </cell>
          <cell r="E536">
            <v>3000000</v>
          </cell>
        </row>
        <row r="537">
          <cell r="A537" t="str">
            <v>D35020200050350202402</v>
          </cell>
          <cell r="B537" t="str">
            <v>ENTREGAR KITS DE UTENSILIOS, HERRAMIENTAS BÁSICAS Y MATERIAS PRIMAS EN LAS UNIDADES ARTESANALES PARA EL DESARROLLO DE SUS PRODUCTOS.</v>
          </cell>
          <cell r="C537">
            <v>198603466</v>
          </cell>
          <cell r="D537">
            <v>0</v>
          </cell>
          <cell r="E537">
            <v>198603466</v>
          </cell>
        </row>
        <row r="538">
          <cell r="A538" t="str">
            <v>D35020200050350202402020201</v>
          </cell>
          <cell r="B538" t="str">
            <v>MATERIALES Y SUMINISTROS</v>
          </cell>
          <cell r="C538">
            <v>194603466</v>
          </cell>
          <cell r="D538">
            <v>0</v>
          </cell>
          <cell r="E538">
            <v>194603466</v>
          </cell>
        </row>
        <row r="539">
          <cell r="A539" t="str">
            <v>D35020200050350202402020201000</v>
          </cell>
          <cell r="B539" t="str">
            <v>AGRICULTURA, SILVICULTURA Y PRODUCTOS DE LA PESCA</v>
          </cell>
          <cell r="C539">
            <v>50000000</v>
          </cell>
          <cell r="D539">
            <v>0</v>
          </cell>
          <cell r="E539">
            <v>50000000</v>
          </cell>
        </row>
        <row r="540">
          <cell r="A540" t="str">
            <v>D35020200050350202402020201000001</v>
          </cell>
          <cell r="B540" t="str">
            <v>PRODUCTOS DE LA AGRICULTURA Y LA HORTICULTURA</v>
          </cell>
          <cell r="C540">
            <v>50000000</v>
          </cell>
          <cell r="D540">
            <v>0</v>
          </cell>
          <cell r="E540">
            <v>50000000</v>
          </cell>
        </row>
        <row r="541">
          <cell r="A541" t="str">
            <v>D3502020005035020240202020100000103</v>
          </cell>
          <cell r="B541" t="str">
            <v>FRUTAS Y NUECES</v>
          </cell>
          <cell r="C541">
            <v>10000000</v>
          </cell>
          <cell r="D541">
            <v>0</v>
          </cell>
          <cell r="E541">
            <v>10000000</v>
          </cell>
        </row>
        <row r="542">
          <cell r="A542" t="str">
            <v>D3502020005035020240202020100000104</v>
          </cell>
          <cell r="B542" t="str">
            <v>SEMILLAS Y FRUTOS OLEAGINOSOS</v>
          </cell>
          <cell r="C542">
            <v>10000000</v>
          </cell>
          <cell r="D542">
            <v>0</v>
          </cell>
          <cell r="E542">
            <v>10000000</v>
          </cell>
        </row>
        <row r="543">
          <cell r="A543" t="str">
            <v>D3502020005035020240202020100000109</v>
          </cell>
          <cell r="B543" t="str">
            <v>PRODUCTOS DE FORRAJE, FIBRAS, PLANTAS VIVAS, FLORES Y CAPULLOS DE FLORES, TABACO EN RAMA Y CAUCHO NATURAL</v>
          </cell>
          <cell r="C543">
            <v>30000000</v>
          </cell>
          <cell r="D543">
            <v>0</v>
          </cell>
          <cell r="E543">
            <v>30000000</v>
          </cell>
        </row>
        <row r="544">
          <cell r="A544" t="str">
            <v>D35020200050350202402020201002</v>
          </cell>
          <cell r="B544" t="str">
            <v>PRODUCTOS ALIMENTICIOS, BEBIDAS Y TABACO; TEXTILES, PRENDAS DE VESTIR Y PRODUCTOS DE CUERO</v>
          </cell>
          <cell r="C544">
            <v>30000000</v>
          </cell>
          <cell r="D544">
            <v>0</v>
          </cell>
          <cell r="E544">
            <v>30000000</v>
          </cell>
        </row>
        <row r="545">
          <cell r="A545" t="str">
            <v>D35020200050350202402020201002006</v>
          </cell>
          <cell r="B545" t="str">
            <v>HILADOS E HILOS; TEJIDOS DE FIBRAS TEXTILES INCLUSO AFELPADOS</v>
          </cell>
          <cell r="C545">
            <v>30000000</v>
          </cell>
          <cell r="D545">
            <v>0</v>
          </cell>
          <cell r="E545">
            <v>30000000</v>
          </cell>
        </row>
        <row r="546">
          <cell r="A546" t="str">
            <v>D35020200050350202402020201002007</v>
          </cell>
          <cell r="B546" t="str">
            <v>ARTÍCULOS TEXTILES (EXCEPTO PRENDAS DE VESTIR)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D35020200050350202402020201002009</v>
          </cell>
          <cell r="B547" t="str">
            <v>CUERO Y PRODUCTOS DE CUERO; CALZADO</v>
          </cell>
          <cell r="C547">
            <v>0</v>
          </cell>
          <cell r="D547">
            <v>0</v>
          </cell>
          <cell r="E547">
            <v>0</v>
          </cell>
        </row>
        <row r="548">
          <cell r="A548" t="str">
            <v>D35020200050350202402020201003</v>
          </cell>
          <cell r="B548" t="str">
            <v>OTROS BIENES TRANSPORTABLES (EXCEPTO PRODUCTOS METÁLICOS, MAQUINARIA Y EQUIPO)</v>
          </cell>
          <cell r="C548">
            <v>80000000</v>
          </cell>
          <cell r="D548">
            <v>0</v>
          </cell>
          <cell r="E548">
            <v>80000000</v>
          </cell>
        </row>
        <row r="549">
          <cell r="A549" t="str">
            <v>D35020200050350202402020201003005</v>
          </cell>
          <cell r="B549" t="str">
            <v>OTROS PRODUCTOS QUÍMICOS; FIBRAS ARTIFICIALES (O FIBRAS INDUSTRIALES HECHAS POR EL HOMBRE)</v>
          </cell>
          <cell r="C549">
            <v>0</v>
          </cell>
          <cell r="D549">
            <v>0</v>
          </cell>
          <cell r="E549">
            <v>0</v>
          </cell>
        </row>
        <row r="550">
          <cell r="A550" t="str">
            <v>D3502020005035020240202020100300501</v>
          </cell>
          <cell r="B550" t="str">
            <v>PINTURAS Y BARNICES Y PRODUCTOS RELACIONADOS; COLORES PARA LA PINTURA ARTÍSTICA; TINTAS</v>
          </cell>
          <cell r="C550">
            <v>0</v>
          </cell>
          <cell r="D550">
            <v>0</v>
          </cell>
          <cell r="E550">
            <v>0</v>
          </cell>
        </row>
        <row r="551">
          <cell r="A551" t="str">
            <v>D35020200050350202402020201003006</v>
          </cell>
          <cell r="B551" t="str">
            <v>PRODUCTOS DE CAUCHO Y PLÁSTICO</v>
          </cell>
          <cell r="C551">
            <v>0</v>
          </cell>
          <cell r="D551">
            <v>0</v>
          </cell>
          <cell r="E551">
            <v>0</v>
          </cell>
        </row>
        <row r="552">
          <cell r="A552" t="str">
            <v>D3502020005035020240202020100300603</v>
          </cell>
          <cell r="B552" t="str">
            <v>SEMIMANUFACTURAS DE PLÁSTICO</v>
          </cell>
          <cell r="C552">
            <v>0</v>
          </cell>
          <cell r="D552">
            <v>0</v>
          </cell>
          <cell r="E552">
            <v>0</v>
          </cell>
        </row>
        <row r="553">
          <cell r="A553" t="str">
            <v>D3502020005035020240202020100300609</v>
          </cell>
          <cell r="B553" t="str">
            <v>OTROS PRODUCTOS PLÁSTICOS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D35020200050350202402020201003007</v>
          </cell>
          <cell r="B554" t="str">
            <v>VIDRIO Y PRODUCTOS DE VIDRIO Y OTROS PRODUCTOS NO METÁLICOS N.C.P.</v>
          </cell>
          <cell r="C554">
            <v>80000000</v>
          </cell>
          <cell r="D554">
            <v>0</v>
          </cell>
          <cell r="E554">
            <v>80000000</v>
          </cell>
        </row>
        <row r="555">
          <cell r="A555" t="str">
            <v>D3502020005035020240202020100300701</v>
          </cell>
          <cell r="B555" t="str">
            <v>VIDRIO Y PRODUCTOS DE VIDRIO</v>
          </cell>
          <cell r="C555">
            <v>80000000</v>
          </cell>
          <cell r="D555">
            <v>0</v>
          </cell>
          <cell r="E555">
            <v>80000000</v>
          </cell>
        </row>
        <row r="556">
          <cell r="A556" t="str">
            <v>D35020200050350202402020201003008</v>
          </cell>
          <cell r="B556" t="str">
            <v>OTROS BIENES TRANSPORTABLES N.C.P.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D3502020005035020240202020100300809</v>
          </cell>
          <cell r="B557" t="str">
            <v>OTROS ARTÍCULOS MANUFACTURADOS N.C.P.</v>
          </cell>
          <cell r="C557">
            <v>0</v>
          </cell>
          <cell r="D557">
            <v>0</v>
          </cell>
          <cell r="E557">
            <v>0</v>
          </cell>
        </row>
        <row r="558">
          <cell r="A558" t="str">
            <v>D35020200050350202402020201004</v>
          </cell>
          <cell r="B558" t="str">
            <v>PRODUCTOS METÁLICOS Y PAQUETES DE SOFTWARE</v>
          </cell>
          <cell r="C558">
            <v>34603466</v>
          </cell>
          <cell r="D558">
            <v>0</v>
          </cell>
          <cell r="E558">
            <v>34603466</v>
          </cell>
        </row>
        <row r="559">
          <cell r="A559" t="str">
            <v>D35020200050350202402020201004002</v>
          </cell>
          <cell r="B559" t="str">
            <v>PRODUCTOS METÁLICOS ELABORADOS (EXCEPTO MAQUINARIA Y EQUIPO)</v>
          </cell>
          <cell r="C559">
            <v>34603466</v>
          </cell>
          <cell r="D559">
            <v>0</v>
          </cell>
          <cell r="E559">
            <v>34603466</v>
          </cell>
        </row>
        <row r="560">
          <cell r="A560" t="str">
            <v>D35020200050350202402020201004006</v>
          </cell>
          <cell r="B560" t="str">
            <v>MAQUINARIA Y APARATOS ELÉCTRICOS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D3502020005035020240202020100400602</v>
          </cell>
          <cell r="B561" t="str">
            <v>APARATOS DE CONTROL ELÉCTRICO Y DISTRIBUCIÓN DE ELECTRICIDAD Y SUS PARTES Y PIEZAS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D3502020005035020240202020100400605</v>
          </cell>
          <cell r="B562" t="str">
            <v>LÁMPARAS ELÉCTRICAS DE INCANDESCENCIA O DESCARGA; LÁMPARAS DE ARCO, EQUIPO PARA ALUMBRADO ELÉCTRICO; SUS PARTES Y PIEZAS</v>
          </cell>
          <cell r="C562">
            <v>0</v>
          </cell>
          <cell r="D562">
            <v>0</v>
          </cell>
          <cell r="E562">
            <v>0</v>
          </cell>
        </row>
        <row r="563">
          <cell r="A563" t="str">
            <v>D35020200050350202402020201004008</v>
          </cell>
          <cell r="B563" t="str">
            <v>APARATOS MÉDICOS, INSTRUMENTOS ÓPTICOS Y DE PRECISIÓN, RELOJES</v>
          </cell>
          <cell r="C563">
            <v>0</v>
          </cell>
          <cell r="D563">
            <v>0</v>
          </cell>
          <cell r="E563">
            <v>0</v>
          </cell>
        </row>
        <row r="564">
          <cell r="A564" t="str">
            <v>D3502020005035020240202020100400802</v>
          </cell>
          <cell r="B564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D35020200050350202402020202</v>
          </cell>
          <cell r="B565" t="str">
            <v>ADQUISICIÓN DE SERVICIOS</v>
          </cell>
          <cell r="C565">
            <v>4000000</v>
          </cell>
          <cell r="D565">
            <v>0</v>
          </cell>
          <cell r="E565">
            <v>4000000</v>
          </cell>
        </row>
        <row r="566">
          <cell r="A566" t="str">
            <v>D35020200050350202402020202006</v>
          </cell>
          <cell r="B566" t="str">
            <v>SERVICIOS DE ALOJAMIENTO; SERVICIOS DE SUMINISTRO DE COMIDAS Y BEBIDAS; SERVICIOS DE TRANSPORTE; Y SERVICIOS DE DISTRIBUCIÓN DE ELECTRICIDAD, GAS Y AGUA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D35020200050350202402020202006005</v>
          </cell>
          <cell r="B567" t="str">
            <v>SERVICIOS DE TRANSPORTE DE CARGA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D3502020005035020240202020200600501</v>
          </cell>
          <cell r="B568" t="str">
            <v>SERVICIOS DE TRANSPORTE DE CARGA POR VÍA TERRESTRE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D35020200050350202402020202010</v>
          </cell>
          <cell r="B569" t="str">
            <v>VIÁTICOS DE LOS FUNCIONARIOS EN COMISIÓN</v>
          </cell>
          <cell r="C569">
            <v>4000000</v>
          </cell>
          <cell r="D569">
            <v>0</v>
          </cell>
          <cell r="E569">
            <v>4000000</v>
          </cell>
        </row>
        <row r="570">
          <cell r="A570" t="str">
            <v>D350202000503502027</v>
          </cell>
          <cell r="B570" t="str">
            <v>SERVICIO DE DIVULGACIÓN DE LA ACTIVIDAD ARTESANAL</v>
          </cell>
          <cell r="C570">
            <v>55509081</v>
          </cell>
          <cell r="D570">
            <v>0</v>
          </cell>
          <cell r="E570">
            <v>55509081</v>
          </cell>
        </row>
        <row r="571">
          <cell r="A571" t="str">
            <v>D35020200050350202701</v>
          </cell>
          <cell r="B571" t="str">
            <v>DISEÑAR Y DESARROLLAR LA ESTRATEGIA DE PROMOCIÓN DE LOS PRODUCTOS ARTESANALES DE LAS UNIDADES PRODUCTIVAS ACOMPAÑADAS</v>
          </cell>
          <cell r="C571">
            <v>21288040</v>
          </cell>
          <cell r="D571">
            <v>0</v>
          </cell>
          <cell r="E571">
            <v>21288040</v>
          </cell>
        </row>
        <row r="572">
          <cell r="A572" t="str">
            <v>D35020200050350202701020201</v>
          </cell>
          <cell r="B572" t="str">
            <v>MATERIALES Y SUMINISTROS</v>
          </cell>
          <cell r="C572">
            <v>12288040</v>
          </cell>
          <cell r="D572">
            <v>0</v>
          </cell>
          <cell r="E572">
            <v>12288040</v>
          </cell>
        </row>
        <row r="573">
          <cell r="A573" t="str">
            <v>D35020200050350202701020201002</v>
          </cell>
          <cell r="B573" t="str">
            <v>PRODUCTOS ALIMENTICIOS, BEBIDAS Y TABACO; TEXTILES, PRENDAS DE VESTIR Y PRODUCTOS DE CUERO</v>
          </cell>
          <cell r="C573">
            <v>12288040</v>
          </cell>
          <cell r="D573">
            <v>0</v>
          </cell>
          <cell r="E573">
            <v>12288040</v>
          </cell>
        </row>
        <row r="574">
          <cell r="A574" t="str">
            <v>D35020200050350202701020201002007</v>
          </cell>
          <cell r="B574" t="str">
            <v>ARTÍCULOS TEXTILES (EXCEPTO PRENDAS DE VESTIR)</v>
          </cell>
          <cell r="C574">
            <v>12288040</v>
          </cell>
          <cell r="D574">
            <v>0</v>
          </cell>
          <cell r="E574">
            <v>12288040</v>
          </cell>
        </row>
        <row r="575">
          <cell r="A575" t="str">
            <v>D35020200050350202701020202</v>
          </cell>
          <cell r="B575" t="str">
            <v>ADQUISICIÓN DE SERVICIOS</v>
          </cell>
          <cell r="C575">
            <v>9000000</v>
          </cell>
          <cell r="D575">
            <v>0</v>
          </cell>
          <cell r="E575">
            <v>9000000</v>
          </cell>
        </row>
        <row r="576">
          <cell r="A576" t="str">
            <v>D35020200050350202701020202006</v>
          </cell>
          <cell r="B576" t="str">
            <v>SERVICIOS DE ALOJAMIENTO; SERVICIOS DE SUMINISTRO DE COMIDAS Y BEBIDAS; SERVICIOS DE TRANSPORTE; Y SERVICIOS DE DISTRIBUCIÓN DE ELECTRICIDAD, GAS Y AGUA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D35020200050350202701020202006005</v>
          </cell>
          <cell r="B577" t="str">
            <v>SERVICIOS DE TRANSPORTE DE CARGA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D3502020005035020270102020200600501</v>
          </cell>
          <cell r="B578" t="str">
            <v>SERVICIOS DE TRANSPORTE DE CARGA POR VÍA TERRESTRE</v>
          </cell>
          <cell r="C578">
            <v>0</v>
          </cell>
          <cell r="D578">
            <v>0</v>
          </cell>
          <cell r="E578">
            <v>0</v>
          </cell>
        </row>
        <row r="579">
          <cell r="A579" t="str">
            <v>D35020200050350202701020202008</v>
          </cell>
          <cell r="B579" t="str">
            <v>SERVICIOS PRESTADOS A LAS EMPRESAS Y SERVICIOS DE PRODUCCIÓN</v>
          </cell>
          <cell r="C579">
            <v>9000000</v>
          </cell>
          <cell r="D579">
            <v>0</v>
          </cell>
          <cell r="E579">
            <v>9000000</v>
          </cell>
        </row>
        <row r="580">
          <cell r="A580" t="str">
            <v>D35020200050350202701020202008003</v>
          </cell>
          <cell r="B580" t="str">
            <v>OTROS SERVICIOS PROFESIONALES, CIENTÍFICOS Y TÉCNICOS</v>
          </cell>
          <cell r="C580">
            <v>9000000</v>
          </cell>
          <cell r="D580">
            <v>0</v>
          </cell>
          <cell r="E580">
            <v>9000000</v>
          </cell>
        </row>
        <row r="581">
          <cell r="A581" t="str">
            <v>D3502020005035020270102020200800301</v>
          </cell>
          <cell r="B581" t="str">
            <v>SERVICIOS DE CONSULTORÍA EN ADMINISTRACIÓN Y SERVICIOS DE GESTIÓN; SERVICIOS DE TECNOLOGÍA DE LA INFORMACIÓN</v>
          </cell>
          <cell r="C581">
            <v>4000000</v>
          </cell>
          <cell r="D581">
            <v>0</v>
          </cell>
          <cell r="E581">
            <v>4000000</v>
          </cell>
        </row>
        <row r="582">
          <cell r="A582" t="str">
            <v>D3502020005035020270102020200800308</v>
          </cell>
          <cell r="B582" t="str">
            <v>SERVICIOS FOTOGRÁFICOS Y SERVICIOS DE REVELADO FOTOGRÁFICO</v>
          </cell>
          <cell r="C582">
            <v>5000000</v>
          </cell>
          <cell r="D582">
            <v>0</v>
          </cell>
          <cell r="E582">
            <v>5000000</v>
          </cell>
        </row>
        <row r="583">
          <cell r="A583" t="str">
            <v>D35020200050350202703</v>
          </cell>
          <cell r="B583" t="str">
            <v>DISEÑAR Y DESARROLLAR LA ESTRATEGIA DE DIVULGACIÓN DEL PROGRAMA</v>
          </cell>
          <cell r="C583">
            <v>23044820</v>
          </cell>
          <cell r="D583">
            <v>0</v>
          </cell>
          <cell r="E583">
            <v>23044820</v>
          </cell>
        </row>
        <row r="584">
          <cell r="A584" t="str">
            <v>D35020200050350202703020202</v>
          </cell>
          <cell r="B584" t="str">
            <v>ADQUISICIÓN DE SERVICIOS</v>
          </cell>
          <cell r="C584">
            <v>23044820</v>
          </cell>
          <cell r="D584">
            <v>0</v>
          </cell>
          <cell r="E584">
            <v>23044820</v>
          </cell>
        </row>
        <row r="585">
          <cell r="A585" t="str">
            <v>D35020200050350202703020202008</v>
          </cell>
          <cell r="B585" t="str">
            <v>SERVICIOS PRESTADOS A LAS EMPRESAS Y SERVICIOS DE PRODUCCIÓN</v>
          </cell>
          <cell r="C585">
            <v>6500000</v>
          </cell>
          <cell r="D585">
            <v>0</v>
          </cell>
          <cell r="E585">
            <v>6500000</v>
          </cell>
        </row>
        <row r="586">
          <cell r="A586" t="str">
            <v>D35020200050350202703020202008003</v>
          </cell>
          <cell r="B586" t="str">
            <v>OTROS SERVICIOS PROFESIONALES, CIENTÍFICOS Y TÉCNICOS</v>
          </cell>
          <cell r="C586">
            <v>6500000</v>
          </cell>
          <cell r="D586">
            <v>0</v>
          </cell>
          <cell r="E586">
            <v>6500000</v>
          </cell>
        </row>
        <row r="587">
          <cell r="A587" t="str">
            <v>D3502020005035020270302020200800301</v>
          </cell>
          <cell r="B587" t="str">
            <v>SERVICIOS DE CONSULTORÍA EN ADMINISTRACIÓN Y SERVICIOS DE GESTIÓN; SERVICIOS DE TECNOLOGÍA DE LA INFORMACIÓN</v>
          </cell>
          <cell r="C587">
            <v>6500000</v>
          </cell>
          <cell r="D587">
            <v>0</v>
          </cell>
          <cell r="E587">
            <v>6500000</v>
          </cell>
        </row>
        <row r="588">
          <cell r="A588" t="str">
            <v>D35020200050350202703020202009</v>
          </cell>
          <cell r="B588" t="str">
            <v>SERVICIOS PARA LA COMUNIDAD, SOCIALES Y PERSONALES</v>
          </cell>
          <cell r="C588">
            <v>16544820</v>
          </cell>
          <cell r="D588">
            <v>0</v>
          </cell>
          <cell r="E588">
            <v>16544820</v>
          </cell>
        </row>
        <row r="589">
          <cell r="A589" t="str">
            <v>D35020200050350202703020202009006</v>
          </cell>
          <cell r="B589" t="str">
            <v>SERVICIOS DE ESPARCIMIENTO, CULTURALES Y DEPORTIVOS</v>
          </cell>
          <cell r="C589">
            <v>16544820</v>
          </cell>
          <cell r="D589">
            <v>0</v>
          </cell>
          <cell r="E589">
            <v>16544820</v>
          </cell>
        </row>
        <row r="590">
          <cell r="A590" t="str">
            <v>D3502020005035020270302020200900601</v>
          </cell>
          <cell r="B590" t="str">
            <v>SERVICIOS AUDIOVISUALES Y SERVICIOS CONEXOS</v>
          </cell>
          <cell r="C590">
            <v>16544820</v>
          </cell>
          <cell r="D590">
            <v>0</v>
          </cell>
          <cell r="E590">
            <v>16544820</v>
          </cell>
        </row>
        <row r="591">
          <cell r="A591" t="str">
            <v>D35020200050350202704</v>
          </cell>
          <cell r="B591" t="str">
            <v>REALIZAR ESPACIOS DE SENSIBILIZACIÓN Y FORTALECIMIENTO INSTITUCIONAL PARA LA ARTESANÍA</v>
          </cell>
          <cell r="C591">
            <v>11176221</v>
          </cell>
          <cell r="D591">
            <v>0</v>
          </cell>
          <cell r="E591">
            <v>11176221</v>
          </cell>
        </row>
        <row r="592">
          <cell r="A592" t="str">
            <v>D35020200050350202704020202</v>
          </cell>
          <cell r="B592" t="str">
            <v>ADQUISICIÓN DE SERVICIOS</v>
          </cell>
          <cell r="C592">
            <v>11176221</v>
          </cell>
          <cell r="D592">
            <v>0</v>
          </cell>
          <cell r="E592">
            <v>11176221</v>
          </cell>
        </row>
        <row r="593">
          <cell r="A593" t="str">
            <v>D35020200050350202704020202006</v>
          </cell>
          <cell r="B593" t="str">
            <v>SERVICIOS DE ALOJAMIENTO; SERVICIOS DE SUMINISTRO DE COMIDAS Y BEBIDAS; SERVICIOS DE TRANSPORTE; Y SERVICIOS DE DISTRIBUCIÓN DE ELECTRICIDAD, GAS Y AGUA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D35020200050350202704020202006004</v>
          </cell>
          <cell r="B594" t="str">
            <v>SERVICIOS DE TRANSPORTE DE PASAJEROS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D35020200050350202704020202008</v>
          </cell>
          <cell r="B595" t="str">
            <v>SERVICIOS PRESTADOS A LAS EMPRESAS Y SERVICIOS DE PRODUCCIÓN</v>
          </cell>
          <cell r="C595">
            <v>11176221</v>
          </cell>
          <cell r="D595">
            <v>0</v>
          </cell>
          <cell r="E595">
            <v>11176221</v>
          </cell>
        </row>
        <row r="596">
          <cell r="A596" t="str">
            <v>D35020200050350202704020202008005</v>
          </cell>
          <cell r="B596" t="str">
            <v>SERVICIOS DE SOPORTE</v>
          </cell>
          <cell r="C596">
            <v>11176221</v>
          </cell>
          <cell r="D596">
            <v>0</v>
          </cell>
          <cell r="E596">
            <v>11176221</v>
          </cell>
        </row>
        <row r="597">
          <cell r="A597" t="str">
            <v>D3502020005035020270402020200800509</v>
          </cell>
          <cell r="B597" t="str">
            <v>OTROS SERVICIOS AUXILIARES</v>
          </cell>
          <cell r="C597">
            <v>11176221</v>
          </cell>
          <cell r="D597">
            <v>0</v>
          </cell>
          <cell r="E597">
            <v>11176221</v>
          </cell>
        </row>
        <row r="598">
          <cell r="A598" t="str">
            <v>D350202000503502109</v>
          </cell>
          <cell r="B598" t="str">
            <v>DOCUMENTOS INVESTIGACIÓN SOBRE EL SECTOR ARTESANAL</v>
          </cell>
          <cell r="C598">
            <v>60670915</v>
          </cell>
          <cell r="D598">
            <v>0</v>
          </cell>
          <cell r="E598">
            <v>60670915</v>
          </cell>
        </row>
        <row r="599">
          <cell r="A599" t="str">
            <v>D35020200050350210901</v>
          </cell>
          <cell r="B599" t="str">
            <v>PRESTAR SERVICIOS DE APLICACIÓN DE INSTRUMENTO DE CARACTERIZACIÓN</v>
          </cell>
          <cell r="C599">
            <v>26610050</v>
          </cell>
          <cell r="D599">
            <v>0</v>
          </cell>
          <cell r="E599">
            <v>26610050</v>
          </cell>
        </row>
        <row r="600">
          <cell r="A600" t="str">
            <v>D35020200050350210901020202</v>
          </cell>
          <cell r="B600" t="str">
            <v>ADQUISICIÓN DE SERVICIOS</v>
          </cell>
          <cell r="C600">
            <v>26610050</v>
          </cell>
          <cell r="D600">
            <v>0</v>
          </cell>
          <cell r="E600">
            <v>26610050</v>
          </cell>
        </row>
        <row r="601">
          <cell r="A601" t="str">
            <v>D35020200050350210901020202008</v>
          </cell>
          <cell r="B601" t="str">
            <v>SERVICIOS PRESTADOS A LAS EMPRESAS Y SERVICIOS DE PRODUCCIÓN</v>
          </cell>
          <cell r="C601">
            <v>26610050</v>
          </cell>
          <cell r="D601">
            <v>0</v>
          </cell>
          <cell r="E601">
            <v>26610050</v>
          </cell>
        </row>
        <row r="602">
          <cell r="A602" t="str">
            <v>D35020200050350210901020202008003</v>
          </cell>
          <cell r="B602" t="str">
            <v>OTROS SERVICIOS PROFESIONALES, CIENTÍFICOS Y TÉCNICOS</v>
          </cell>
          <cell r="C602">
            <v>26610050</v>
          </cell>
          <cell r="D602">
            <v>0</v>
          </cell>
          <cell r="E602">
            <v>26610050</v>
          </cell>
        </row>
        <row r="603">
          <cell r="A603" t="str">
            <v>D3502020005035021090102020200800307</v>
          </cell>
          <cell r="B603" t="str">
            <v>SERVICIOS DE INVESTIGACIÓN DE MERCADOS Y DE ENCUESTAS DE OPINIÓN PÚBLICA</v>
          </cell>
          <cell r="C603">
            <v>26610050</v>
          </cell>
          <cell r="D603">
            <v>0</v>
          </cell>
          <cell r="E603">
            <v>26610050</v>
          </cell>
        </row>
        <row r="604">
          <cell r="A604" t="str">
            <v>D35020200050350210902</v>
          </cell>
          <cell r="B604" t="str">
            <v>PRESTAR SERVICIOS DE APLICACIÓN Y SISTEMATIZACIÓN DE INSTRUMENTO DE EVALUACIÓN</v>
          </cell>
          <cell r="C604">
            <v>21288040</v>
          </cell>
          <cell r="D604">
            <v>0</v>
          </cell>
          <cell r="E604">
            <v>21288040</v>
          </cell>
        </row>
        <row r="605">
          <cell r="A605" t="str">
            <v>D35020200050350210902020202</v>
          </cell>
          <cell r="B605" t="str">
            <v>ADQUISICIÓN DE SERVICIOS</v>
          </cell>
          <cell r="C605">
            <v>21288040</v>
          </cell>
          <cell r="D605">
            <v>0</v>
          </cell>
          <cell r="E605">
            <v>21288040</v>
          </cell>
        </row>
        <row r="606">
          <cell r="A606" t="str">
            <v>D35020200050350210902020202006</v>
          </cell>
          <cell r="B606" t="str">
            <v>SERVICIOS DE ALOJAMIENTO; SERVICIOS DE SUMINISTRO DE COMIDAS Y BEBIDAS; SERVICIOS DE TRANSPORTE; Y SERVICIOS DE DISTRIBUCIÓN DE ELECTRICIDAD, GAS Y AGUA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D35020200050350210902020202006004</v>
          </cell>
          <cell r="B607" t="str">
            <v>SERVICIOS DE TRANSPORTE DE PASAJEROS</v>
          </cell>
          <cell r="C607">
            <v>0</v>
          </cell>
          <cell r="D607">
            <v>0</v>
          </cell>
          <cell r="E607">
            <v>0</v>
          </cell>
        </row>
        <row r="608">
          <cell r="A608" t="str">
            <v>D35020200050350210902020202008</v>
          </cell>
          <cell r="B608" t="str">
            <v>SERVICIOS PRESTADOS A LAS EMPRESAS Y SERVICIOS DE PRODUCCIÓN</v>
          </cell>
          <cell r="C608">
            <v>21288040</v>
          </cell>
          <cell r="D608">
            <v>0</v>
          </cell>
          <cell r="E608">
            <v>21288040</v>
          </cell>
        </row>
        <row r="609">
          <cell r="A609" t="str">
            <v>D35020200050350210902020202008003</v>
          </cell>
          <cell r="B609" t="str">
            <v>OTROS SERVICIOS PROFESIONALES, CIENTÍFICOS Y TÉCNICOS</v>
          </cell>
          <cell r="C609">
            <v>21288040</v>
          </cell>
          <cell r="D609">
            <v>0</v>
          </cell>
          <cell r="E609">
            <v>21288040</v>
          </cell>
        </row>
        <row r="610">
          <cell r="A610" t="str">
            <v>D3502020005035021090202020200800307</v>
          </cell>
          <cell r="B610" t="str">
            <v>SERVICIOS DE INVESTIGACIÓN DE MERCADOS Y DE ENCUESTAS DE OPINIÓN PÚBLICA</v>
          </cell>
          <cell r="C610">
            <v>21288040</v>
          </cell>
          <cell r="D610">
            <v>0</v>
          </cell>
          <cell r="E610">
            <v>21288040</v>
          </cell>
        </row>
        <row r="611">
          <cell r="A611" t="str">
            <v>D35020200050350210903</v>
          </cell>
          <cell r="B611" t="str">
            <v>REALIZAR PROCESOS DE APOYO TÉCNICO Y ELABORACIÓN DE DOCUMENTOS DE CARACTERIZACIÓN Y EVALUACIÓN</v>
          </cell>
          <cell r="C611">
            <v>12772825</v>
          </cell>
          <cell r="D611">
            <v>0</v>
          </cell>
          <cell r="E611">
            <v>12772825</v>
          </cell>
        </row>
        <row r="612">
          <cell r="A612" t="str">
            <v>D35020200050350210903020202</v>
          </cell>
          <cell r="B612" t="str">
            <v>ADQUISICIÓN DE SERVICIOS</v>
          </cell>
          <cell r="C612">
            <v>12772825</v>
          </cell>
          <cell r="D612">
            <v>0</v>
          </cell>
          <cell r="E612">
            <v>12772825</v>
          </cell>
        </row>
        <row r="613">
          <cell r="A613" t="str">
            <v>D35020200050350210903020202006</v>
          </cell>
          <cell r="B613" t="str">
            <v>SERVICIOS DE ALOJAMIENTO; SERVICIOS DE SUMINISTRO DE COMIDAS Y BEBIDAS; SERVICIOS DE TRANSPORTE; Y SERVICIOS DE DISTRIBUCIÓN DE ELECTRICIDAD, GAS Y AGUA</v>
          </cell>
          <cell r="C613">
            <v>0</v>
          </cell>
          <cell r="D613">
            <v>0</v>
          </cell>
          <cell r="E613">
            <v>0</v>
          </cell>
        </row>
        <row r="614">
          <cell r="A614" t="str">
            <v>D35020200050350210903020202006004</v>
          </cell>
          <cell r="B614" t="str">
            <v>SERVICIOS DE TRANSPORTE DE PASAJEROS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D35020200050350210903020202008</v>
          </cell>
          <cell r="B615" t="str">
            <v>SERVICIOS PRESTADOS A LAS EMPRESAS Y SERVICIOS DE PRODUCCIÓN</v>
          </cell>
          <cell r="C615">
            <v>12772825</v>
          </cell>
          <cell r="D615">
            <v>0</v>
          </cell>
          <cell r="E615">
            <v>12772825</v>
          </cell>
        </row>
        <row r="616">
          <cell r="A616" t="str">
            <v>D35020200050350210903020202008003</v>
          </cell>
          <cell r="B616" t="str">
            <v>OTROS SERVICIOS PROFESIONALES, CIENTÍFICOS Y TÉCNICOS</v>
          </cell>
          <cell r="C616">
            <v>12772825</v>
          </cell>
          <cell r="D616">
            <v>0</v>
          </cell>
          <cell r="E616">
            <v>12772825</v>
          </cell>
        </row>
        <row r="617">
          <cell r="A617" t="str">
            <v>D3502020005035021090302020200800307</v>
          </cell>
          <cell r="B617" t="str">
            <v>SERVICIOS DE INVESTIGACIÓN DE MERCADOS Y DE ENCUESTAS DE OPINIÓN PÚBLICA</v>
          </cell>
          <cell r="C617">
            <v>12772825</v>
          </cell>
          <cell r="D617">
            <v>0</v>
          </cell>
          <cell r="E617">
            <v>12772825</v>
          </cell>
        </row>
        <row r="618">
          <cell r="A618" t="str">
            <v>D3502020005035021090302020200800308</v>
          </cell>
          <cell r="B618" t="str">
            <v>SERVICIOS FOTOGRÁFICOS Y SERVICIOS DE REVELADO FOTOGRÁFICO</v>
          </cell>
          <cell r="C618">
            <v>0</v>
          </cell>
          <cell r="D618">
            <v>0</v>
          </cell>
          <cell r="E618">
            <v>0</v>
          </cell>
        </row>
        <row r="619">
          <cell r="A619" t="str">
            <v>D3599</v>
          </cell>
          <cell r="B619" t="str">
            <v>FORTALECIMIENTO DE LA GESTIÓN Y DIRECCIÓN DEL SECTOR COMERCIO, INDUSTRIA Y TURISMO</v>
          </cell>
          <cell r="C619">
            <v>2467865120</v>
          </cell>
          <cell r="D619">
            <v>0</v>
          </cell>
          <cell r="E619">
            <v>2467865120</v>
          </cell>
        </row>
        <row r="620">
          <cell r="A620" t="str">
            <v>D35990200</v>
          </cell>
          <cell r="B620" t="str">
            <v>FORTALECIMIENTO DE LA GESTIÓN Y DIRECCIÓN DEL SECTOR COMERCIO, INDUSTRIA Y TURISMO</v>
          </cell>
          <cell r="C620">
            <v>2467865120</v>
          </cell>
          <cell r="D620">
            <v>0</v>
          </cell>
          <cell r="E620">
            <v>2467865120</v>
          </cell>
        </row>
        <row r="621">
          <cell r="A621" t="str">
            <v>D3599020001</v>
          </cell>
          <cell r="B621" t="str">
            <v>ADECUACIÓN REFORZAMIENTO RESTAURACIÓN RECUPERACIÓN Y ADAPTACIÓN DE LA INFRAESTRUCTURA DE LOS INMUEBLES DE ARTESANÍAS DE COLOMBIA BOGOTÁ RÁQUIRA SAN JACINTO</v>
          </cell>
          <cell r="C621">
            <v>593850000</v>
          </cell>
          <cell r="D621">
            <v>0</v>
          </cell>
          <cell r="E621">
            <v>593850000</v>
          </cell>
        </row>
        <row r="622">
          <cell r="A622" t="str">
            <v>D359902000103599012</v>
          </cell>
          <cell r="B622" t="str">
            <v>SEDES MODIFICADAS</v>
          </cell>
          <cell r="C622">
            <v>247035163</v>
          </cell>
          <cell r="D622">
            <v>0</v>
          </cell>
          <cell r="E622">
            <v>247035163</v>
          </cell>
        </row>
        <row r="623">
          <cell r="A623" t="str">
            <v>D35990200010359901201</v>
          </cell>
          <cell r="B623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D35990200010359901201020202</v>
          </cell>
          <cell r="B624" t="str">
            <v>ADQUISICIÓN DE SERVICIOS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D35990200010359901201020202008</v>
          </cell>
          <cell r="B625" t="str">
            <v>SERVICIOS PRESTADOS A LAS EMPRESAS Y SERVICIOS DE PRODUCCIÓN</v>
          </cell>
          <cell r="C625">
            <v>0</v>
          </cell>
          <cell r="D625">
            <v>0</v>
          </cell>
          <cell r="E625">
            <v>0</v>
          </cell>
        </row>
        <row r="626">
          <cell r="A626" t="str">
            <v>D35990200010359901201020202008003</v>
          </cell>
          <cell r="B626" t="str">
            <v>OTROS SERVICIOS PROFESIONALES, CIENTÍFICOS Y TÉCNICOS</v>
          </cell>
          <cell r="C626">
            <v>0</v>
          </cell>
          <cell r="D626">
            <v>0</v>
          </cell>
          <cell r="E626">
            <v>0</v>
          </cell>
        </row>
        <row r="627">
          <cell r="A627" t="str">
            <v>D3599020001035990120102020200800304</v>
          </cell>
          <cell r="B627" t="str">
            <v>SERVICIOS CIENTÍFICOS Y OTROS SERVICIOS TÉCNICOS</v>
          </cell>
          <cell r="C627">
            <v>0</v>
          </cell>
          <cell r="D627">
            <v>0</v>
          </cell>
          <cell r="E627">
            <v>0</v>
          </cell>
        </row>
        <row r="628">
          <cell r="A628" t="str">
            <v>D35990200010359901202</v>
          </cell>
          <cell r="B628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628">
            <v>247035163</v>
          </cell>
          <cell r="D628">
            <v>0</v>
          </cell>
          <cell r="E628">
            <v>247035163</v>
          </cell>
        </row>
        <row r="629">
          <cell r="A629" t="str">
            <v>D35990200010359901202020202</v>
          </cell>
          <cell r="B629" t="str">
            <v>ADQUISICIÓN DE SERVICIOS</v>
          </cell>
          <cell r="C629">
            <v>247035163</v>
          </cell>
          <cell r="D629">
            <v>0</v>
          </cell>
          <cell r="E629">
            <v>247035163</v>
          </cell>
        </row>
        <row r="630">
          <cell r="A630" t="str">
            <v>D35990200010359901202020202005</v>
          </cell>
          <cell r="B630" t="str">
            <v>SERVICIOS DE LA CONSTRUCCIÓN</v>
          </cell>
          <cell r="C630">
            <v>247035163</v>
          </cell>
          <cell r="D630">
            <v>0</v>
          </cell>
          <cell r="E630">
            <v>247035163</v>
          </cell>
        </row>
        <row r="631">
          <cell r="A631" t="str">
            <v>D35990200010359901202020202005004</v>
          </cell>
          <cell r="B631" t="str">
            <v>SERVICIOS DE CONSTRUCCIÓN</v>
          </cell>
          <cell r="C631">
            <v>247035163</v>
          </cell>
          <cell r="D631">
            <v>0</v>
          </cell>
          <cell r="E631">
            <v>247035163</v>
          </cell>
        </row>
        <row r="632">
          <cell r="A632" t="str">
            <v>D3599020001035990120202020200500407</v>
          </cell>
          <cell r="B632" t="str">
            <v>SERVICIOS DE TERMINACIÓN Y ACABADOS DE EDIFICIOS</v>
          </cell>
          <cell r="C632">
            <v>247035163</v>
          </cell>
          <cell r="D632">
            <v>0</v>
          </cell>
          <cell r="E632">
            <v>247035163</v>
          </cell>
        </row>
        <row r="633">
          <cell r="A633" t="str">
            <v>D359902000103599013</v>
          </cell>
          <cell r="B633" t="str">
            <v>SEDES RESTAURADAS</v>
          </cell>
          <cell r="C633">
            <v>181856504</v>
          </cell>
          <cell r="D633">
            <v>0</v>
          </cell>
          <cell r="E633">
            <v>181856504</v>
          </cell>
        </row>
        <row r="634">
          <cell r="A634" t="str">
            <v>D35990200010359901301</v>
          </cell>
          <cell r="B634" t="str">
            <v>EJECUTAR OBRA DE RESTAURACIÓN DEL CENTRO ARTESANAL DE RÁQUIRA- BOYACÁ</v>
          </cell>
          <cell r="C634">
            <v>128747967</v>
          </cell>
          <cell r="D634">
            <v>0</v>
          </cell>
          <cell r="E634">
            <v>128747967</v>
          </cell>
        </row>
        <row r="635">
          <cell r="A635" t="str">
            <v>D35990200010359901301020202</v>
          </cell>
          <cell r="B635" t="str">
            <v>ADQUISICIÓN DE SERVICIOS</v>
          </cell>
          <cell r="C635">
            <v>128747967</v>
          </cell>
          <cell r="D635">
            <v>0</v>
          </cell>
          <cell r="E635">
            <v>128747967</v>
          </cell>
        </row>
        <row r="636">
          <cell r="A636" t="str">
            <v>D35990200010359901301020202005</v>
          </cell>
          <cell r="B636" t="str">
            <v>SERVICIOS DE LA CONSTRUCCIÓN</v>
          </cell>
          <cell r="C636">
            <v>128747967</v>
          </cell>
          <cell r="D636">
            <v>0</v>
          </cell>
          <cell r="E636">
            <v>128747967</v>
          </cell>
        </row>
        <row r="637">
          <cell r="A637" t="str">
            <v>D35990200010359901301020202005004</v>
          </cell>
          <cell r="B637" t="str">
            <v>SERVICIOS DE CONSTRUCCIÓN</v>
          </cell>
          <cell r="C637">
            <v>128747967</v>
          </cell>
          <cell r="D637">
            <v>0</v>
          </cell>
          <cell r="E637">
            <v>128747967</v>
          </cell>
        </row>
        <row r="638">
          <cell r="A638" t="str">
            <v>D3599020001035990130102020200500407</v>
          </cell>
          <cell r="B638" t="str">
            <v>SERVICIOS DE TERMINACIÓN Y ACABADOS DE EDIFICIOS</v>
          </cell>
          <cell r="C638">
            <v>128747967</v>
          </cell>
          <cell r="D638">
            <v>0</v>
          </cell>
          <cell r="E638">
            <v>128747967</v>
          </cell>
        </row>
        <row r="639">
          <cell r="A639" t="str">
            <v>D35990200010359901303</v>
          </cell>
          <cell r="B639" t="str">
            <v>REALIZAR INTERVENTORÍA DE RESTAURACIÓN DEL CENTRO ARTESANAL DE RÁQUIRA- BOYACÁ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D35990200010359901303020202</v>
          </cell>
          <cell r="B640" t="str">
            <v>ADQUISICIÓN DE SERVICIOS</v>
          </cell>
          <cell r="C640">
            <v>0</v>
          </cell>
          <cell r="D640">
            <v>0</v>
          </cell>
          <cell r="E640">
            <v>0</v>
          </cell>
        </row>
        <row r="641">
          <cell r="A641" t="str">
            <v>D35990200010359901303020202008</v>
          </cell>
          <cell r="B641" t="str">
            <v>SERVICIOS PRESTADOS A LAS EMPRESAS Y SERVICIOS DE PRODUCCIÓN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D35990200010359901303020202008003</v>
          </cell>
          <cell r="B642" t="str">
            <v>OTROS SERVICIOS PROFESIONALES, CIENTÍFICOS Y TÉCNICOS</v>
          </cell>
          <cell r="C642">
            <v>0</v>
          </cell>
          <cell r="D642">
            <v>0</v>
          </cell>
          <cell r="E642">
            <v>0</v>
          </cell>
        </row>
        <row r="643">
          <cell r="A643" t="str">
            <v>D3599020001035990130302020200800304</v>
          </cell>
          <cell r="B643" t="str">
            <v>SERVICIOS CIENTÍFICOS Y OTROS SERVICIOS TÉCNICOS</v>
          </cell>
          <cell r="C643">
            <v>0</v>
          </cell>
          <cell r="D643">
            <v>0</v>
          </cell>
          <cell r="E643">
            <v>0</v>
          </cell>
        </row>
        <row r="644">
          <cell r="A644" t="str">
            <v>D35990200010359901304</v>
          </cell>
          <cell r="B644" t="str">
            <v>REALIZAR INTERVENTORÍA DE RESTAURACIÓN DEL MURO DE CERRAMIENTO DEL CLAUSTRO LAS AGUAS, COSTADO OCCIDENTAL, SOBRE LA CALLE 18 A</v>
          </cell>
          <cell r="C644">
            <v>0</v>
          </cell>
          <cell r="D644">
            <v>0</v>
          </cell>
          <cell r="E644">
            <v>0</v>
          </cell>
        </row>
        <row r="645">
          <cell r="A645" t="str">
            <v>D35990200010359901304020202</v>
          </cell>
          <cell r="B645" t="str">
            <v>ADQUISICIÓN DE SERVICIOS</v>
          </cell>
          <cell r="C645">
            <v>0</v>
          </cell>
          <cell r="D645">
            <v>0</v>
          </cell>
          <cell r="E645">
            <v>0</v>
          </cell>
        </row>
        <row r="646">
          <cell r="A646" t="str">
            <v>D35990200010359901304020202008</v>
          </cell>
          <cell r="B646" t="str">
            <v>SERVICIOS PRESTADOS A LAS EMPRESAS Y SERVICIOS DE PRODUCCIÓN</v>
          </cell>
          <cell r="C646">
            <v>0</v>
          </cell>
          <cell r="D646">
            <v>0</v>
          </cell>
          <cell r="E646">
            <v>0</v>
          </cell>
        </row>
        <row r="647">
          <cell r="A647" t="str">
            <v>D35990200010359901304020202008003</v>
          </cell>
          <cell r="B647" t="str">
            <v>OTROS SERVICIOS PROFESIONALES, CIENTÍFICOS Y TÉCNICOS</v>
          </cell>
          <cell r="C647">
            <v>0</v>
          </cell>
          <cell r="D647">
            <v>0</v>
          </cell>
          <cell r="E647">
            <v>0</v>
          </cell>
        </row>
        <row r="648">
          <cell r="A648" t="str">
            <v>D3599020001035990130402020200800304</v>
          </cell>
          <cell r="B648" t="str">
            <v>SERVICIOS CIENTÍFICOS Y OTROS SERVICIOS TÉCNICOS</v>
          </cell>
          <cell r="C648">
            <v>0</v>
          </cell>
          <cell r="D648">
            <v>0</v>
          </cell>
          <cell r="E648">
            <v>0</v>
          </cell>
        </row>
        <row r="649">
          <cell r="A649" t="str">
            <v>D35990200010359901306</v>
          </cell>
          <cell r="B649" t="str">
            <v>EJECUTAR OBRAS DE RESTAURACIÓN DEL MURO DE CERRAMIENTO DEL CLAUSTRO LAS AGUAS, COSTADO OCCIDENTAL, SOBRE LA CALLE 18 A</v>
          </cell>
          <cell r="C649">
            <v>53108537</v>
          </cell>
          <cell r="D649">
            <v>0</v>
          </cell>
          <cell r="E649">
            <v>53108537</v>
          </cell>
        </row>
        <row r="650">
          <cell r="A650" t="str">
            <v>D35990200010359901306020202</v>
          </cell>
          <cell r="B650" t="str">
            <v>ADQUISICIÓN DE SERVICIOS</v>
          </cell>
          <cell r="C650">
            <v>53108537</v>
          </cell>
          <cell r="D650">
            <v>0</v>
          </cell>
          <cell r="E650">
            <v>53108537</v>
          </cell>
        </row>
        <row r="651">
          <cell r="A651" t="str">
            <v>D35990200010359901306020202005</v>
          </cell>
          <cell r="B651" t="str">
            <v>SERVICIOS DE LA CONSTRUCCIÓN</v>
          </cell>
          <cell r="C651">
            <v>53108537</v>
          </cell>
          <cell r="D651">
            <v>0</v>
          </cell>
          <cell r="E651">
            <v>53108537</v>
          </cell>
        </row>
        <row r="652">
          <cell r="A652" t="str">
            <v>D35990200010359901306020202005004</v>
          </cell>
          <cell r="B652" t="str">
            <v>SERVICIOS DE CONSTRUCCIÓN</v>
          </cell>
          <cell r="C652">
            <v>53108537</v>
          </cell>
          <cell r="D652">
            <v>0</v>
          </cell>
          <cell r="E652">
            <v>53108537</v>
          </cell>
        </row>
        <row r="653">
          <cell r="A653" t="str">
            <v>D3599020001035990130602020200500407</v>
          </cell>
          <cell r="B653" t="str">
            <v>SERVICIOS DE TERMINACIÓN Y ACABADOS DE EDIFICIOS</v>
          </cell>
          <cell r="C653">
            <v>53108537</v>
          </cell>
          <cell r="D653">
            <v>0</v>
          </cell>
          <cell r="E653">
            <v>53108537</v>
          </cell>
        </row>
        <row r="654">
          <cell r="A654" t="str">
            <v>D359902000103599014</v>
          </cell>
          <cell r="B654" t="str">
            <v>SEDES CON REFORZAMIENTO ESTRUCTURAL</v>
          </cell>
          <cell r="C654">
            <v>164958333</v>
          </cell>
          <cell r="D654">
            <v>0</v>
          </cell>
          <cell r="E654">
            <v>164958333</v>
          </cell>
        </row>
        <row r="655">
          <cell r="A655" t="str">
            <v>D35990200010359901402</v>
          </cell>
          <cell r="B655" t="str">
            <v>EJECUTAR OBRAS DE REFORZAMIENTO EN EL EDIFICIO SANTA OROSIA EN BOGOTÁ Y LOS CENTROS ARTESANALES DE RÁQUIRA - BOYACÁ Y SAN JACINTO- BOLÍVAR</v>
          </cell>
          <cell r="C655">
            <v>164958333</v>
          </cell>
          <cell r="D655">
            <v>0</v>
          </cell>
          <cell r="E655">
            <v>164958333</v>
          </cell>
        </row>
        <row r="656">
          <cell r="A656" t="str">
            <v>D35990200010359901402020202</v>
          </cell>
          <cell r="B656" t="str">
            <v>ADQUISICIÓN DE SERVICIOS</v>
          </cell>
          <cell r="C656">
            <v>164958333</v>
          </cell>
          <cell r="D656">
            <v>0</v>
          </cell>
          <cell r="E656">
            <v>164958333</v>
          </cell>
        </row>
        <row r="657">
          <cell r="A657" t="str">
            <v>D35990200010359901402020202005</v>
          </cell>
          <cell r="B657" t="str">
            <v>SERVICIOS DE LA CONSTRUCCIÓN</v>
          </cell>
          <cell r="C657">
            <v>164958333</v>
          </cell>
          <cell r="D657">
            <v>0</v>
          </cell>
          <cell r="E657">
            <v>164958333</v>
          </cell>
        </row>
        <row r="658">
          <cell r="A658" t="str">
            <v>D35990200010359901402020202005004</v>
          </cell>
          <cell r="B658" t="str">
            <v>SERVICIOS DE CONSTRUCCIÓN</v>
          </cell>
          <cell r="C658">
            <v>164958333</v>
          </cell>
          <cell r="D658">
            <v>0</v>
          </cell>
          <cell r="E658">
            <v>164958333</v>
          </cell>
        </row>
        <row r="659">
          <cell r="A659" t="str">
            <v>D3599020001035990140202020200500407</v>
          </cell>
          <cell r="B659" t="str">
            <v>SERVICIOS DE TERMINACIÓN Y ACABADOS DE EDIFICIOS</v>
          </cell>
          <cell r="C659">
            <v>164958333</v>
          </cell>
          <cell r="D659">
            <v>0</v>
          </cell>
          <cell r="E659">
            <v>164958333</v>
          </cell>
        </row>
        <row r="660">
          <cell r="A660" t="str">
            <v>D35990200010359901403</v>
          </cell>
          <cell r="B660" t="str">
            <v>REALIZAR INTERVENTORÍA DE REFORZAMIENTO EN EL EDIFICIO SANTA OROSIA EN BOGOTÁ Y LOS CENTROS ARTESANALES DE RÁQUIRA - BOYACÁ Y SAN JACINTO- BOLÍVAR</v>
          </cell>
          <cell r="C660">
            <v>0</v>
          </cell>
          <cell r="D660">
            <v>0</v>
          </cell>
          <cell r="E660">
            <v>0</v>
          </cell>
        </row>
        <row r="661">
          <cell r="A661" t="str">
            <v>D35990200010359901403020202</v>
          </cell>
          <cell r="B661" t="str">
            <v>ADQUISICIÓN DE SERVICIOS</v>
          </cell>
          <cell r="C661">
            <v>0</v>
          </cell>
          <cell r="D661">
            <v>0</v>
          </cell>
          <cell r="E661">
            <v>0</v>
          </cell>
        </row>
        <row r="662">
          <cell r="A662" t="str">
            <v>D35990200010359901403020202008</v>
          </cell>
          <cell r="B662" t="str">
            <v>SERVICIOS PRESTADOS A LAS EMPRESAS Y SERVICIOS DE PRODUCCIÓN</v>
          </cell>
          <cell r="C662">
            <v>0</v>
          </cell>
          <cell r="D662">
            <v>0</v>
          </cell>
          <cell r="E662">
            <v>0</v>
          </cell>
        </row>
        <row r="663">
          <cell r="A663" t="str">
            <v>D35990200010359901403020202008003</v>
          </cell>
          <cell r="B663" t="str">
            <v>OTROS SERVICIOS PROFESIONALES, CIENTÍFICOS Y TÉCNICOS</v>
          </cell>
          <cell r="C663">
            <v>0</v>
          </cell>
          <cell r="D663">
            <v>0</v>
          </cell>
          <cell r="E663">
            <v>0</v>
          </cell>
        </row>
        <row r="664">
          <cell r="A664" t="str">
            <v>D3599020001035990140302020200800304</v>
          </cell>
          <cell r="B664" t="str">
            <v>SERVICIOS CIENTÍFICOS Y OTROS SERVICIOS TÉCNICOS</v>
          </cell>
          <cell r="C664">
            <v>0</v>
          </cell>
          <cell r="D664">
            <v>0</v>
          </cell>
          <cell r="E664">
            <v>0</v>
          </cell>
        </row>
        <row r="665">
          <cell r="A665" t="str">
            <v>D3599020002</v>
          </cell>
          <cell r="B665" t="str">
            <v>FORTALECIMIENTO DE LA GESTIÓN INSTITUCIONAL Y BUEN GOBIERNO DE ARTESANIAS DE COLOMBIA. NACIONAL</v>
          </cell>
          <cell r="C665">
            <v>1874015120</v>
          </cell>
          <cell r="D665">
            <v>0</v>
          </cell>
          <cell r="E665">
            <v>1874015120</v>
          </cell>
        </row>
        <row r="666">
          <cell r="A666" t="str">
            <v>D359902000203599067</v>
          </cell>
          <cell r="B666" t="str">
            <v>DOCUMENTOS DE LINEAMIENTOS TÉCNICOS</v>
          </cell>
          <cell r="C666">
            <v>181679118</v>
          </cell>
          <cell r="D666">
            <v>0</v>
          </cell>
          <cell r="E666">
            <v>181679118</v>
          </cell>
        </row>
        <row r="667">
          <cell r="A667" t="str">
            <v>D35990200020359906701</v>
          </cell>
          <cell r="B667" t="str">
            <v>IMPLEMENTAR EL SISTEMA DE GESTIÓN DE SEGURIDAD Y SALUD EN EL TRABAJO.</v>
          </cell>
          <cell r="C667">
            <v>43002000</v>
          </cell>
          <cell r="D667">
            <v>0</v>
          </cell>
          <cell r="E667">
            <v>43002000</v>
          </cell>
        </row>
        <row r="668">
          <cell r="A668" t="str">
            <v>D35990200020359906701020201</v>
          </cell>
          <cell r="B668" t="str">
            <v>MATERIALES Y SUMINISTROS</v>
          </cell>
          <cell r="C668">
            <v>36852000</v>
          </cell>
          <cell r="D668">
            <v>0</v>
          </cell>
          <cell r="E668">
            <v>36852000</v>
          </cell>
        </row>
        <row r="669">
          <cell r="A669" t="str">
            <v>D35990200020359906701020201003</v>
          </cell>
          <cell r="B669" t="str">
            <v>OTROS BIENES TRANSPORTABLES (EXCEPTO PRODUCTOS METÁLICOS, MAQUINARIA Y EQUIPO)</v>
          </cell>
          <cell r="C669">
            <v>24000000</v>
          </cell>
          <cell r="D669">
            <v>0</v>
          </cell>
          <cell r="E669">
            <v>24000000</v>
          </cell>
        </row>
        <row r="670">
          <cell r="A670" t="str">
            <v>D35990200020359906701020201003008</v>
          </cell>
          <cell r="B670" t="str">
            <v>OTROS BIENES TRANSPORTABLES N.C.P.</v>
          </cell>
          <cell r="C670">
            <v>24000000</v>
          </cell>
          <cell r="D670">
            <v>0</v>
          </cell>
          <cell r="E670">
            <v>24000000</v>
          </cell>
        </row>
        <row r="671">
          <cell r="A671" t="str">
            <v>D3599020002035990670102020100300801</v>
          </cell>
          <cell r="B671" t="str">
            <v>MUEBLES</v>
          </cell>
          <cell r="C671">
            <v>24000000</v>
          </cell>
          <cell r="D671">
            <v>0</v>
          </cell>
          <cell r="E671">
            <v>24000000</v>
          </cell>
        </row>
        <row r="672">
          <cell r="A672" t="str">
            <v>D35990200020359906701020201004</v>
          </cell>
          <cell r="B672" t="str">
            <v>PRODUCTOS METÁLICOS Y PAQUETES DE SOFTWARE</v>
          </cell>
          <cell r="C672">
            <v>12852000</v>
          </cell>
          <cell r="D672">
            <v>0</v>
          </cell>
          <cell r="E672">
            <v>12852000</v>
          </cell>
        </row>
        <row r="673">
          <cell r="A673" t="str">
            <v>D35990200020359906701020201004004</v>
          </cell>
          <cell r="B673" t="str">
            <v>MAQUINARIA PARA USOS ESPECIALES</v>
          </cell>
          <cell r="C673">
            <v>12852000</v>
          </cell>
          <cell r="D673">
            <v>0</v>
          </cell>
          <cell r="E673">
            <v>12852000</v>
          </cell>
        </row>
        <row r="674">
          <cell r="A674" t="str">
            <v>D3599020002035990670102020100400408</v>
          </cell>
          <cell r="B674" t="str">
            <v>APARATOS DE USO DOMÉSTICO Y SUS PARTES Y PIEZAS</v>
          </cell>
          <cell r="C674">
            <v>12852000</v>
          </cell>
          <cell r="D674">
            <v>0</v>
          </cell>
          <cell r="E674">
            <v>12852000</v>
          </cell>
        </row>
        <row r="675">
          <cell r="A675" t="str">
            <v>D35990200020359906701020202</v>
          </cell>
          <cell r="B675" t="str">
            <v>ADQUISICIÓN DE SERVICIOS</v>
          </cell>
          <cell r="C675">
            <v>6150000</v>
          </cell>
          <cell r="D675">
            <v>0</v>
          </cell>
          <cell r="E675">
            <v>6150000</v>
          </cell>
        </row>
        <row r="676">
          <cell r="A676" t="str">
            <v>D35990200020359906701020202008</v>
          </cell>
          <cell r="B676" t="str">
            <v>SERVICIOS PRESTADOS A LAS EMPRESAS Y SERVICIOS DE PRODUCCIÓN</v>
          </cell>
          <cell r="C676">
            <v>6150000</v>
          </cell>
          <cell r="D676">
            <v>0</v>
          </cell>
          <cell r="E676">
            <v>6150000</v>
          </cell>
        </row>
        <row r="677">
          <cell r="A677" t="str">
            <v>D35990200020359906701020202008003</v>
          </cell>
          <cell r="B677" t="str">
            <v>OTROS SERVICIOS PROFESIONALES, CIENTÍFICOS Y TÉCNICOS</v>
          </cell>
          <cell r="C677">
            <v>6150000</v>
          </cell>
          <cell r="D677">
            <v>0</v>
          </cell>
          <cell r="E677">
            <v>6150000</v>
          </cell>
        </row>
        <row r="678">
          <cell r="A678" t="str">
            <v>D3599020002035990670102020200800301</v>
          </cell>
          <cell r="B678" t="str">
            <v>SERVICIOS DE CONSULTORÍA EN ADMINISTRACIÓN Y SERVICIOS DE GESTIÓN; SERVICIOS DE TECNOLOGÍA DE LA INFORMACIÓN</v>
          </cell>
          <cell r="C678">
            <v>6150000</v>
          </cell>
          <cell r="D678">
            <v>0</v>
          </cell>
          <cell r="E678">
            <v>6150000</v>
          </cell>
        </row>
        <row r="679">
          <cell r="A679" t="str">
            <v>D35990200020359906702</v>
          </cell>
          <cell r="B679" t="str">
            <v>PLANEAR, EJECUTAR, VERIFICAR Y CONTROLAR EL MODELO DE OPERACIÓN POR PROCESOS DE LA ENTIDAD.</v>
          </cell>
          <cell r="C679">
            <v>44900000</v>
          </cell>
          <cell r="D679">
            <v>0</v>
          </cell>
          <cell r="E679">
            <v>44900000</v>
          </cell>
        </row>
        <row r="680">
          <cell r="A680" t="str">
            <v>D35990200020359906702020202</v>
          </cell>
          <cell r="B680" t="str">
            <v>ADQUISICIÓN DE SERVICIOS</v>
          </cell>
          <cell r="C680">
            <v>44900000</v>
          </cell>
          <cell r="D680">
            <v>0</v>
          </cell>
          <cell r="E680">
            <v>44900000</v>
          </cell>
        </row>
        <row r="681">
          <cell r="A681" t="str">
            <v>D35990200020359906702020202008</v>
          </cell>
          <cell r="B681" t="str">
            <v>SERVICIOS PRESTADOS A LAS EMPRESAS Y SERVICIOS DE PRODUCCIÓN</v>
          </cell>
          <cell r="C681">
            <v>44900000</v>
          </cell>
          <cell r="D681">
            <v>0</v>
          </cell>
          <cell r="E681">
            <v>44900000</v>
          </cell>
        </row>
        <row r="682">
          <cell r="A682" t="str">
            <v>D35990200020359906702020202008003</v>
          </cell>
          <cell r="B682" t="str">
            <v>OTROS SERVICIOS PROFESIONALES, CIENTÍFICOS Y TÉCNICOS</v>
          </cell>
          <cell r="C682">
            <v>44900000</v>
          </cell>
          <cell r="D682">
            <v>0</v>
          </cell>
          <cell r="E682">
            <v>44900000</v>
          </cell>
        </row>
        <row r="683">
          <cell r="A683" t="str">
            <v>D3599020002035990670202020200800301</v>
          </cell>
          <cell r="B683" t="str">
            <v>SERVICIOS DE CONSULTORÍA EN ADMINISTRACIÓN Y SERVICIOS DE GESTIÓN; SERVICIOS DE TECNOLOGÍA DE LA INFORMACIÓN</v>
          </cell>
          <cell r="C683">
            <v>44900000</v>
          </cell>
          <cell r="D683">
            <v>0</v>
          </cell>
          <cell r="E683">
            <v>44900000</v>
          </cell>
        </row>
        <row r="684">
          <cell r="A684" t="str">
            <v>D35990200020359906703</v>
          </cell>
          <cell r="B684" t="str">
            <v>MANTENER EL MODELO INTEGRADO DE PLANEACIÓN Y GESTIÓN.</v>
          </cell>
          <cell r="C684">
            <v>93777118</v>
          </cell>
          <cell r="D684">
            <v>0</v>
          </cell>
          <cell r="E684">
            <v>93777118</v>
          </cell>
        </row>
        <row r="685">
          <cell r="A685" t="str">
            <v>D35990200020359906703020202</v>
          </cell>
          <cell r="B685" t="str">
            <v>ADQUISICIÓN DE SERVICIOS</v>
          </cell>
          <cell r="C685">
            <v>93777118</v>
          </cell>
          <cell r="D685">
            <v>0</v>
          </cell>
          <cell r="E685">
            <v>93777118</v>
          </cell>
        </row>
        <row r="686">
          <cell r="A686" t="str">
            <v>D35990200020359906703020202008</v>
          </cell>
          <cell r="B686" t="str">
            <v>SERVICIOS PRESTADOS A LAS EMPRESAS Y SERVICIOS DE PRODUCCIÓN</v>
          </cell>
          <cell r="C686">
            <v>93777118</v>
          </cell>
          <cell r="D686">
            <v>0</v>
          </cell>
          <cell r="E686">
            <v>93777118</v>
          </cell>
        </row>
        <row r="687">
          <cell r="A687" t="str">
            <v>D35990200020359906703020202008003</v>
          </cell>
          <cell r="B687" t="str">
            <v>OTROS SERVICIOS PROFESIONALES, CIENTÍFICOS Y TÉCNICOS</v>
          </cell>
          <cell r="C687">
            <v>93777118</v>
          </cell>
          <cell r="D687">
            <v>0</v>
          </cell>
          <cell r="E687">
            <v>93777118</v>
          </cell>
        </row>
        <row r="688">
          <cell r="A688" t="str">
            <v>D3599020002035990670302020200800301</v>
          </cell>
          <cell r="B688" t="str">
            <v>SERVICIOS DE CONSULTORÍA EN ADMINISTRACIÓN Y SERVICIOS DE GESTIÓN; SERVICIOS DE TECNOLOGÍA DE LA INFORMACIÓN</v>
          </cell>
          <cell r="C688">
            <v>93777118</v>
          </cell>
          <cell r="D688">
            <v>0</v>
          </cell>
          <cell r="E688">
            <v>93777118</v>
          </cell>
        </row>
        <row r="689">
          <cell r="A689" t="str">
            <v>D359902000203599068</v>
          </cell>
          <cell r="B689" t="str">
            <v>DOCUMENTOS DE PLANEACIÓN</v>
          </cell>
          <cell r="C689">
            <v>0</v>
          </cell>
          <cell r="D689">
            <v>0</v>
          </cell>
          <cell r="E689">
            <v>0</v>
          </cell>
        </row>
        <row r="690">
          <cell r="A690" t="str">
            <v>D35990200020359906801</v>
          </cell>
          <cell r="B690" t="str">
            <v>IMPLEMENTAR PRACTICAS EN MATERIA DE GOBIERNO CORPORATIVO.</v>
          </cell>
          <cell r="C690">
            <v>0</v>
          </cell>
          <cell r="D690">
            <v>0</v>
          </cell>
          <cell r="E690">
            <v>0</v>
          </cell>
        </row>
        <row r="691">
          <cell r="A691" t="str">
            <v>D35990200020359906801020202</v>
          </cell>
          <cell r="B691" t="str">
            <v>ADQUISICIÓN DE SERVICIOS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D35990200020359906801020202008</v>
          </cell>
          <cell r="B692" t="str">
            <v>SERVICIOS PRESTADOS A LAS EMPRESAS Y SERVICIOS DE PRODUCCIÓN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D35990200020359906801020202008003</v>
          </cell>
          <cell r="B693" t="str">
            <v>OTROS SERVICIOS PROFESIONALES, CIENTÍFICOS Y TÉCNICOS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D3599020002035990680102020200800306</v>
          </cell>
          <cell r="B694" t="str">
            <v>SERVICIOS DE PUBLICIDAD Y EL SUMINISTRO DE ESPACIO O TIEMPO PUBLICITARIOS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D359902000203599072</v>
          </cell>
          <cell r="B695" t="str">
            <v>SERVICIO DE EDUCACIÓN INFORMAL PARA LA GESTIÓN ADMINISTRATIVA</v>
          </cell>
          <cell r="C695">
            <v>557926929</v>
          </cell>
          <cell r="D695">
            <v>0</v>
          </cell>
          <cell r="E695">
            <v>557926929</v>
          </cell>
        </row>
        <row r="696">
          <cell r="A696" t="str">
            <v>D35990200020359907201</v>
          </cell>
          <cell r="B696" t="str">
            <v>EJECUTAR PROGRAMA DE TRANSFORMACIÓN CULTURAL.</v>
          </cell>
          <cell r="C696">
            <v>67500000</v>
          </cell>
          <cell r="D696">
            <v>0</v>
          </cell>
          <cell r="E696">
            <v>67500000</v>
          </cell>
        </row>
        <row r="697">
          <cell r="A697" t="str">
            <v>D35990200020359907201020202</v>
          </cell>
          <cell r="B697" t="str">
            <v>ADQUISICIÓN DE SERVICIOS</v>
          </cell>
          <cell r="C697">
            <v>67500000</v>
          </cell>
          <cell r="D697">
            <v>0</v>
          </cell>
          <cell r="E697">
            <v>67500000</v>
          </cell>
        </row>
        <row r="698">
          <cell r="A698" t="str">
            <v>D35990200020359907201020202008</v>
          </cell>
          <cell r="B698" t="str">
            <v>SERVICIOS PRESTADOS A LAS EMPRESAS Y SERVICIOS DE PRODUCCIÓN</v>
          </cell>
          <cell r="C698">
            <v>32500000</v>
          </cell>
          <cell r="D698">
            <v>0</v>
          </cell>
          <cell r="E698">
            <v>32500000</v>
          </cell>
        </row>
        <row r="699">
          <cell r="A699" t="str">
            <v>D35990200020359907201020202008003</v>
          </cell>
          <cell r="B699" t="str">
            <v>OTROS SERVICIOS PROFESIONALES, CIENTÍFICOS Y TÉCNICOS</v>
          </cell>
          <cell r="C699">
            <v>32500000</v>
          </cell>
          <cell r="D699">
            <v>0</v>
          </cell>
          <cell r="E699">
            <v>32500000</v>
          </cell>
        </row>
        <row r="700">
          <cell r="A700" t="str">
            <v>D3599020002035990720102020200800301</v>
          </cell>
          <cell r="B700" t="str">
            <v>SERVICIOS DE CONSULTORÍA EN ADMINISTRACIÓN Y SERVICIOS DE GESTIÓN; SERVICIOS DE TECNOLOGÍA DE LA INFORMACIÓN</v>
          </cell>
          <cell r="C700">
            <v>32500000</v>
          </cell>
          <cell r="D700">
            <v>0</v>
          </cell>
          <cell r="E700">
            <v>32500000</v>
          </cell>
        </row>
        <row r="701">
          <cell r="A701" t="str">
            <v>D35990200020359907201020202009</v>
          </cell>
          <cell r="B701" t="str">
            <v>SERVICIOS PARA LA COMUNIDAD, SOCIALES Y PERSONALES</v>
          </cell>
          <cell r="C701">
            <v>35000000</v>
          </cell>
          <cell r="D701">
            <v>0</v>
          </cell>
          <cell r="E701">
            <v>35000000</v>
          </cell>
        </row>
        <row r="702">
          <cell r="A702" t="str">
            <v>D35990200020359907201020202009006</v>
          </cell>
          <cell r="B702" t="str">
            <v>SERVICIOS DE ESPARCIMIENTO, CULTURALES Y DEPORTIVOS</v>
          </cell>
          <cell r="C702">
            <v>35000000</v>
          </cell>
          <cell r="D702">
            <v>0</v>
          </cell>
          <cell r="E702">
            <v>35000000</v>
          </cell>
        </row>
        <row r="703">
          <cell r="A703" t="str">
            <v>D3599020002035990720102020200900609</v>
          </cell>
          <cell r="B703" t="str">
            <v>OTROS SERVICIOS DE ESPARCIMIENTO Y DIVERSIÓN</v>
          </cell>
          <cell r="C703">
            <v>35000000</v>
          </cell>
          <cell r="D703">
            <v>0</v>
          </cell>
          <cell r="E703">
            <v>35000000</v>
          </cell>
        </row>
        <row r="704">
          <cell r="A704" t="str">
            <v>D35990200020359907202</v>
          </cell>
          <cell r="B704" t="str">
            <v>IMPLEMENTAR NUEVO MODELO DE OPERACIÓN</v>
          </cell>
          <cell r="C704">
            <v>490426929</v>
          </cell>
          <cell r="D704">
            <v>0</v>
          </cell>
          <cell r="E704">
            <v>490426929</v>
          </cell>
        </row>
        <row r="705">
          <cell r="A705" t="str">
            <v>D35990200020359907202020201</v>
          </cell>
          <cell r="B705" t="str">
            <v>MATERIALES Y SUMINISTROS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D35990200020359907202020201004</v>
          </cell>
          <cell r="B706" t="str">
            <v>PRODUCTOS METÁLICOS Y PAQUETES DE SOFTWARE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D35990200020359907202020201004005</v>
          </cell>
          <cell r="B707" t="str">
            <v>MAQUINARIA DE OFICINA, CONTABILIDAD E INFORMÁTICA</v>
          </cell>
          <cell r="C707">
            <v>0</v>
          </cell>
          <cell r="D707">
            <v>0</v>
          </cell>
          <cell r="E707">
            <v>0</v>
          </cell>
        </row>
        <row r="708">
          <cell r="A708" t="str">
            <v>D3599020002035990720202020100400502</v>
          </cell>
          <cell r="B708" t="str">
            <v>MAQUINARIA DE INFORMÁTICA Y SUS PARTES, PIEZAS Y ACCESORIOS</v>
          </cell>
          <cell r="C708">
            <v>0</v>
          </cell>
          <cell r="D708">
            <v>0</v>
          </cell>
          <cell r="E708">
            <v>0</v>
          </cell>
        </row>
        <row r="709">
          <cell r="A709" t="str">
            <v>D35990200020359907202020202</v>
          </cell>
          <cell r="B709" t="str">
            <v>ADQUISICIÓN DE SERVICIOS</v>
          </cell>
          <cell r="C709">
            <v>490426929</v>
          </cell>
          <cell r="D709">
            <v>0</v>
          </cell>
          <cell r="E709">
            <v>490426929</v>
          </cell>
        </row>
        <row r="710">
          <cell r="A710" t="str">
            <v>D35990200020359907202020202008</v>
          </cell>
          <cell r="B710" t="str">
            <v>SERVICIOS PRESTADOS A LAS EMPRESAS Y SERVICIOS DE PRODUCCIÓN</v>
          </cell>
          <cell r="C710">
            <v>490426929</v>
          </cell>
          <cell r="D710">
            <v>0</v>
          </cell>
          <cell r="E710">
            <v>490426929</v>
          </cell>
        </row>
        <row r="711">
          <cell r="A711" t="str">
            <v>D35990200020359907202020202008003</v>
          </cell>
          <cell r="B711" t="str">
            <v>OTROS SERVICIOS PROFESIONALES, CIENTÍFICOS Y TÉCNICOS</v>
          </cell>
          <cell r="C711">
            <v>490426929</v>
          </cell>
          <cell r="D711">
            <v>0</v>
          </cell>
          <cell r="E711">
            <v>490426929</v>
          </cell>
        </row>
        <row r="712">
          <cell r="A712" t="str">
            <v>D3599020002035990720202020200800301</v>
          </cell>
          <cell r="B712" t="str">
            <v>SERVICIOS DE CONSULTORÍA EN ADMINISTRACIÓN Y SERVICIOS DE GESTIÓN; SERVICIOS DE TECNOLOGÍA DE LA INFORMACIÓN</v>
          </cell>
          <cell r="C712">
            <v>490426929</v>
          </cell>
          <cell r="D712">
            <v>0</v>
          </cell>
          <cell r="E712">
            <v>490426929</v>
          </cell>
        </row>
        <row r="713">
          <cell r="A713" t="str">
            <v>D359902000203599921</v>
          </cell>
          <cell r="B713" t="str">
            <v>SERVICIOS DE INFORMACIÓN ACTUALIZADOS</v>
          </cell>
          <cell r="C713">
            <v>380818607</v>
          </cell>
          <cell r="D713">
            <v>0</v>
          </cell>
          <cell r="E713">
            <v>380818607</v>
          </cell>
        </row>
        <row r="714">
          <cell r="A714" t="str">
            <v>D35990200020359992101</v>
          </cell>
          <cell r="B714" t="str">
            <v>ACTUALIZAR, MANTENER Y/O IMPLEMENTAR SISTEMAS DE INFORMACIÓN, SITIOS Y APLICATIVOS DE LA ENTIDAD.</v>
          </cell>
          <cell r="C714">
            <v>236535193</v>
          </cell>
          <cell r="D714">
            <v>0</v>
          </cell>
          <cell r="E714">
            <v>236535193</v>
          </cell>
        </row>
        <row r="715">
          <cell r="A715" t="str">
            <v>D35990200020359992101020202</v>
          </cell>
          <cell r="B715" t="str">
            <v>ADQUISICIÓN DE SERVICIOS</v>
          </cell>
          <cell r="C715">
            <v>236535193</v>
          </cell>
          <cell r="D715">
            <v>0</v>
          </cell>
          <cell r="E715">
            <v>236535193</v>
          </cell>
        </row>
        <row r="716">
          <cell r="A716" t="str">
            <v>D35990200020359992101020202008</v>
          </cell>
          <cell r="B716" t="str">
            <v>SERVICIOS PRESTADOS A LAS EMPRESAS Y SERVICIOS DE PRODUCCIÓN</v>
          </cell>
          <cell r="C716">
            <v>236535193</v>
          </cell>
          <cell r="D716">
            <v>0</v>
          </cell>
          <cell r="E716">
            <v>236535193</v>
          </cell>
        </row>
        <row r="717">
          <cell r="A717" t="str">
            <v>D35990200020359992101020202008003</v>
          </cell>
          <cell r="B717" t="str">
            <v>OTROS SERVICIOS PROFESIONALES, CIENTÍFICOS Y TÉCNICOS</v>
          </cell>
          <cell r="C717">
            <v>236535193</v>
          </cell>
          <cell r="D717">
            <v>0</v>
          </cell>
          <cell r="E717">
            <v>236535193</v>
          </cell>
        </row>
        <row r="718">
          <cell r="A718" t="str">
            <v>D3599020002035999210102020200800301</v>
          </cell>
          <cell r="B718" t="str">
            <v>SERVICIOS DE CONSULTORÍA EN ADMINISTRACIÓN Y SERVICIOS DE GESTIÓN; SERVICIOS DE TECNOLOGÍA DE LA INFORMACIÓN</v>
          </cell>
          <cell r="C718">
            <v>236535193</v>
          </cell>
          <cell r="D718">
            <v>0</v>
          </cell>
          <cell r="E718">
            <v>236535193</v>
          </cell>
        </row>
        <row r="719">
          <cell r="A719" t="str">
            <v>D35990200020359992102</v>
          </cell>
          <cell r="B719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719">
            <v>48443200</v>
          </cell>
          <cell r="D719">
            <v>0</v>
          </cell>
          <cell r="E719">
            <v>48443200</v>
          </cell>
        </row>
        <row r="720">
          <cell r="A720" t="str">
            <v>D35990200020359992102020202</v>
          </cell>
          <cell r="B720" t="str">
            <v>ADQUISICIÓN DE SERVICIOS</v>
          </cell>
          <cell r="C720">
            <v>48443200</v>
          </cell>
          <cell r="D720">
            <v>0</v>
          </cell>
          <cell r="E720">
            <v>48443200</v>
          </cell>
        </row>
        <row r="721">
          <cell r="A721" t="str">
            <v>D35990200020359992102020202008</v>
          </cell>
          <cell r="B721" t="str">
            <v>SERVICIOS PRESTADOS A LAS EMPRESAS Y SERVICIOS DE PRODUCCIÓN</v>
          </cell>
          <cell r="C721">
            <v>48443200</v>
          </cell>
          <cell r="D721">
            <v>0</v>
          </cell>
          <cell r="E721">
            <v>48443200</v>
          </cell>
        </row>
        <row r="722">
          <cell r="A722" t="str">
            <v>D35990200020359992102020202008003</v>
          </cell>
          <cell r="B722" t="str">
            <v>OTROS SERVICIOS PROFESIONALES, CIENTÍFICOS Y TÉCNICOS</v>
          </cell>
          <cell r="C722">
            <v>48443200</v>
          </cell>
          <cell r="D722">
            <v>0</v>
          </cell>
          <cell r="E722">
            <v>48443200</v>
          </cell>
        </row>
        <row r="723">
          <cell r="A723" t="str">
            <v>D3599020002035999210202020200800301</v>
          </cell>
          <cell r="B723" t="str">
            <v>SERVICIOS DE CONSULTORÍA EN ADMINISTRACIÓN Y SERVICIOS DE GESTIÓN; SERVICIOS DE TECNOLOGÍA DE LA INFORMACIÓN</v>
          </cell>
          <cell r="C723">
            <v>48443200</v>
          </cell>
          <cell r="D723">
            <v>0</v>
          </cell>
          <cell r="E723">
            <v>48443200</v>
          </cell>
        </row>
        <row r="724">
          <cell r="A724" t="str">
            <v>D35990200020359992103</v>
          </cell>
          <cell r="B724" t="str">
            <v>ACTUALIZAR LAS PUBLICACIONES, SERVICIOS Y CONTENIDOS DEL PORTAL OFRECIDOS EN LA WEB; Y FORTALECER LA ESTRATEGIA DE REDES SOCIALES DE ARTESANÍAS DE COLOMBIA.</v>
          </cell>
          <cell r="C724">
            <v>95840214</v>
          </cell>
          <cell r="D724">
            <v>0</v>
          </cell>
          <cell r="E724">
            <v>95840214</v>
          </cell>
        </row>
        <row r="725">
          <cell r="A725" t="str">
            <v>D35990200020359992103020202</v>
          </cell>
          <cell r="B725" t="str">
            <v>ADQUISICIÓN DE SERVICIOS</v>
          </cell>
          <cell r="C725">
            <v>95840214</v>
          </cell>
          <cell r="D725">
            <v>0</v>
          </cell>
          <cell r="E725">
            <v>95840214</v>
          </cell>
        </row>
        <row r="726">
          <cell r="A726" t="str">
            <v>D35990200020359992103020202008</v>
          </cell>
          <cell r="B726" t="str">
            <v>SERVICIOS PRESTADOS A LAS EMPRESAS Y SERVICIOS DE PRODUCCIÓN</v>
          </cell>
          <cell r="C726">
            <v>95840214</v>
          </cell>
          <cell r="D726">
            <v>0</v>
          </cell>
          <cell r="E726">
            <v>95840214</v>
          </cell>
        </row>
        <row r="727">
          <cell r="A727" t="str">
            <v>D35990200020359992103020202008003</v>
          </cell>
          <cell r="B727" t="str">
            <v>OTROS SERVICIOS PROFESIONALES, CIENTÍFICOS Y TÉCNICOS</v>
          </cell>
          <cell r="C727">
            <v>95840214</v>
          </cell>
          <cell r="D727">
            <v>0</v>
          </cell>
          <cell r="E727">
            <v>95840214</v>
          </cell>
        </row>
        <row r="728">
          <cell r="A728" t="str">
            <v>D3599020002035999210302020200800309</v>
          </cell>
          <cell r="B728" t="str">
            <v>OTROS SERVICIOS PROFESIONALES Y TÉCNICOS N.C.P.</v>
          </cell>
          <cell r="C728">
            <v>95840214</v>
          </cell>
          <cell r="D728">
            <v>0</v>
          </cell>
          <cell r="E728">
            <v>95840214</v>
          </cell>
        </row>
        <row r="729">
          <cell r="A729" t="str">
            <v>D359902000203599923</v>
          </cell>
          <cell r="B729" t="str">
            <v>SERVICIOS TECNOLÓGICOS</v>
          </cell>
          <cell r="C729">
            <v>743590466</v>
          </cell>
          <cell r="D729">
            <v>0</v>
          </cell>
          <cell r="E729">
            <v>743590466</v>
          </cell>
        </row>
        <row r="730">
          <cell r="A730" t="str">
            <v>D35990200020359992301</v>
          </cell>
          <cell r="B730" t="str">
            <v>IMPLEMENTAR, ACTUALIZAR, REPONER Y/O RENOVAR RECURSO, SERVICIOS Y HERRAMIENTAS DE TECNOLOGÍAS DE LA INFORMACIÓN Y LAS COMUNICACIONES (TIC)</v>
          </cell>
          <cell r="C730">
            <v>611648722</v>
          </cell>
          <cell r="D730">
            <v>0</v>
          </cell>
          <cell r="E730">
            <v>611648722</v>
          </cell>
        </row>
        <row r="731">
          <cell r="A731" t="str">
            <v>D35990200020359992301020201</v>
          </cell>
          <cell r="B731" t="str">
            <v>MATERIALES Y SUMINISTROS</v>
          </cell>
          <cell r="C731">
            <v>154521904</v>
          </cell>
          <cell r="D731">
            <v>0</v>
          </cell>
          <cell r="E731">
            <v>154521904</v>
          </cell>
        </row>
        <row r="732">
          <cell r="A732" t="str">
            <v>D35990200020359992301020201004</v>
          </cell>
          <cell r="B732" t="str">
            <v>PRODUCTOS METÁLICOS Y PAQUETES DE SOFTWARE</v>
          </cell>
          <cell r="C732">
            <v>154521904</v>
          </cell>
          <cell r="D732">
            <v>0</v>
          </cell>
          <cell r="E732">
            <v>154521904</v>
          </cell>
        </row>
        <row r="733">
          <cell r="A733" t="str">
            <v>D35990200020359992301020201004007</v>
          </cell>
          <cell r="B733" t="str">
            <v>EQUIPO Y APARATOS DE RADIO, TELEVISIÓN Y COMUNICACIONES</v>
          </cell>
          <cell r="C733">
            <v>154521904</v>
          </cell>
          <cell r="D733">
            <v>0</v>
          </cell>
          <cell r="E733">
            <v>154521904</v>
          </cell>
        </row>
        <row r="734">
          <cell r="A734" t="str">
            <v>D3599020002035999230102020100400708</v>
          </cell>
          <cell r="B734" t="str">
            <v>PAQUETES DE SOFTWARE</v>
          </cell>
          <cell r="C734">
            <v>154521904</v>
          </cell>
          <cell r="D734">
            <v>0</v>
          </cell>
          <cell r="E734">
            <v>154521904</v>
          </cell>
        </row>
        <row r="735">
          <cell r="A735" t="str">
            <v>D35990200020359992301020202</v>
          </cell>
          <cell r="B735" t="str">
            <v>ADQUISICIÓN DE SERVICIOS</v>
          </cell>
          <cell r="C735">
            <v>457126818</v>
          </cell>
          <cell r="D735">
            <v>0</v>
          </cell>
          <cell r="E735">
            <v>457126818</v>
          </cell>
        </row>
        <row r="736">
          <cell r="A736" t="str">
            <v>D35990200020359992301020202008</v>
          </cell>
          <cell r="B736" t="str">
            <v>SERVICIOS PRESTADOS A LAS EMPRESAS Y SERVICIOS DE PRODUCCIÓN</v>
          </cell>
          <cell r="C736">
            <v>457126818</v>
          </cell>
          <cell r="D736">
            <v>0</v>
          </cell>
          <cell r="E736">
            <v>457126818</v>
          </cell>
        </row>
        <row r="737">
          <cell r="A737" t="str">
            <v>D35990200020359992301020202008003</v>
          </cell>
          <cell r="B737" t="str">
            <v>OTROS SERVICIOS PROFESIONALES, CIENTÍFICOS Y TÉCNICOS</v>
          </cell>
          <cell r="C737">
            <v>442126818</v>
          </cell>
          <cell r="D737">
            <v>0</v>
          </cell>
          <cell r="E737">
            <v>442126818</v>
          </cell>
        </row>
        <row r="738">
          <cell r="A738" t="str">
            <v>D3599020002035999230102020200800301</v>
          </cell>
          <cell r="B738" t="str">
            <v>SERVICIOS DE CONSULTORÍA EN ADMINISTRACIÓN Y SERVICIOS DE GESTIÓN; SERVICIOS DE TECNOLOGÍA DE LA INFORMACIÓN</v>
          </cell>
          <cell r="C738">
            <v>442126818</v>
          </cell>
          <cell r="D738">
            <v>0</v>
          </cell>
          <cell r="E738">
            <v>442126818</v>
          </cell>
        </row>
        <row r="739">
          <cell r="A739" t="str">
            <v>D35990200020359992301020202008007</v>
          </cell>
          <cell r="B739" t="str">
            <v>SERVICIOS DE MANTENIMIENTO, REPARACIÓN E INSTALACIÓN (EXCEPTO SERVICIOS DE CONSTRUCCIÓN)</v>
          </cell>
          <cell r="C739">
            <v>15000000</v>
          </cell>
          <cell r="D739">
            <v>0</v>
          </cell>
          <cell r="E739">
            <v>15000000</v>
          </cell>
        </row>
        <row r="740">
          <cell r="A740" t="str">
            <v>D3599020002035999230102020200800701</v>
          </cell>
          <cell r="B740" t="str">
            <v>SERVICIOS DE MANTENIMIENTO Y REPARACIÓN DE PRODUCTOS METÁLICOS ELABORADOS, MAQUINARIA Y EQUIPO</v>
          </cell>
          <cell r="C740">
            <v>15000000</v>
          </cell>
          <cell r="D740">
            <v>0</v>
          </cell>
          <cell r="E740">
            <v>15000000</v>
          </cell>
        </row>
        <row r="741">
          <cell r="A741" t="str">
            <v>D35990200020359992302</v>
          </cell>
          <cell r="B741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741">
            <v>86715102</v>
          </cell>
          <cell r="D741">
            <v>0</v>
          </cell>
          <cell r="E741">
            <v>86715102</v>
          </cell>
        </row>
        <row r="742">
          <cell r="A742" t="str">
            <v>D35990200020359992302020202</v>
          </cell>
          <cell r="B742" t="str">
            <v>ADQUISICIÓN DE SERVICIOS</v>
          </cell>
          <cell r="C742">
            <v>86715102</v>
          </cell>
          <cell r="D742">
            <v>0</v>
          </cell>
          <cell r="E742">
            <v>86715102</v>
          </cell>
        </row>
        <row r="743">
          <cell r="A743" t="str">
            <v>D35990200020359992302020202008</v>
          </cell>
          <cell r="B743" t="str">
            <v>SERVICIOS PRESTADOS A LAS EMPRESAS Y SERVICIOS DE PRODUCCIÓN</v>
          </cell>
          <cell r="C743">
            <v>86715102</v>
          </cell>
          <cell r="D743">
            <v>0</v>
          </cell>
          <cell r="E743">
            <v>86715102</v>
          </cell>
        </row>
        <row r="744">
          <cell r="A744" t="str">
            <v>D35990200020359992302020202008003</v>
          </cell>
          <cell r="B744" t="str">
            <v>OTROS SERVICIOS PROFESIONALES, CIENTÍFICOS Y TÉCNICOS</v>
          </cell>
          <cell r="C744">
            <v>86715102</v>
          </cell>
          <cell r="D744">
            <v>0</v>
          </cell>
          <cell r="E744">
            <v>86715102</v>
          </cell>
        </row>
        <row r="745">
          <cell r="A745" t="str">
            <v>D3599020002035999230202020200800301</v>
          </cell>
          <cell r="B745" t="str">
            <v>SERVICIOS DE CONSULTORÍA EN ADMINISTRACIÓN Y SERVICIOS DE GESTIÓN; SERVICIOS DE TECNOLOGÍA DE LA INFORMACIÓN</v>
          </cell>
          <cell r="C745">
            <v>86715102</v>
          </cell>
          <cell r="D745">
            <v>0</v>
          </cell>
          <cell r="E745">
            <v>86715102</v>
          </cell>
        </row>
        <row r="746">
          <cell r="A746" t="str">
            <v>D35990200020359992303</v>
          </cell>
          <cell r="B746" t="str">
            <v>ACTUALIZAR, REPONER, RENOVAR E IMPLEMENTAR TECNOLOGÍAS DE SEGURIDAD PERIMETRAL, SEGURIDAD DIGITAL Y CIBERSEGURIDAD EN GENERAL.</v>
          </cell>
          <cell r="C746">
            <v>45226642</v>
          </cell>
          <cell r="D746">
            <v>0</v>
          </cell>
          <cell r="E746">
            <v>45226642</v>
          </cell>
        </row>
        <row r="747">
          <cell r="A747" t="str">
            <v>D35990200020359992303020201</v>
          </cell>
          <cell r="B747" t="str">
            <v>MATERIALES Y SUMINISTROS</v>
          </cell>
          <cell r="C747">
            <v>24569716</v>
          </cell>
          <cell r="D747">
            <v>0</v>
          </cell>
          <cell r="E747">
            <v>24569716</v>
          </cell>
        </row>
        <row r="748">
          <cell r="A748" t="str">
            <v>D35990200020359992303020201004</v>
          </cell>
          <cell r="B748" t="str">
            <v>PRODUCTOS METÁLICOS Y PAQUETES DE SOFTWARE</v>
          </cell>
          <cell r="C748">
            <v>24569716</v>
          </cell>
          <cell r="D748">
            <v>0</v>
          </cell>
          <cell r="E748">
            <v>24569716</v>
          </cell>
        </row>
        <row r="749">
          <cell r="A749" t="str">
            <v>D35990200020359992303020201004005</v>
          </cell>
          <cell r="B749" t="str">
            <v>MAQUINARIA DE OFICINA, CONTABILIDAD E INFORMÁTICA</v>
          </cell>
          <cell r="C749">
            <v>17413738</v>
          </cell>
          <cell r="D749">
            <v>0</v>
          </cell>
          <cell r="E749">
            <v>17413738</v>
          </cell>
        </row>
        <row r="750">
          <cell r="A750" t="str">
            <v>D3599020002035999230302020100400502</v>
          </cell>
          <cell r="B750" t="str">
            <v>MAQUINARIA DE INFORMÁTICA Y SUS PARTES, PIEZAS Y ACCESORIOS</v>
          </cell>
          <cell r="C750">
            <v>17413738</v>
          </cell>
          <cell r="D750">
            <v>0</v>
          </cell>
          <cell r="E750">
            <v>17413738</v>
          </cell>
        </row>
        <row r="751">
          <cell r="A751" t="str">
            <v>D35990200020359992303020201004007</v>
          </cell>
          <cell r="B751" t="str">
            <v>EQUIPO Y APARATOS DE RADIO, TELEVISIÓN Y COMUNICACIONES</v>
          </cell>
          <cell r="C751">
            <v>7155978</v>
          </cell>
          <cell r="D751">
            <v>0</v>
          </cell>
          <cell r="E751">
            <v>7155978</v>
          </cell>
        </row>
        <row r="752">
          <cell r="A752" t="str">
            <v>D3599020002035999230302020100400708</v>
          </cell>
          <cell r="B752" t="str">
            <v>PAQUETES DE SOFTWARE</v>
          </cell>
          <cell r="C752">
            <v>7155978</v>
          </cell>
          <cell r="D752">
            <v>0</v>
          </cell>
          <cell r="E752">
            <v>7155978</v>
          </cell>
        </row>
        <row r="753">
          <cell r="A753" t="str">
            <v>D35990200020359992303020202</v>
          </cell>
          <cell r="B753" t="str">
            <v>ADQUISICIÓN DE SERVICIOS</v>
          </cell>
          <cell r="C753">
            <v>20656926</v>
          </cell>
          <cell r="D753">
            <v>0</v>
          </cell>
          <cell r="E753">
            <v>20656926</v>
          </cell>
        </row>
        <row r="754">
          <cell r="A754" t="str">
            <v>D35990200020359992303020202008</v>
          </cell>
          <cell r="B754" t="str">
            <v>SERVICIOS PRESTADOS A LAS EMPRESAS Y SERVICIOS DE PRODUCCIÓN</v>
          </cell>
          <cell r="C754">
            <v>20656926</v>
          </cell>
          <cell r="D754">
            <v>0</v>
          </cell>
          <cell r="E754">
            <v>20656926</v>
          </cell>
        </row>
        <row r="755">
          <cell r="A755" t="str">
            <v>D35990200020359992303020202008003</v>
          </cell>
          <cell r="B755" t="str">
            <v>OTROS SERVICIOS PROFESIONALES, CIENTÍFICOS Y TÉCNICOS</v>
          </cell>
          <cell r="C755">
            <v>20656926</v>
          </cell>
          <cell r="D755">
            <v>0</v>
          </cell>
          <cell r="E755">
            <v>20656926</v>
          </cell>
        </row>
        <row r="756">
          <cell r="A756" t="str">
            <v>D3599020002035999230302020200800301</v>
          </cell>
          <cell r="B756" t="str">
            <v>SERVICIOS DE CONSULTORÍA EN ADMINISTRACIÓN Y SERVICIOS DE GESTIÓN; SERVICIOS DE TECNOLOGÍA DE LA INFORMACIÓN</v>
          </cell>
          <cell r="C756">
            <v>20656926</v>
          </cell>
          <cell r="D756">
            <v>0</v>
          </cell>
          <cell r="E756">
            <v>20656926</v>
          </cell>
        </row>
        <row r="757">
          <cell r="A757" t="str">
            <v>D359902000203599925</v>
          </cell>
          <cell r="B757" t="str">
            <v>SERVICIO DE IMPLEMENTACIÓN SISTEMA DE GESTIÓN</v>
          </cell>
          <cell r="C757">
            <v>10000000</v>
          </cell>
          <cell r="D757">
            <v>0</v>
          </cell>
          <cell r="E757">
            <v>10000000</v>
          </cell>
        </row>
        <row r="758">
          <cell r="A758" t="str">
            <v>D35990200020359992501</v>
          </cell>
          <cell r="B758" t="str">
            <v>DESARROLLAR PROGRAMA DE GESTIÓN DE DESEMPEÑO</v>
          </cell>
          <cell r="C758">
            <v>10000000</v>
          </cell>
          <cell r="D758">
            <v>0</v>
          </cell>
          <cell r="E758">
            <v>10000000</v>
          </cell>
        </row>
        <row r="759">
          <cell r="A759" t="str">
            <v>D35990200020359992501020202</v>
          </cell>
          <cell r="B759" t="str">
            <v>ADQUISICIÓN DE SERVICIOS</v>
          </cell>
          <cell r="C759">
            <v>10000000</v>
          </cell>
          <cell r="D759">
            <v>0</v>
          </cell>
          <cell r="E759">
            <v>10000000</v>
          </cell>
        </row>
        <row r="760">
          <cell r="A760" t="str">
            <v>D35990200020359992501020202008</v>
          </cell>
          <cell r="B760" t="str">
            <v>SERVICIOS PRESTADOS A LAS EMPRESAS Y SERVICIOS DE PRODUCCIÓN</v>
          </cell>
          <cell r="C760">
            <v>10000000</v>
          </cell>
          <cell r="D760">
            <v>0</v>
          </cell>
          <cell r="E760">
            <v>10000000</v>
          </cell>
        </row>
        <row r="761">
          <cell r="A761" t="str">
            <v>D35990200020359992501020202008003</v>
          </cell>
          <cell r="B761" t="str">
            <v>OTROS SERVICIOS PROFESIONALES, CIENTÍFICOS Y TÉCNICOS</v>
          </cell>
          <cell r="C761">
            <v>10000000</v>
          </cell>
          <cell r="D761">
            <v>0</v>
          </cell>
          <cell r="E761">
            <v>10000000</v>
          </cell>
        </row>
        <row r="762">
          <cell r="A762" t="str">
            <v>D3599020002035999250102020200800301</v>
          </cell>
          <cell r="B762" t="str">
            <v>SERVICIOS DE CONSULTORÍA EN ADMINISTRACIÓN Y SERVICIOS DE GESTIÓN; SERVICIOS DE TECNOLOGÍA DE LA INFORMACIÓN</v>
          </cell>
          <cell r="C762">
            <v>10000000</v>
          </cell>
          <cell r="D762">
            <v>0</v>
          </cell>
          <cell r="E762">
            <v>10000000</v>
          </cell>
        </row>
      </sheetData>
      <sheetData sheetId="4">
        <row r="5">
          <cell r="A5" t="str">
            <v>A</v>
          </cell>
          <cell r="B5" t="str">
            <v>GASTOS DE FUNCIONAMIENTO</v>
          </cell>
          <cell r="C5">
            <v>1335498228</v>
          </cell>
          <cell r="D5">
            <v>-229382159.72</v>
          </cell>
          <cell r="E5">
            <v>1106116068.28</v>
          </cell>
        </row>
        <row r="6">
          <cell r="A6" t="str">
            <v>A01</v>
          </cell>
          <cell r="B6" t="str">
            <v>GASTOS DE PERSONAL</v>
          </cell>
          <cell r="C6">
            <v>1149329211</v>
          </cell>
          <cell r="D6">
            <v>-83213142.719999999</v>
          </cell>
          <cell r="E6">
            <v>1066116068.28</v>
          </cell>
        </row>
        <row r="7">
          <cell r="A7" t="str">
            <v>A0101</v>
          </cell>
          <cell r="B7" t="str">
            <v>PLANTA DE PERSONAL PERMANENTE</v>
          </cell>
          <cell r="C7">
            <v>1149329211</v>
          </cell>
          <cell r="D7">
            <v>-83213142.719999999</v>
          </cell>
          <cell r="E7">
            <v>1066116068.28</v>
          </cell>
        </row>
        <row r="8">
          <cell r="A8" t="str">
            <v>A010101</v>
          </cell>
          <cell r="B8" t="str">
            <v>SALARIO</v>
          </cell>
          <cell r="C8">
            <v>781336451</v>
          </cell>
          <cell r="D8">
            <v>-83213142.719999999</v>
          </cell>
          <cell r="E8">
            <v>698123308.27999997</v>
          </cell>
        </row>
        <row r="9">
          <cell r="A9" t="str">
            <v>A010101001</v>
          </cell>
          <cell r="B9" t="str">
            <v>FACTORES SALARIALES COMUNES</v>
          </cell>
          <cell r="C9">
            <v>781336451</v>
          </cell>
          <cell r="D9">
            <v>-83213142.719999999</v>
          </cell>
          <cell r="E9">
            <v>698123308.27999997</v>
          </cell>
        </row>
        <row r="10">
          <cell r="A10" t="str">
            <v>A010101001001</v>
          </cell>
          <cell r="B10" t="str">
            <v>SUELDO BÁSICO</v>
          </cell>
          <cell r="C10">
            <v>781336451</v>
          </cell>
          <cell r="D10">
            <v>-83213142.719999999</v>
          </cell>
          <cell r="E10">
            <v>698123308.27999997</v>
          </cell>
        </row>
        <row r="11">
          <cell r="A11" t="str">
            <v>A010102</v>
          </cell>
          <cell r="B11" t="str">
            <v>CONTRIBUCIONES INHERENTES A LA NÓMINA</v>
          </cell>
          <cell r="C11">
            <v>367992760</v>
          </cell>
          <cell r="D11">
            <v>0</v>
          </cell>
          <cell r="E11">
            <v>367992760</v>
          </cell>
        </row>
        <row r="12">
          <cell r="A12" t="str">
            <v>A010102001</v>
          </cell>
          <cell r="B12" t="str">
            <v>PENSIONES</v>
          </cell>
          <cell r="C12">
            <v>102121300</v>
          </cell>
          <cell r="D12">
            <v>0</v>
          </cell>
          <cell r="E12">
            <v>102121300</v>
          </cell>
        </row>
        <row r="13">
          <cell r="A13" t="str">
            <v>A010102002</v>
          </cell>
          <cell r="B13" t="str">
            <v>SALUD</v>
          </cell>
          <cell r="C13">
            <v>51270200</v>
          </cell>
          <cell r="D13">
            <v>0</v>
          </cell>
          <cell r="E13">
            <v>51270200</v>
          </cell>
        </row>
        <row r="14">
          <cell r="A14" t="str">
            <v>A010102003</v>
          </cell>
          <cell r="B14" t="str">
            <v>APORTES DE CESANTÍAS</v>
          </cell>
          <cell r="C14">
            <v>110463960</v>
          </cell>
          <cell r="D14">
            <v>0</v>
          </cell>
          <cell r="E14">
            <v>110463960</v>
          </cell>
        </row>
        <row r="15">
          <cell r="A15" t="str">
            <v>A010102004</v>
          </cell>
          <cell r="B15" t="str">
            <v>CAJAS DE COMPENSACIÓN FAMILIAR</v>
          </cell>
          <cell r="C15">
            <v>52840400</v>
          </cell>
          <cell r="D15">
            <v>0</v>
          </cell>
          <cell r="E15">
            <v>52840400</v>
          </cell>
        </row>
        <row r="16">
          <cell r="A16" t="str">
            <v>A010102005</v>
          </cell>
          <cell r="B16" t="str">
            <v>APORTES GENERALES AL SISTEMA DE RIESGOS LABORALES</v>
          </cell>
          <cell r="C16">
            <v>4502900</v>
          </cell>
          <cell r="D16">
            <v>0</v>
          </cell>
          <cell r="E16">
            <v>4502900</v>
          </cell>
        </row>
        <row r="17">
          <cell r="A17" t="str">
            <v>A010102006</v>
          </cell>
          <cell r="B17" t="str">
            <v>APORTES AL ICBF</v>
          </cell>
          <cell r="C17">
            <v>28075700</v>
          </cell>
          <cell r="D17">
            <v>0</v>
          </cell>
          <cell r="E17">
            <v>28075700</v>
          </cell>
        </row>
        <row r="18">
          <cell r="A18" t="str">
            <v>A010102007</v>
          </cell>
          <cell r="B18" t="str">
            <v>APORTES AL SENA</v>
          </cell>
          <cell r="C18">
            <v>18718300</v>
          </cell>
          <cell r="D18">
            <v>0</v>
          </cell>
          <cell r="E18">
            <v>18718300</v>
          </cell>
        </row>
        <row r="19">
          <cell r="A19" t="str">
            <v>A02</v>
          </cell>
          <cell r="B19" t="str">
            <v>ADQUISICIÓN DE BIENES Y SERVICIOS</v>
          </cell>
          <cell r="C19">
            <v>186169017</v>
          </cell>
          <cell r="D19">
            <v>-146169017</v>
          </cell>
          <cell r="E19">
            <v>40000000</v>
          </cell>
        </row>
        <row r="20">
          <cell r="A20" t="str">
            <v>A0202</v>
          </cell>
          <cell r="B20" t="str">
            <v>ADQUISICIONES DIFERENTES DE ACTIVOS</v>
          </cell>
          <cell r="C20">
            <v>186169017</v>
          </cell>
          <cell r="D20">
            <v>-146169017</v>
          </cell>
          <cell r="E20">
            <v>40000000</v>
          </cell>
        </row>
        <row r="21">
          <cell r="A21" t="str">
            <v>A020201</v>
          </cell>
          <cell r="B21" t="str">
            <v>MATERIALES Y SUMINISTROS</v>
          </cell>
          <cell r="C21">
            <v>20000000</v>
          </cell>
          <cell r="D21">
            <v>0</v>
          </cell>
          <cell r="E21">
            <v>20000000</v>
          </cell>
        </row>
        <row r="22">
          <cell r="A22" t="str">
            <v>A020201003</v>
          </cell>
          <cell r="B22" t="str">
            <v>OTROS BIENES TRANSPORTABLES (EXCEPTO PRODUCTOS METÁLICOS, MAQUINARIA Y EQUIPO)</v>
          </cell>
          <cell r="C22">
            <v>20000000</v>
          </cell>
          <cell r="D22">
            <v>0</v>
          </cell>
          <cell r="E22">
            <v>20000000</v>
          </cell>
        </row>
        <row r="23">
          <cell r="A23" t="str">
            <v>A020201003003</v>
          </cell>
          <cell r="B23" t="str">
            <v>PRODUCTOS DE HORNOS DE COQUE; PRODUCTOS DE REFINACIÓN DE PETRÓLEO Y COMBUSTIBLE NUCLEAR</v>
          </cell>
          <cell r="C23">
            <v>20000000</v>
          </cell>
          <cell r="D23">
            <v>0</v>
          </cell>
          <cell r="E23">
            <v>20000000</v>
          </cell>
        </row>
        <row r="24">
          <cell r="A24" t="str">
            <v>A020201003003030</v>
          </cell>
          <cell r="B24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24">
            <v>20000000</v>
          </cell>
          <cell r="D24">
            <v>0</v>
          </cell>
          <cell r="E24">
            <v>20000000</v>
          </cell>
        </row>
        <row r="25">
          <cell r="A25" t="str">
            <v>A020202</v>
          </cell>
          <cell r="B25" t="str">
            <v>ADQUISICIÓN DE SERVICIOS</v>
          </cell>
          <cell r="C25">
            <v>166169017</v>
          </cell>
          <cell r="D25">
            <v>-146169017</v>
          </cell>
          <cell r="E25">
            <v>20000000</v>
          </cell>
        </row>
        <row r="26">
          <cell r="A26" t="str">
            <v>A020202005</v>
          </cell>
          <cell r="B26" t="str">
            <v>SERVICIOS DE LA CONSTRUCCIÓN</v>
          </cell>
          <cell r="C26">
            <v>134171000</v>
          </cell>
          <cell r="D26">
            <v>-134171000</v>
          </cell>
          <cell r="E26">
            <v>0</v>
          </cell>
        </row>
        <row r="27">
          <cell r="A27" t="str">
            <v>A020202005004</v>
          </cell>
          <cell r="B27" t="str">
            <v>SERVICIOS DE CONSTRUCCIÓN</v>
          </cell>
          <cell r="C27">
            <v>134171000</v>
          </cell>
          <cell r="D27">
            <v>-134171000</v>
          </cell>
          <cell r="E27">
            <v>0</v>
          </cell>
        </row>
        <row r="28">
          <cell r="A28" t="str">
            <v>A020202005004070</v>
          </cell>
          <cell r="B28" t="str">
            <v>SERVICIOS DE TERMINACIÓN Y ACABADOS DE EDIFICIOS</v>
          </cell>
          <cell r="C28">
            <v>134171000</v>
          </cell>
          <cell r="D28">
            <v>-134171000</v>
          </cell>
          <cell r="E28">
            <v>0</v>
          </cell>
        </row>
        <row r="29">
          <cell r="A29" t="str">
            <v>A020202008</v>
          </cell>
          <cell r="B29" t="str">
            <v>SERVICIOS PRESTADOS A LAS EMPRESAS Y SERVICIOS DE PRODUCCIÓN</v>
          </cell>
          <cell r="C29">
            <v>31998017</v>
          </cell>
          <cell r="D29">
            <v>-11998017</v>
          </cell>
          <cell r="E29">
            <v>20000000</v>
          </cell>
        </row>
        <row r="30">
          <cell r="A30" t="str">
            <v>A020202008003</v>
          </cell>
          <cell r="B30" t="str">
            <v>OTROS SERVICIOS PROFESIONALES, CIENTÍFICOS Y TÉCNICOS</v>
          </cell>
          <cell r="C30">
            <v>11998017</v>
          </cell>
          <cell r="D30">
            <v>-11998017</v>
          </cell>
          <cell r="E30">
            <v>0</v>
          </cell>
        </row>
        <row r="31">
          <cell r="A31" t="str">
            <v>A020202008003013</v>
          </cell>
          <cell r="B31" t="str">
            <v>SERVICIOS DE TECNOLOGÍA DE LA INFORMACIÓN (TI) DE CONSULTORÍA Y DE APOYO</v>
          </cell>
          <cell r="C31">
            <v>11998017</v>
          </cell>
          <cell r="D31">
            <v>-11998017</v>
          </cell>
          <cell r="E31">
            <v>0</v>
          </cell>
        </row>
        <row r="32">
          <cell r="A32" t="str">
            <v>A020202008007</v>
          </cell>
          <cell r="B32" t="str">
            <v>SERVICIOS DE MANTENIMIENTO, REPARACIÓN E INSTALACIÓN (EXCEPTO SERVICIOS DE CONSTRUCCIÓN)</v>
          </cell>
          <cell r="C32">
            <v>20000000</v>
          </cell>
          <cell r="D32">
            <v>0</v>
          </cell>
          <cell r="E32">
            <v>20000000</v>
          </cell>
        </row>
        <row r="33">
          <cell r="A33" t="str">
            <v>A020202008007011</v>
          </cell>
          <cell r="B33" t="str">
            <v>SERVICIOS DE MANTENIMIENTO Y REPARACIÓN DE PRODUCTOS METÁLICOS ELABORADOS, EXCEPTO MAQUINARIA Y EQUIPO</v>
          </cell>
          <cell r="C33">
            <v>20000000</v>
          </cell>
          <cell r="D33">
            <v>0</v>
          </cell>
          <cell r="E33">
            <v>20000000</v>
          </cell>
        </row>
        <row r="34">
          <cell r="A34" t="str">
            <v>B</v>
          </cell>
          <cell r="B34" t="str">
            <v>GASTOS DE OPERACIÓN COMERCIAL</v>
          </cell>
          <cell r="C34">
            <v>4640596375</v>
          </cell>
          <cell r="D34">
            <v>-817964047</v>
          </cell>
          <cell r="E34">
            <v>3822632328</v>
          </cell>
        </row>
        <row r="35">
          <cell r="A35" t="str">
            <v>B05</v>
          </cell>
          <cell r="B35" t="str">
            <v>GASTOS DE COMERCIALIZACIÓN Y PRODUCCIÓN</v>
          </cell>
          <cell r="C35">
            <v>4640596375</v>
          </cell>
          <cell r="D35">
            <v>-817964047</v>
          </cell>
          <cell r="E35">
            <v>3822632328</v>
          </cell>
        </row>
        <row r="36">
          <cell r="A36" t="str">
            <v>B0501</v>
          </cell>
          <cell r="B36" t="str">
            <v>GASTOS DE COMERCIALIZACIÓN Y PRODUCCIÓN</v>
          </cell>
          <cell r="C36">
            <v>4640596375</v>
          </cell>
          <cell r="D36">
            <v>-817964047</v>
          </cell>
          <cell r="E36">
            <v>3822632328</v>
          </cell>
        </row>
        <row r="37">
          <cell r="A37" t="str">
            <v>B050101</v>
          </cell>
          <cell r="B37" t="str">
            <v>MATERIALES Y SUMINISTROS</v>
          </cell>
          <cell r="C37">
            <v>3300596375</v>
          </cell>
          <cell r="D37">
            <v>-731240596</v>
          </cell>
          <cell r="E37">
            <v>2569355779</v>
          </cell>
        </row>
        <row r="38">
          <cell r="A38" t="str">
            <v>B050101000</v>
          </cell>
          <cell r="B38" t="str">
            <v>AGRICULTURA, SILVICULTURA Y PRODUCTOS DE LA PESCA</v>
          </cell>
          <cell r="C38">
            <v>341360</v>
          </cell>
          <cell r="D38">
            <v>0</v>
          </cell>
          <cell r="E38">
            <v>341360</v>
          </cell>
        </row>
        <row r="39">
          <cell r="A39" t="str">
            <v>B050101000001</v>
          </cell>
          <cell r="B39" t="str">
            <v>PRODUCTOS DE LA AGRICULTURA Y LA HORTICULTURA</v>
          </cell>
          <cell r="C39">
            <v>341360</v>
          </cell>
          <cell r="D39">
            <v>0</v>
          </cell>
          <cell r="E39">
            <v>341360</v>
          </cell>
        </row>
        <row r="40">
          <cell r="A40" t="str">
            <v>B05010100000103</v>
          </cell>
          <cell r="B40" t="str">
            <v>FRUTAS Y NUECES</v>
          </cell>
          <cell r="C40">
            <v>100400</v>
          </cell>
          <cell r="D40">
            <v>0</v>
          </cell>
          <cell r="E40">
            <v>100400</v>
          </cell>
        </row>
        <row r="41">
          <cell r="A41" t="str">
            <v>B05010100000106</v>
          </cell>
          <cell r="B41" t="str">
            <v>PLANTAS AROMÁTICAS, BEBESTIBLES Y ESPECIAS</v>
          </cell>
          <cell r="C41">
            <v>240960</v>
          </cell>
          <cell r="D41">
            <v>0</v>
          </cell>
          <cell r="E41">
            <v>240960</v>
          </cell>
        </row>
        <row r="42">
          <cell r="A42" t="str">
            <v>B050101002</v>
          </cell>
          <cell r="B42" t="str">
            <v>PRODUCTOS ALIMENTICIOS, BEBIDAS Y TABACO; TEXTILES, PRENDAS DE VESTIR Y PRODUCTOS DE CUERO</v>
          </cell>
          <cell r="C42">
            <v>1353264775</v>
          </cell>
          <cell r="D42">
            <v>-316219472</v>
          </cell>
          <cell r="E42">
            <v>1037045303</v>
          </cell>
        </row>
        <row r="43">
          <cell r="A43" t="str">
            <v>B050101002001</v>
          </cell>
          <cell r="B43" t="str">
            <v>CARNE, PESCADO, FRUTAS, HORTALIZAS, ACEITES Y GRASAS</v>
          </cell>
          <cell r="C43">
            <v>240960</v>
          </cell>
          <cell r="D43">
            <v>0</v>
          </cell>
          <cell r="E43">
            <v>240960</v>
          </cell>
        </row>
        <row r="44">
          <cell r="A44" t="str">
            <v>B05010100200101</v>
          </cell>
          <cell r="B44" t="str">
            <v>CARNE Y PRODUCTOS CÁRNICOS</v>
          </cell>
          <cell r="C44">
            <v>240960</v>
          </cell>
          <cell r="D44">
            <v>0</v>
          </cell>
          <cell r="E44">
            <v>240960</v>
          </cell>
        </row>
        <row r="45">
          <cell r="A45" t="str">
            <v>B050101002002</v>
          </cell>
          <cell r="B45" t="str">
            <v>PRODUCTOS LÁCTEOS Y OVOPRODUCTOS</v>
          </cell>
          <cell r="C45">
            <v>240960</v>
          </cell>
          <cell r="D45">
            <v>0</v>
          </cell>
          <cell r="E45">
            <v>240960</v>
          </cell>
        </row>
        <row r="46">
          <cell r="A46" t="str">
            <v>B050101002003</v>
          </cell>
          <cell r="B46" t="str">
            <v>PRODUCTOS DE MOLINERÍA, ALMIDONES Y PRODUCTOS DERIVADOS DEL ALMIDÓN; OTROS PRODUCTOS ALIMENTICIOS</v>
          </cell>
          <cell r="C46">
            <v>14857220</v>
          </cell>
          <cell r="D46">
            <v>0</v>
          </cell>
          <cell r="E46">
            <v>14857220</v>
          </cell>
        </row>
        <row r="47">
          <cell r="A47" t="str">
            <v>B05010100200304</v>
          </cell>
          <cell r="B47" t="str">
            <v>PRODUCTOS DE PANADERÍA</v>
          </cell>
          <cell r="C47">
            <v>357220</v>
          </cell>
          <cell r="D47">
            <v>0</v>
          </cell>
          <cell r="E47">
            <v>357220</v>
          </cell>
        </row>
        <row r="48">
          <cell r="A48" t="str">
            <v>B05010100200306</v>
          </cell>
          <cell r="B48" t="str">
            <v>CACAO, CHOCOLATE Y CONFITERÍA</v>
          </cell>
          <cell r="C48">
            <v>4500000</v>
          </cell>
          <cell r="D48">
            <v>0</v>
          </cell>
          <cell r="E48">
            <v>4500000</v>
          </cell>
        </row>
        <row r="49">
          <cell r="A49" t="str">
            <v>B05010100200308</v>
          </cell>
          <cell r="B49" t="str">
            <v>PRODUCTOS DEL CAFÉ</v>
          </cell>
          <cell r="C49">
            <v>10000000</v>
          </cell>
          <cell r="D49">
            <v>0</v>
          </cell>
          <cell r="E49">
            <v>10000000</v>
          </cell>
        </row>
        <row r="50">
          <cell r="A50" t="str">
            <v>B050101002004</v>
          </cell>
          <cell r="B50" t="str">
            <v>BEBIDAS</v>
          </cell>
          <cell r="C50">
            <v>301200</v>
          </cell>
          <cell r="D50">
            <v>0</v>
          </cell>
          <cell r="E50">
            <v>301200</v>
          </cell>
        </row>
        <row r="51">
          <cell r="A51" t="str">
            <v>B05010100200404</v>
          </cell>
          <cell r="B51" t="str">
            <v>BEBIDAS NO ALCOHÓLICAS; AGUAS MINERALES EMBOTELLADAS</v>
          </cell>
          <cell r="C51">
            <v>301200</v>
          </cell>
          <cell r="D51">
            <v>0</v>
          </cell>
          <cell r="E51">
            <v>301200</v>
          </cell>
        </row>
        <row r="52">
          <cell r="A52" t="str">
            <v>B050101002007</v>
          </cell>
          <cell r="B52" t="str">
            <v>ARTÍCULOS TEXTILES (EXCEPTO PRENDAS DE VESTIR)</v>
          </cell>
          <cell r="C52">
            <v>1200000000</v>
          </cell>
          <cell r="D52">
            <v>-303810032</v>
          </cell>
          <cell r="E52">
            <v>896189968</v>
          </cell>
        </row>
        <row r="53">
          <cell r="A53" t="str">
            <v>B050101002008</v>
          </cell>
          <cell r="B53" t="str">
            <v>TEJIDO DE PUNTO O GANCHILLO; PRENDAS DE VESTIR</v>
          </cell>
          <cell r="C53">
            <v>131624435</v>
          </cell>
          <cell r="D53">
            <v>-12409440</v>
          </cell>
          <cell r="E53">
            <v>119214995</v>
          </cell>
        </row>
        <row r="54">
          <cell r="A54" t="str">
            <v>B05010100200802</v>
          </cell>
          <cell r="B54" t="str">
            <v xml:space="preserve">PRENDAS DE VESTIR (EXCEPTO </v>
          </cell>
          <cell r="C54">
            <v>131624435</v>
          </cell>
          <cell r="D54">
            <v>-12409440</v>
          </cell>
          <cell r="E54">
            <v>119214995</v>
          </cell>
        </row>
        <row r="55">
          <cell r="A55" t="str">
            <v>B050101002009</v>
          </cell>
          <cell r="B55" t="str">
            <v>CUERO Y PRODUCTOS DE CUERO; CALZADO</v>
          </cell>
          <cell r="C55">
            <v>6000000</v>
          </cell>
          <cell r="D55">
            <v>0</v>
          </cell>
          <cell r="E55">
            <v>6000000</v>
          </cell>
        </row>
        <row r="56">
          <cell r="A56" t="str">
            <v>B05010100200902</v>
          </cell>
          <cell r="B56" t="str">
            <v xml:space="preserve">MALETAS, BOLSOS DE MANO Y </v>
          </cell>
          <cell r="C56">
            <v>6000000</v>
          </cell>
          <cell r="D56">
            <v>0</v>
          </cell>
          <cell r="E56">
            <v>6000000</v>
          </cell>
        </row>
        <row r="57">
          <cell r="A57" t="str">
            <v>B050101003</v>
          </cell>
          <cell r="B57" t="str">
            <v>OTROS BIENES TRANSPORTABLES (EXCEPTO PRODUCTOS METÁLICOS, MAQUINARIA Y EQUIPO)</v>
          </cell>
          <cell r="C57">
            <v>1945910240</v>
          </cell>
          <cell r="D57">
            <v>-415021124</v>
          </cell>
          <cell r="E57">
            <v>1530889116</v>
          </cell>
        </row>
        <row r="58">
          <cell r="A58" t="str">
            <v>B050101003001</v>
          </cell>
          <cell r="B58" t="str">
            <v xml:space="preserve">PRODUCTOS DE MADERA, CORCHO, </v>
          </cell>
          <cell r="C58">
            <v>1500000000</v>
          </cell>
          <cell r="D58">
            <v>-413753293</v>
          </cell>
          <cell r="E58">
            <v>1086246707</v>
          </cell>
        </row>
        <row r="59">
          <cell r="A59" t="str">
            <v>B050101003002</v>
          </cell>
          <cell r="B59" t="str">
            <v>PASTA O PULPA, PAPEL Y PRODUCTOS DE PAPEL; IMPRESOS Y ARTÍCULOS RELACIONADOS</v>
          </cell>
          <cell r="C59">
            <v>10000000</v>
          </cell>
          <cell r="D59">
            <v>0</v>
          </cell>
          <cell r="E59">
            <v>10000000</v>
          </cell>
        </row>
        <row r="60">
          <cell r="A60" t="str">
            <v>B05010100300201</v>
          </cell>
          <cell r="B60" t="str">
            <v>PASTA DE PAPEL, PAPEL Y CARTÓN</v>
          </cell>
          <cell r="C60">
            <v>9500000</v>
          </cell>
          <cell r="D60">
            <v>0</v>
          </cell>
          <cell r="E60">
            <v>9500000</v>
          </cell>
        </row>
        <row r="61">
          <cell r="A61" t="str">
            <v>B05010100300202</v>
          </cell>
          <cell r="B61" t="str">
            <v>LIBROS IMPRESOS</v>
          </cell>
          <cell r="C61">
            <v>500000</v>
          </cell>
          <cell r="D61">
            <v>0</v>
          </cell>
          <cell r="E61">
            <v>500000</v>
          </cell>
        </row>
        <row r="62">
          <cell r="A62" t="str">
            <v>B050101003003</v>
          </cell>
          <cell r="B62" t="str">
            <v>PRODUCTOS DE HORNOS DE COQUE; PRODUCTOS DE REFINACIÓN DE PETRÓLEO Y COMBUSTIBLE NUCLEAR</v>
          </cell>
          <cell r="C62">
            <v>200000</v>
          </cell>
          <cell r="D62">
            <v>0</v>
          </cell>
          <cell r="E62">
            <v>200000</v>
          </cell>
        </row>
        <row r="63">
          <cell r="A63" t="str">
            <v>B05010100300304</v>
          </cell>
          <cell r="B63" t="str">
            <v>GAS DE PETRÓLEO Y OTROS HIDROCARBUROS GASEOSOS (EXCEPTO GAS NATURAL)</v>
          </cell>
          <cell r="C63">
            <v>200000</v>
          </cell>
          <cell r="D63">
            <v>0</v>
          </cell>
          <cell r="E63">
            <v>200000</v>
          </cell>
        </row>
        <row r="64">
          <cell r="A64" t="str">
            <v>B050101003004</v>
          </cell>
          <cell r="B64" t="str">
            <v>QUÍMICOS BÁSICOS</v>
          </cell>
          <cell r="C64">
            <v>200000</v>
          </cell>
          <cell r="D64">
            <v>0</v>
          </cell>
          <cell r="E64">
            <v>200000</v>
          </cell>
        </row>
        <row r="65">
          <cell r="A65" t="str">
            <v>B05010100300402</v>
          </cell>
          <cell r="B65" t="str">
            <v>PRODUCTOS QUÍMICOS INORGÁNICOS BÁSICOS N.C.P.</v>
          </cell>
          <cell r="C65">
            <v>200000</v>
          </cell>
          <cell r="D65">
            <v>0</v>
          </cell>
          <cell r="E65">
            <v>200000</v>
          </cell>
        </row>
        <row r="66">
          <cell r="A66" t="str">
            <v>B050101003005</v>
          </cell>
          <cell r="B66" t="str">
            <v>OTROS PRODUCTOS QUÍMICOS; FIBRAS ARTIFICIALES (O FIBRAS INDUSTRIALES HECHAS POR EL HOMBRE)</v>
          </cell>
          <cell r="C66">
            <v>100000</v>
          </cell>
          <cell r="D66">
            <v>0</v>
          </cell>
          <cell r="E66">
            <v>100000</v>
          </cell>
        </row>
        <row r="67">
          <cell r="A67" t="str">
            <v>B05010100300505</v>
          </cell>
          <cell r="B67" t="str">
            <v>FIBRAS TEXTILES MANUFACTURADAS</v>
          </cell>
          <cell r="C67">
            <v>100000</v>
          </cell>
          <cell r="D67">
            <v>0</v>
          </cell>
          <cell r="E67">
            <v>100000</v>
          </cell>
        </row>
        <row r="68">
          <cell r="A68" t="str">
            <v>B050101003006</v>
          </cell>
          <cell r="B68" t="str">
            <v>PRODUCTOS DE CAUCHO Y PLÁSTICO</v>
          </cell>
          <cell r="C68">
            <v>410240</v>
          </cell>
          <cell r="D68">
            <v>0</v>
          </cell>
          <cell r="E68">
            <v>410240</v>
          </cell>
        </row>
        <row r="69">
          <cell r="A69" t="str">
            <v>B05010100300603</v>
          </cell>
          <cell r="B69" t="str">
            <v>SEMIMANUFACTURAS DE PLÁSTICO</v>
          </cell>
          <cell r="C69">
            <v>150000</v>
          </cell>
          <cell r="D69">
            <v>0</v>
          </cell>
          <cell r="E69">
            <v>150000</v>
          </cell>
        </row>
        <row r="70">
          <cell r="A70" t="str">
            <v>B05010100300609</v>
          </cell>
          <cell r="B70" t="str">
            <v>OTROS PRODUCTOS PLASTICOS</v>
          </cell>
          <cell r="C70">
            <v>260240</v>
          </cell>
          <cell r="D70">
            <v>0</v>
          </cell>
          <cell r="E70">
            <v>260240</v>
          </cell>
        </row>
        <row r="71">
          <cell r="A71" t="str">
            <v>B050101003007</v>
          </cell>
          <cell r="B71" t="str">
            <v>VIDRIO Y PRODUCTOS DE VIDRIO Y OTROS PRODUCTOS NO METÁLICOS N.C.P.</v>
          </cell>
          <cell r="C71">
            <v>155000000</v>
          </cell>
          <cell r="D71">
            <v>253229</v>
          </cell>
          <cell r="E71">
            <v>155253229</v>
          </cell>
        </row>
        <row r="72">
          <cell r="A72" t="str">
            <v>B05010100300701</v>
          </cell>
          <cell r="B72" t="str">
            <v>VIDRIO Y PRODUCTOS DE VIDRIO</v>
          </cell>
          <cell r="C72">
            <v>5000000</v>
          </cell>
          <cell r="D72">
            <v>0</v>
          </cell>
          <cell r="E72">
            <v>5000000</v>
          </cell>
        </row>
        <row r="73">
          <cell r="A73" t="str">
            <v>B05010100300702</v>
          </cell>
          <cell r="B73" t="str">
            <v xml:space="preserve">ARTÍCULOS DE CERÁMICA NO </v>
          </cell>
          <cell r="C73">
            <v>150000000</v>
          </cell>
          <cell r="D73">
            <v>253229</v>
          </cell>
          <cell r="E73">
            <v>150253229</v>
          </cell>
        </row>
        <row r="74">
          <cell r="A74" t="str">
            <v>B050101003008</v>
          </cell>
          <cell r="B74" t="str">
            <v>MUEBLES; OTROS BIENES TRANSPORTABLES N.C.P.</v>
          </cell>
          <cell r="C74">
            <v>280000000</v>
          </cell>
          <cell r="D74">
            <v>-1521060</v>
          </cell>
          <cell r="E74">
            <v>278478940</v>
          </cell>
        </row>
        <row r="75">
          <cell r="A75" t="str">
            <v>B05010100300801</v>
          </cell>
          <cell r="B75" t="str">
            <v>MUEBLES</v>
          </cell>
          <cell r="C75">
            <v>120000000</v>
          </cell>
          <cell r="D75">
            <v>0</v>
          </cell>
          <cell r="E75">
            <v>120000000</v>
          </cell>
        </row>
        <row r="76">
          <cell r="A76" t="str">
            <v>B050101003008014</v>
          </cell>
          <cell r="B76" t="str">
            <v>OTROS MUEBLES N.C.P.</v>
          </cell>
          <cell r="C76">
            <v>120000000</v>
          </cell>
          <cell r="D76">
            <v>0</v>
          </cell>
          <cell r="E76">
            <v>120000000</v>
          </cell>
        </row>
        <row r="77">
          <cell r="A77" t="str">
            <v>B05010100300802</v>
          </cell>
          <cell r="B77" t="str">
            <v>JOYAS Y ARTÍCULOS CONEXOS</v>
          </cell>
          <cell r="C77">
            <v>150000000</v>
          </cell>
          <cell r="D77">
            <v>0</v>
          </cell>
          <cell r="E77">
            <v>150000000</v>
          </cell>
        </row>
        <row r="78">
          <cell r="A78" t="str">
            <v>B05010100300803</v>
          </cell>
          <cell r="B78" t="str">
            <v>INSTRUMENTOS MUSICALES</v>
          </cell>
          <cell r="C78">
            <v>5000000</v>
          </cell>
          <cell r="D78">
            <v>-722880</v>
          </cell>
          <cell r="E78">
            <v>4277120</v>
          </cell>
        </row>
        <row r="79">
          <cell r="A79" t="str">
            <v>B05010100300805</v>
          </cell>
          <cell r="B79" t="str">
            <v>JUEGOS Y JUGUETES</v>
          </cell>
          <cell r="C79">
            <v>5000000</v>
          </cell>
          <cell r="D79">
            <v>-798180</v>
          </cell>
          <cell r="E79">
            <v>4201820</v>
          </cell>
        </row>
        <row r="80">
          <cell r="A80" t="str">
            <v>B050101004</v>
          </cell>
          <cell r="B80" t="str">
            <v>PRODUCTOS METÁLICOS Y PAQUETES DE SOFTWARE</v>
          </cell>
          <cell r="C80">
            <v>1080000</v>
          </cell>
          <cell r="D80">
            <v>0</v>
          </cell>
          <cell r="E80">
            <v>1080000</v>
          </cell>
        </row>
        <row r="81">
          <cell r="A81" t="str">
            <v>B050101004002</v>
          </cell>
          <cell r="B81" t="str">
            <v>PRODUCTOS METÁLICOS ELABORADOS (EXCEPTO MAQUINARIA Y EQUIPO)</v>
          </cell>
          <cell r="C81">
            <v>500000</v>
          </cell>
          <cell r="D81">
            <v>0</v>
          </cell>
          <cell r="E81">
            <v>500000</v>
          </cell>
        </row>
        <row r="82">
          <cell r="A82" t="str">
            <v>B050101004006</v>
          </cell>
          <cell r="B82" t="str">
            <v>MAQUINARIA Y APARATOS ELÉCTRICOS</v>
          </cell>
          <cell r="C82">
            <v>580000</v>
          </cell>
          <cell r="D82">
            <v>0</v>
          </cell>
          <cell r="E82">
            <v>580000</v>
          </cell>
        </row>
        <row r="83">
          <cell r="A83" t="str">
            <v>B05010100400604</v>
          </cell>
          <cell r="B83" t="str">
            <v>ACUMULADORES, PILAS Y BATERÍAS PRIMARIAS Y SUS PARTES Y PIEZAS</v>
          </cell>
          <cell r="C83">
            <v>100000</v>
          </cell>
          <cell r="D83">
            <v>0</v>
          </cell>
          <cell r="E83">
            <v>100000</v>
          </cell>
        </row>
        <row r="84">
          <cell r="A84" t="str">
            <v>B05010100400605</v>
          </cell>
          <cell r="B84" t="str">
            <v>LÁMPARAS ELÉCTRICAS DE INCANDESCENCIA O DESCARGA; LÁMPARAS DE ARCO, EQUIPO PARA ALUMBRADO ELÉCTRICO; SUS PARTES Y PIEZAS</v>
          </cell>
          <cell r="C84">
            <v>100000</v>
          </cell>
          <cell r="D84">
            <v>0</v>
          </cell>
          <cell r="E84">
            <v>100000</v>
          </cell>
        </row>
        <row r="85">
          <cell r="A85" t="str">
            <v>B05010100400609</v>
          </cell>
          <cell r="B85" t="str">
            <v>OTRO EQUIPO ELÉCTRICO Y SUS PARTES Y PIEZAS</v>
          </cell>
          <cell r="C85">
            <v>380000</v>
          </cell>
          <cell r="D85">
            <v>0</v>
          </cell>
          <cell r="E85">
            <v>380000</v>
          </cell>
        </row>
        <row r="86">
          <cell r="A86" t="str">
            <v>B050102</v>
          </cell>
          <cell r="B86" t="str">
            <v>ADQUISICIÓN DE SERVICIOS</v>
          </cell>
          <cell r="C86">
            <v>1340000000</v>
          </cell>
          <cell r="D86">
            <v>-86723451</v>
          </cell>
          <cell r="E86">
            <v>1253276549</v>
          </cell>
        </row>
        <row r="87">
          <cell r="A87" t="str">
            <v>B050102005</v>
          </cell>
          <cell r="B87" t="str">
            <v>SERVICIOS DE LA CONSTRUCCIÓN</v>
          </cell>
          <cell r="C87">
            <v>2200000</v>
          </cell>
          <cell r="D87">
            <v>0</v>
          </cell>
          <cell r="E87">
            <v>2200000</v>
          </cell>
        </row>
        <row r="88">
          <cell r="A88" t="str">
            <v>B050102005004</v>
          </cell>
          <cell r="B88" t="str">
            <v>SERVICIOS DE CONSTRUCCIÓN</v>
          </cell>
          <cell r="C88">
            <v>2200000</v>
          </cell>
          <cell r="D88">
            <v>0</v>
          </cell>
          <cell r="E88">
            <v>2200000</v>
          </cell>
        </row>
        <row r="89">
          <cell r="A89" t="str">
            <v>B05010200500407</v>
          </cell>
          <cell r="B89" t="str">
            <v>SERVICIOS DE TERMINACIÓN Y ACABADOS DE EDIFICIOS</v>
          </cell>
          <cell r="C89">
            <v>2200000</v>
          </cell>
          <cell r="D89">
            <v>0</v>
          </cell>
          <cell r="E89">
            <v>2200000</v>
          </cell>
        </row>
        <row r="90">
          <cell r="A90" t="str">
            <v>B050102006</v>
          </cell>
          <cell r="B90" t="str">
            <v>SERVICIOS DE VENTA Y DE DISTRIBUCIÓN; ALOJAMIENTO; SERVICIOS DE SUMINISTRO DE COMIDAS Y BEBIDAS; SERVICIOS DE TRANSPORTE; Y SERVICIOS DE DISTRIBUCIÓN DE ELECTRICIDAD, GAS Y AGUA</v>
          </cell>
          <cell r="C90">
            <v>233000000</v>
          </cell>
          <cell r="D90">
            <v>-95000000</v>
          </cell>
          <cell r="E90">
            <v>138000000</v>
          </cell>
        </row>
        <row r="91">
          <cell r="A91" t="str">
            <v>B050102006003</v>
          </cell>
          <cell r="B91" t="str">
            <v>ALOJAMIENTO; SERVICIOS DE SUMINISTROS DE COMIDAS Y BEBIDAS</v>
          </cell>
          <cell r="C91">
            <v>3000000</v>
          </cell>
          <cell r="D91">
            <v>0</v>
          </cell>
          <cell r="E91">
            <v>3000000</v>
          </cell>
        </row>
        <row r="92">
          <cell r="A92" t="str">
            <v>B05010200600303</v>
          </cell>
          <cell r="B92" t="str">
            <v>SERVICIOS DE SUMINISTRO DE COMIDAS</v>
          </cell>
          <cell r="C92">
            <v>3000000</v>
          </cell>
          <cell r="D92">
            <v>0</v>
          </cell>
          <cell r="E92">
            <v>3000000</v>
          </cell>
        </row>
        <row r="93">
          <cell r="A93" t="str">
            <v>B050102006004</v>
          </cell>
          <cell r="B93" t="str">
            <v>SERVICIOS DE TRANSPORTE DE PASAJEROS</v>
          </cell>
          <cell r="C93">
            <v>5000000</v>
          </cell>
          <cell r="D93">
            <v>0</v>
          </cell>
          <cell r="E93">
            <v>5000000</v>
          </cell>
        </row>
        <row r="94">
          <cell r="A94" t="str">
            <v>B050102006005</v>
          </cell>
          <cell r="B94" t="str">
            <v>SERVICIOS DE TRANSPORTE DE CARGA</v>
          </cell>
          <cell r="C94">
            <v>210000000</v>
          </cell>
          <cell r="D94">
            <v>-100000000</v>
          </cell>
          <cell r="E94">
            <v>110000000</v>
          </cell>
        </row>
        <row r="95">
          <cell r="A95" t="str">
            <v>B05010200600501</v>
          </cell>
          <cell r="B95" t="str">
            <v>SERVICIOS DE TRANSPORTE DE CARGA POR VÍA TERRESTRE</v>
          </cell>
          <cell r="C95">
            <v>200000000</v>
          </cell>
          <cell r="D95">
            <v>-100000000</v>
          </cell>
          <cell r="E95">
            <v>100000000</v>
          </cell>
        </row>
        <row r="96">
          <cell r="A96" t="str">
            <v>B05010200600503</v>
          </cell>
          <cell r="B96" t="str">
            <v>SERVICIOS DE TRANSPORTE DE CARGA POR VÍA AÉREA O ESPACIAL</v>
          </cell>
          <cell r="C96">
            <v>10000000</v>
          </cell>
          <cell r="D96">
            <v>0</v>
          </cell>
          <cell r="E96">
            <v>10000000</v>
          </cell>
        </row>
        <row r="97">
          <cell r="A97" t="str">
            <v>B050102006009</v>
          </cell>
          <cell r="B97" t="str">
            <v>SERVICIOS DE DISTRIBUCIÓN DE ELECTRICIDAD, GAS Y AGUA (POR CUENTA PROPIA)</v>
          </cell>
          <cell r="C97">
            <v>15000000</v>
          </cell>
          <cell r="D97">
            <v>5000000</v>
          </cell>
          <cell r="E97">
            <v>20000000</v>
          </cell>
        </row>
        <row r="98">
          <cell r="A98" t="str">
            <v>B05010200600901</v>
          </cell>
          <cell r="B98" t="str">
            <v>SERVICIOS DE DISTRIBUCIÓN DE ELECTRICIDAD, Y SERVICIOS DE DISTRIBUCIÓN DE GAS (POR CUENTA PROPIA)</v>
          </cell>
          <cell r="C98">
            <v>15000000</v>
          </cell>
          <cell r="D98">
            <v>0</v>
          </cell>
          <cell r="E98">
            <v>15000000</v>
          </cell>
        </row>
        <row r="99">
          <cell r="A99" t="str">
            <v>B05010200600902</v>
          </cell>
          <cell r="B99" t="str">
            <v>SERVICIOS DE DISTRIBUCIÓN DE AGUA (POR CUENTA PROPIA)</v>
          </cell>
          <cell r="C99">
            <v>0</v>
          </cell>
          <cell r="D99">
            <v>5000000</v>
          </cell>
          <cell r="E99">
            <v>5000000</v>
          </cell>
        </row>
        <row r="100">
          <cell r="A100" t="str">
            <v>B050102007</v>
          </cell>
          <cell r="B100" t="str">
            <v>SERVICIOS FINANCIEROS Y SERVICIOS CONEXOS, SERVICIOS INMOBILIARIOS Y SERVICIOS DE LEASING</v>
          </cell>
          <cell r="C100">
            <v>809000000</v>
          </cell>
          <cell r="D100">
            <v>-39943716</v>
          </cell>
          <cell r="E100">
            <v>769056284</v>
          </cell>
        </row>
        <row r="101">
          <cell r="A101" t="str">
            <v>B050102007001</v>
          </cell>
          <cell r="B101" t="str">
            <v>SERVICIOS FINANCIEROS, EXCEPTO DE LA BANCA DE INVERSIÓN, SERVICIOS DE SEGUROS Y SERVICIOS DE PENSIONES</v>
          </cell>
          <cell r="C101">
            <v>3000000</v>
          </cell>
          <cell r="D101">
            <v>0</v>
          </cell>
          <cell r="E101">
            <v>3000000</v>
          </cell>
        </row>
        <row r="102">
          <cell r="A102" t="str">
            <v>B05010200700101</v>
          </cell>
          <cell r="B102" t="str">
            <v>SERVICIOS FINANCIEROS, EXCEPTO DE LA BANCA DE INVERSIÓN, SERVICIOS DE SEGUROS Y SERVICIOS DE PENSIONES</v>
          </cell>
          <cell r="C102">
            <v>3000000</v>
          </cell>
          <cell r="D102">
            <v>0</v>
          </cell>
          <cell r="E102">
            <v>3000000</v>
          </cell>
        </row>
        <row r="103">
          <cell r="A103" t="str">
            <v>B050102007001011</v>
          </cell>
          <cell r="B103" t="str">
            <v>SERVICIOS FINANCIEROS, EXCEPTO DE LA BANCA DE INVERSIÓN, SERVICIOS DE SEGUROS Y SERVICIOS DE PENSIONES</v>
          </cell>
          <cell r="C103">
            <v>3000000</v>
          </cell>
          <cell r="D103">
            <v>0</v>
          </cell>
          <cell r="E103">
            <v>3000000</v>
          </cell>
        </row>
        <row r="104">
          <cell r="A104" t="str">
            <v>B050102007002</v>
          </cell>
          <cell r="B104" t="str">
            <v xml:space="preserve">SERVICIOS INMOBILIARIOS </v>
          </cell>
          <cell r="C104">
            <v>800000000</v>
          </cell>
          <cell r="D104">
            <v>-39943716</v>
          </cell>
          <cell r="E104">
            <v>760056284</v>
          </cell>
        </row>
        <row r="105">
          <cell r="A105" t="str">
            <v>B05010200700201</v>
          </cell>
          <cell r="B105" t="str">
            <v>SERVICIOS INMOBILIARIOS RELATIVOS A BIENES RAÍCES PROPIOS O ARRENDADOS</v>
          </cell>
          <cell r="C105">
            <v>800000000</v>
          </cell>
          <cell r="D105">
            <v>-39943716</v>
          </cell>
          <cell r="E105">
            <v>760056284</v>
          </cell>
        </row>
        <row r="106">
          <cell r="A106" t="str">
            <v>B050102007002011</v>
          </cell>
          <cell r="B106" t="str">
            <v>SERVICIOS DE ALQUILER O ARRENDAMIENTO CON O SIN OPCIÓN DE COMPRA RELATIVOS A BIENES INMUEBLES PROPIOS O ARRENDADOS</v>
          </cell>
          <cell r="C106">
            <v>800000000</v>
          </cell>
          <cell r="D106">
            <v>-39943716</v>
          </cell>
          <cell r="E106">
            <v>760056284</v>
          </cell>
        </row>
        <row r="107">
          <cell r="A107" t="str">
            <v>B050102007003</v>
          </cell>
          <cell r="B107" t="str">
            <v>SERVICIOS DE ARRENDAMIENTO O ALQUILER SIN OPERARIO</v>
          </cell>
          <cell r="C107">
            <v>6000000</v>
          </cell>
          <cell r="D107">
            <v>0</v>
          </cell>
          <cell r="E107">
            <v>6000000</v>
          </cell>
        </row>
        <row r="108">
          <cell r="A108" t="str">
            <v>B05010200700303</v>
          </cell>
          <cell r="B108" t="str">
            <v>DERECHOS DE USO DE PRODUCTOS DE PROPIEDAD INTELECTUAL Y OTROS PRODUCTOS SIMILARES</v>
          </cell>
          <cell r="C108">
            <v>6000000</v>
          </cell>
          <cell r="D108">
            <v>0</v>
          </cell>
          <cell r="E108">
            <v>6000000</v>
          </cell>
        </row>
        <row r="109">
          <cell r="A109" t="str">
            <v>B050102007003039</v>
          </cell>
          <cell r="B109" t="str">
            <v>DERECHOS DE USO DE OTROS PRODUCTOS DE PROPIEDAD INTELECTUAL</v>
          </cell>
          <cell r="C109">
            <v>6000000</v>
          </cell>
          <cell r="D109">
            <v>0</v>
          </cell>
          <cell r="E109">
            <v>6000000</v>
          </cell>
        </row>
        <row r="110">
          <cell r="A110" t="str">
            <v>B050102008</v>
          </cell>
          <cell r="B110" t="str">
            <v>SERVICIOS PRESTADOS A LAS EMPRESAS Y SERVICIOS DE PRODUCCIÓN</v>
          </cell>
          <cell r="C110">
            <v>267300000</v>
          </cell>
          <cell r="D110">
            <v>48220265</v>
          </cell>
          <cell r="E110">
            <v>315520265</v>
          </cell>
        </row>
        <row r="111">
          <cell r="A111" t="str">
            <v>B050102008002</v>
          </cell>
          <cell r="B111" t="str">
            <v>SERVICIOS JURÍDICOS Y CONTABLES</v>
          </cell>
          <cell r="C111">
            <v>3000000</v>
          </cell>
          <cell r="D111">
            <v>0</v>
          </cell>
          <cell r="E111">
            <v>3000000</v>
          </cell>
        </row>
        <row r="112">
          <cell r="A112" t="str">
            <v>B05010200800201</v>
          </cell>
          <cell r="B112" t="str">
            <v>SERVICIOS JURÍDICOS</v>
          </cell>
          <cell r="C112">
            <v>3000000</v>
          </cell>
          <cell r="D112">
            <v>0</v>
          </cell>
          <cell r="E112">
            <v>3000000</v>
          </cell>
        </row>
        <row r="113">
          <cell r="A113" t="str">
            <v>B050102008003</v>
          </cell>
          <cell r="B113" t="str">
            <v>OTROS SERVICIOS PROFESIONALES, CIENTÍFICOS Y TÉCNICOS</v>
          </cell>
          <cell r="C113">
            <v>234800000</v>
          </cell>
          <cell r="D113">
            <v>50203757</v>
          </cell>
          <cell r="E113">
            <v>285003757</v>
          </cell>
        </row>
        <row r="114">
          <cell r="A114" t="str">
            <v>B05010200800309</v>
          </cell>
          <cell r="B114" t="str">
            <v>OTROS SERVICIOS PROFESIONALES Y TÉCNICOS N.C.P.</v>
          </cell>
          <cell r="C114">
            <v>234800000</v>
          </cell>
          <cell r="D114">
            <v>50203757</v>
          </cell>
          <cell r="E114">
            <v>285003757</v>
          </cell>
        </row>
        <row r="115">
          <cell r="A115" t="str">
            <v>B050102008004</v>
          </cell>
          <cell r="B115" t="str">
            <v>SERVICIOS DE TELECOMUNICACIONES, TRANSMISIÓN Y SUMINISTRO DE INFORMACIÓN</v>
          </cell>
          <cell r="C115">
            <v>9500000</v>
          </cell>
          <cell r="D115">
            <v>0</v>
          </cell>
          <cell r="E115">
            <v>9500000</v>
          </cell>
        </row>
        <row r="116">
          <cell r="A116" t="str">
            <v>B05010200800401</v>
          </cell>
          <cell r="B116" t="str">
            <v xml:space="preserve">SERVICIOS DE TELEFONÍA Y OTRAS </v>
          </cell>
          <cell r="C116">
            <v>3000000</v>
          </cell>
          <cell r="D116">
            <v>0</v>
          </cell>
          <cell r="E116">
            <v>3000000</v>
          </cell>
        </row>
        <row r="117">
          <cell r="A117" t="str">
            <v>B05010200800402</v>
          </cell>
          <cell r="B117" t="str">
            <v xml:space="preserve">SERVICIOS DE TELECOMUNICACIONES </v>
          </cell>
          <cell r="C117">
            <v>6500000</v>
          </cell>
          <cell r="D117">
            <v>0</v>
          </cell>
          <cell r="E117">
            <v>6500000</v>
          </cell>
        </row>
        <row r="118">
          <cell r="A118" t="str">
            <v>B050102008005</v>
          </cell>
          <cell r="B118" t="str">
            <v>SERVICIOS DE SOPORTE</v>
          </cell>
          <cell r="C118">
            <v>10000000</v>
          </cell>
          <cell r="D118">
            <v>0</v>
          </cell>
          <cell r="E118">
            <v>10000000</v>
          </cell>
        </row>
        <row r="119">
          <cell r="A119" t="str">
            <v>B05010200800502</v>
          </cell>
          <cell r="B119" t="str">
            <v>SERVICIOS DE INVESTIGACIÓN Y SEGURIDAD</v>
          </cell>
          <cell r="C119">
            <v>5000000</v>
          </cell>
          <cell r="D119">
            <v>0</v>
          </cell>
          <cell r="E119">
            <v>5000000</v>
          </cell>
        </row>
        <row r="120">
          <cell r="A120" t="str">
            <v>B05010200800503</v>
          </cell>
          <cell r="B120" t="str">
            <v>SERVICIOS DE LIMPIEZA</v>
          </cell>
          <cell r="C120">
            <v>5000000</v>
          </cell>
          <cell r="D120">
            <v>0</v>
          </cell>
          <cell r="E120">
            <v>5000000</v>
          </cell>
        </row>
        <row r="121">
          <cell r="A121" t="str">
            <v>B050102008007</v>
          </cell>
          <cell r="B121" t="str">
            <v>SERVICIOS DE MANTENIMIENTO, REPARACIÓN E INSTALACIÓN (EXCEPTO SERVICIOS DE CONSTRUCCIÓN)</v>
          </cell>
          <cell r="C121">
            <v>8000000</v>
          </cell>
          <cell r="D121">
            <v>-1983492</v>
          </cell>
          <cell r="E121">
            <v>6016508</v>
          </cell>
        </row>
        <row r="122">
          <cell r="A122" t="str">
            <v>B05010200800701</v>
          </cell>
          <cell r="B122" t="str">
            <v>SERVICIOS DE MANTENIMIENTO Y REPARACIÓN DE PRODUCTOS METÁLICOS ELABORADOS, MAQUINARIA Y EQUIPO</v>
          </cell>
          <cell r="C122">
            <v>5000000</v>
          </cell>
          <cell r="D122">
            <v>0</v>
          </cell>
          <cell r="E122">
            <v>5000000</v>
          </cell>
        </row>
        <row r="123">
          <cell r="A123" t="str">
            <v>B050102008007011</v>
          </cell>
          <cell r="B123" t="str">
            <v>SERVICIOS DE MANTENIMIENTO Y REPARACIÓN DE PRODUCTOS METÁLICOS ELABORADOS, EXCEPTO MAQUINARIA Y EQUIPO</v>
          </cell>
          <cell r="C123">
            <v>5000000</v>
          </cell>
          <cell r="D123">
            <v>0</v>
          </cell>
          <cell r="E123">
            <v>5000000</v>
          </cell>
        </row>
        <row r="124">
          <cell r="A124" t="str">
            <v>B05010200800702</v>
          </cell>
          <cell r="B124" t="str">
            <v>SERVICIOS DE REPARACIÓN DE OTROS BIENES</v>
          </cell>
          <cell r="C124">
            <v>3000000</v>
          </cell>
          <cell r="D124">
            <v>-1983492</v>
          </cell>
          <cell r="E124">
            <v>1016508</v>
          </cell>
        </row>
        <row r="125">
          <cell r="A125" t="str">
            <v>B050102008007029</v>
          </cell>
          <cell r="B125" t="str">
            <v>SERVICIOS DE MANTENIMIENTO Y REPARACIÓN DE OTROS BIENES N.C.P.</v>
          </cell>
          <cell r="C125">
            <v>3000000</v>
          </cell>
          <cell r="D125">
            <v>-1983492</v>
          </cell>
          <cell r="E125">
            <v>1016508</v>
          </cell>
        </row>
        <row r="126">
          <cell r="A126" t="str">
            <v>B050102008009</v>
          </cell>
          <cell r="B126" t="str">
            <v>OTROS SERVICIOS DE FABRICACIÓN; SERVICIOS DE EDICIÓN, IMPRESIÓN Y REPRODUCCIÓN; SERVICIOS DE RECUPERACIÓN DE MATERIALES</v>
          </cell>
          <cell r="C126">
            <v>2000000</v>
          </cell>
          <cell r="D126">
            <v>0</v>
          </cell>
          <cell r="E126">
            <v>2000000</v>
          </cell>
        </row>
        <row r="127">
          <cell r="A127" t="str">
            <v>B05010200800901</v>
          </cell>
          <cell r="B127" t="str">
            <v>SERVICIOS DE EDICIÓN, IMPRESIÓN Y REPRODUCCIÓN</v>
          </cell>
          <cell r="C127">
            <v>2000000</v>
          </cell>
          <cell r="D127">
            <v>0</v>
          </cell>
          <cell r="E127">
            <v>2000000</v>
          </cell>
        </row>
        <row r="128">
          <cell r="A128" t="str">
            <v>B050102009</v>
          </cell>
          <cell r="B128" t="str">
            <v>SERVICIOS PARA LA COMUNIDAD, SOCIALES Y PERSONALES</v>
          </cell>
          <cell r="C128">
            <v>13500000</v>
          </cell>
          <cell r="D128">
            <v>0</v>
          </cell>
          <cell r="E128">
            <v>13500000</v>
          </cell>
        </row>
        <row r="129">
          <cell r="A129" t="str">
            <v>B050102009003</v>
          </cell>
          <cell r="B129" t="str">
            <v>SERVICIOS PARA EL CUIDADO DE LA SALUD HUMANA Y SERVICIOS SOCIALES</v>
          </cell>
          <cell r="C129">
            <v>1000000</v>
          </cell>
          <cell r="D129">
            <v>0</v>
          </cell>
          <cell r="E129">
            <v>1000000</v>
          </cell>
        </row>
        <row r="130">
          <cell r="A130" t="str">
            <v>B05010200900301</v>
          </cell>
          <cell r="B130" t="str">
            <v>SERVICIOS DE SALUD HUMANA</v>
          </cell>
          <cell r="C130">
            <v>1000000</v>
          </cell>
          <cell r="D130">
            <v>0</v>
          </cell>
          <cell r="E130">
            <v>1000000</v>
          </cell>
        </row>
        <row r="131">
          <cell r="A131" t="str">
            <v>B050102009004</v>
          </cell>
          <cell r="B131" t="str">
            <v>SERVICIOS DE ALCANTARILLADO, RECOLECCIÓN, TRATAMIENTO Y DISPOSICIÓN DE DESECHOS Y OTROS SERVICIOS DE SANEAMIENTO AMBIENTAL</v>
          </cell>
          <cell r="C131">
            <v>5500000</v>
          </cell>
          <cell r="D131">
            <v>0</v>
          </cell>
          <cell r="E131">
            <v>5500000</v>
          </cell>
        </row>
        <row r="132">
          <cell r="A132" t="str">
            <v>B05010200900401</v>
          </cell>
          <cell r="B132" t="str">
            <v>SERVICIOS DE ALCANTARILLADO, SERVICIOS DE LIMPIEZA, TRATAMIENTO DE AGUAS RESIDUALES Y TANQUES SÉPTICOS</v>
          </cell>
          <cell r="C132">
            <v>2000000</v>
          </cell>
          <cell r="D132">
            <v>0</v>
          </cell>
          <cell r="E132">
            <v>2000000</v>
          </cell>
        </row>
        <row r="133">
          <cell r="A133" t="str">
            <v>B05010200900402</v>
          </cell>
          <cell r="B133" t="str">
            <v>SERVICIOS DE RECOLECCIÓN DE DESECHOS</v>
          </cell>
          <cell r="C133">
            <v>3000000</v>
          </cell>
          <cell r="D133">
            <v>0</v>
          </cell>
          <cell r="E133">
            <v>3000000</v>
          </cell>
        </row>
        <row r="134">
          <cell r="A134" t="str">
            <v>B05010200900409</v>
          </cell>
          <cell r="B134" t="str">
            <v>OTROS SERVICIOS DE PROTECCIÓN DEL MEDIO AMBIENTE N.C.P.</v>
          </cell>
          <cell r="C134">
            <v>500000</v>
          </cell>
          <cell r="D134">
            <v>0</v>
          </cell>
          <cell r="E134">
            <v>500000</v>
          </cell>
        </row>
        <row r="135">
          <cell r="A135" t="str">
            <v>B050102009005</v>
          </cell>
          <cell r="B135" t="str">
            <v>SERVICIOS DE ASOCIACIONES</v>
          </cell>
          <cell r="C135">
            <v>5000000</v>
          </cell>
          <cell r="D135">
            <v>0</v>
          </cell>
          <cell r="E135">
            <v>5000000</v>
          </cell>
        </row>
        <row r="136">
          <cell r="A136" t="str">
            <v>B05010200900501</v>
          </cell>
          <cell r="B136" t="str">
            <v>SERVICIOS PROPORCIONADOS POR ORGANIZACIONES GREMIALES, COMERCIALES Y ORGANIZACIONES DE EMPLEADORES Y DE PROFESIONALES</v>
          </cell>
          <cell r="C136">
            <v>5000000</v>
          </cell>
          <cell r="D136">
            <v>0</v>
          </cell>
          <cell r="E136">
            <v>5000000</v>
          </cell>
        </row>
        <row r="137">
          <cell r="A137" t="str">
            <v>B050102009007</v>
          </cell>
          <cell r="B137" t="str">
            <v>OTROS SERVICIOS</v>
          </cell>
          <cell r="C137">
            <v>2000000</v>
          </cell>
          <cell r="D137">
            <v>0</v>
          </cell>
          <cell r="E137">
            <v>2000000</v>
          </cell>
        </row>
        <row r="138">
          <cell r="A138" t="str">
            <v>B05010200900709</v>
          </cell>
          <cell r="B138" t="str">
            <v>OTROS SERVICIOS DIVERSOS N.C.P.</v>
          </cell>
          <cell r="C138">
            <v>2000000</v>
          </cell>
          <cell r="D138">
            <v>0</v>
          </cell>
          <cell r="E138">
            <v>2000000</v>
          </cell>
        </row>
        <row r="139">
          <cell r="A139" t="str">
            <v>B050102010</v>
          </cell>
          <cell r="B139" t="str">
            <v>VIÁTICOS DE LOS FUNCIONARIOS EN COMISIÓN</v>
          </cell>
          <cell r="C139">
            <v>15000000</v>
          </cell>
          <cell r="D139">
            <v>0</v>
          </cell>
          <cell r="E139">
            <v>15000000</v>
          </cell>
        </row>
        <row r="140">
          <cell r="A140" t="str">
            <v>D</v>
          </cell>
          <cell r="B140" t="str">
            <v>INVERSIÓN</v>
          </cell>
          <cell r="C140">
            <v>7834000000</v>
          </cell>
          <cell r="D140">
            <v>-2042864508.97</v>
          </cell>
          <cell r="E140">
            <v>5791135491.0299997</v>
          </cell>
        </row>
        <row r="141">
          <cell r="A141" t="str">
            <v>D3502</v>
          </cell>
          <cell r="B141" t="str">
            <v>PRODUCTIVIDAD Y COMPETITIVIDAD DE LAS EMPRESAS COLOMBIANAS</v>
          </cell>
          <cell r="C141">
            <v>7834000000</v>
          </cell>
          <cell r="D141">
            <v>-2042864508.97</v>
          </cell>
          <cell r="E141">
            <v>5791135491.0299997</v>
          </cell>
        </row>
        <row r="142">
          <cell r="A142" t="str">
            <v>D35020200</v>
          </cell>
          <cell r="B142" t="str">
            <v>INTERSUBSECTORIAL INDUSTRIA Y COMERCIO</v>
          </cell>
          <cell r="C142">
            <v>7834000000</v>
          </cell>
          <cell r="D142">
            <v>-2042864508.97</v>
          </cell>
          <cell r="E142">
            <v>5791135491.0299997</v>
          </cell>
        </row>
        <row r="143">
          <cell r="A143" t="str">
            <v>D3502020003</v>
          </cell>
          <cell r="B143" t="str">
            <v>FORTALECIMIENTO DE LA ACTIVIDAD ARTESANAL DE LOS MUNICIPIOS CON VOCACIÓN ARTESANAL COMO ALTERNATIVA DE REACTIVACIÓN ECONÓMICA LOCAL Y SOSTENIBLE. 2022-2025 NACIONAL</v>
          </cell>
          <cell r="C143">
            <v>5001264359</v>
          </cell>
          <cell r="D143">
            <v>-42864508.969999999</v>
          </cell>
          <cell r="E143">
            <v>4958399850.0299997</v>
          </cell>
        </row>
        <row r="144">
          <cell r="A144" t="str">
            <v>D350202000303502024</v>
          </cell>
          <cell r="B144" t="str">
            <v>SERVICIO DE ASISTENCIA TÉCNICA PARA LA ACTIVIDAD  ARTESANAL</v>
          </cell>
          <cell r="C144">
            <v>5001264359</v>
          </cell>
          <cell r="D144">
            <v>-42864508.969999999</v>
          </cell>
          <cell r="E144">
            <v>4958399850.0299997</v>
          </cell>
        </row>
        <row r="145">
          <cell r="A145" t="str">
            <v>D35020200030350202402</v>
          </cell>
          <cell r="B145" t="str">
            <v>"GESTIONAR ALIANZAS PARA LA COFINANCIACIÓN DE PROYECTOS DE DESARROLLO DE LA ACTIVIDAD ARTESANAL EN LOS 32 DEPARTAMENTOS Y EN LA CIUDAD DE BOGOTÁ (INCLUIYE RECURSOS
DE COFINANCIACIÓN)"</v>
          </cell>
          <cell r="C145">
            <v>5001264359</v>
          </cell>
          <cell r="D145">
            <v>-42864508.969999999</v>
          </cell>
          <cell r="E145">
            <v>4958399850.0299997</v>
          </cell>
        </row>
        <row r="146">
          <cell r="A146" t="str">
            <v>D35020200030350202402020201</v>
          </cell>
          <cell r="B146" t="str">
            <v>MATERIALES Y SUMINISTROS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D35020200030350202402020201000</v>
          </cell>
          <cell r="B147" t="str">
            <v>AGRICULTURA, SILVICULTURA Y PRODUCTOS DE LA PESCA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D35020200030350202402020201000001</v>
          </cell>
          <cell r="B148" t="str">
            <v>PRODUCTOS DE LA AGRICULTURA Y LA HORTICULTURA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D3502020003035020240202020100000109</v>
          </cell>
          <cell r="B149" t="str">
            <v>PRODUCTOS DE FORRAJE, FIBRAS, PLANTAS VIVAS, FLORES Y CAPULLOS DE FLORES, TABACO EN RAMA Y CAUCHO NATURAL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D35020200030350202402020201000002</v>
          </cell>
          <cell r="B150" t="str">
            <v>ANIMALES VIVOS Y PRODUCTOS ANIMALES (EXCEPTO LA CARNE)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D3502020003035020240202020100000209</v>
          </cell>
          <cell r="B151" t="str">
            <v>OTROS PRODUCTOS ANIMALES</v>
          </cell>
          <cell r="C151">
            <v>0</v>
          </cell>
          <cell r="D151">
            <v>0</v>
          </cell>
          <cell r="E151">
            <v>0</v>
          </cell>
        </row>
        <row r="152">
          <cell r="A152" t="str">
            <v>D35020200030350202402020201002</v>
          </cell>
          <cell r="B152" t="str">
            <v>PRODUCTOS ALIMENTICIOS, BEBIDAS Y TABACO; TEXTILES, PRENDAS DE VESTIR Y PRODUCTOS DE CUERO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D35020200030350202402020201002006</v>
          </cell>
          <cell r="B153" t="str">
            <v>HILADOS E HILOS; TEJIDOS DE FIBRAS TEXTILES INCLUSO AFELPADOS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D35020200030350202402020201002007</v>
          </cell>
          <cell r="B154" t="str">
            <v>ARTÍCULOS TEXTILES (EXCEPTO PRENDAS DE VESTIR)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D35020200030350202402020201003</v>
          </cell>
          <cell r="B155" t="str">
            <v>OTROS BIENES TRANSPORTABLES (EXCEPTO PRODUCTOS METÁLICOS, MAQUINARIA Y EQUIPO)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D35020200030350202402020201003005</v>
          </cell>
          <cell r="B156" t="str">
            <v>OTROS PRODUCTOS QUÍMICOS; FIBRAS ARTIFICIALES (O FIBRAS INDUSTRIALES HECHAS POR EL HOMBRE)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D3502020003035020240202020100300501</v>
          </cell>
          <cell r="B157" t="str">
            <v>PINTURAS Y BARNICES Y PRODUCTOS RELACIONADOS; COLORES PARA LA PINTURA ARTÍSTICA; TINTAS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D3502020003035020240202020100300504</v>
          </cell>
          <cell r="B158" t="str">
            <v>PRODUCTOS QUÍMICOS N.C.P.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D35020200030350202402020201003007</v>
          </cell>
          <cell r="B159" t="str">
            <v>VIDRIO Y PRODUCTOS DE VIDRIO Y OTROS PRODUCTOS NO METÁLICOS N.C.P.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D3502020003035020240202020100300709</v>
          </cell>
          <cell r="B160" t="str">
            <v>OTROS PRODUCTOS MINERALES NO METÁLICOS N.C.P.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D35020200030350202402020201003008</v>
          </cell>
          <cell r="B161" t="str">
            <v>OTROS BIENES TRANSPORTABLES N.C.P.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D3502020003035020240202020100300809</v>
          </cell>
          <cell r="B162" t="str">
            <v>OTROS ARTÍCULOS MANUFACTURADOS N.C.P.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D35020200030350202402020201004</v>
          </cell>
          <cell r="B163" t="str">
            <v>PRODUCTOS METÁLICOS Y PAQUETES DE SOFTWARE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D35020200030350202402020201004001</v>
          </cell>
          <cell r="B164" t="str">
            <v>METALES BÁSICOS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D35020200030350202402020201004002</v>
          </cell>
          <cell r="B165" t="str">
            <v>PRODUCTOS METÁLICOS ELABORADOS (EXCEPTO MAQUINARIA Y EQUIPO)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D35020200030350202402020202</v>
          </cell>
          <cell r="B166" t="str">
            <v>ADQUISICIÓN DE SERVICIOS</v>
          </cell>
          <cell r="C166">
            <v>5001264359</v>
          </cell>
          <cell r="D166">
            <v>-42864508.969999999</v>
          </cell>
          <cell r="E166">
            <v>4958399850.0299997</v>
          </cell>
        </row>
        <row r="167">
          <cell r="A167" t="str">
            <v>D35020200030350202402020202005</v>
          </cell>
          <cell r="B167" t="str">
            <v>SERVICIOS DE LA CONSTRUCCIÓN</v>
          </cell>
          <cell r="C167">
            <v>0</v>
          </cell>
          <cell r="D167">
            <v>99853609</v>
          </cell>
          <cell r="E167">
            <v>99853609</v>
          </cell>
        </row>
        <row r="168">
          <cell r="A168" t="str">
            <v>D35020200030350202402020202005004</v>
          </cell>
          <cell r="B168" t="str">
            <v>SERVICIOS DE CONSTRUCCIÓN</v>
          </cell>
          <cell r="C168">
            <v>0</v>
          </cell>
          <cell r="D168">
            <v>99853609</v>
          </cell>
          <cell r="E168">
            <v>99853609</v>
          </cell>
        </row>
        <row r="169">
          <cell r="A169" t="str">
            <v>D3502020003035020240202020200500404</v>
          </cell>
          <cell r="B169" t="str">
            <v>MONTAJE Y ERECCIÓN DE CONSTRUCCIONES PREFABRICADAS</v>
          </cell>
          <cell r="C169">
            <v>0</v>
          </cell>
          <cell r="D169">
            <v>99853609</v>
          </cell>
          <cell r="E169">
            <v>99853609</v>
          </cell>
        </row>
        <row r="170">
          <cell r="A170" t="str">
            <v>D35020200030350202402020202006</v>
          </cell>
          <cell r="B170" t="str">
            <v>SERVICIOS DE ALOJAMIENTO; SERVICIOS DE SUMINISTRO DE COMIDAS Y BEBIDAS; SERVICIOS DE TRANSPORTE; Y SERVICIOS DE DISTRIBUCIÓN DE ELECTRICIDAD, GAS Y AGUA</v>
          </cell>
          <cell r="C170">
            <v>0</v>
          </cell>
          <cell r="D170">
            <v>31646207</v>
          </cell>
          <cell r="E170">
            <v>31646207</v>
          </cell>
        </row>
        <row r="171">
          <cell r="A171" t="str">
            <v>D35020200030350202402020202006004</v>
          </cell>
          <cell r="B171" t="str">
            <v>SERVICIOS DE TRANSPORTE DE PASAJEROS</v>
          </cell>
          <cell r="C171">
            <v>0</v>
          </cell>
          <cell r="D171">
            <v>27000000</v>
          </cell>
          <cell r="E171">
            <v>27000000</v>
          </cell>
        </row>
        <row r="172">
          <cell r="A172" t="str">
            <v>D35020200030350202402020202006005</v>
          </cell>
          <cell r="B172" t="str">
            <v>SERVICIOS DE TRANSPORTE DE CARGA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D3502020003035020240202020200600501</v>
          </cell>
          <cell r="B173" t="str">
            <v>SERVICIOS DE TRANSPORTE DE CARGA POR VÍA TERRESTRE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D35020200030350202402020202006008</v>
          </cell>
          <cell r="B174" t="str">
            <v>SERVICIOS POSTALES Y DE MENSAJERÍA</v>
          </cell>
          <cell r="C174">
            <v>0</v>
          </cell>
          <cell r="D174">
            <v>4646207</v>
          </cell>
          <cell r="E174">
            <v>4646207</v>
          </cell>
        </row>
        <row r="175">
          <cell r="A175" t="str">
            <v>D35020200030350202402020202008</v>
          </cell>
          <cell r="B175" t="str">
            <v>SERVICIOS PRESTADOS A LAS EMPRESAS Y SERVICIOS DE PRODUCCIÓN</v>
          </cell>
          <cell r="C175">
            <v>5001264359</v>
          </cell>
          <cell r="D175">
            <v>-176681724.97</v>
          </cell>
          <cell r="E175">
            <v>4824582634.0299997</v>
          </cell>
        </row>
        <row r="176">
          <cell r="A176" t="str">
            <v>D35020200030350202402020202008003</v>
          </cell>
          <cell r="B176" t="str">
            <v>OTROS SERVICIOS PROFESIONALES, CIENTÍFICOS Y TÉCNICOS</v>
          </cell>
          <cell r="C176">
            <v>0</v>
          </cell>
          <cell r="D176">
            <v>158628000</v>
          </cell>
          <cell r="E176">
            <v>158628000</v>
          </cell>
        </row>
        <row r="177">
          <cell r="A177" t="str">
            <v>D3502020003035020240202020200800301</v>
          </cell>
          <cell r="B177" t="str">
            <v>SERVICIOS DE CONSULTORÍA EN ADMINISTRACIÓN Y SERVICIOS DE GESTIÓN; SERVICIOS DE TECNOLOGÍA DE LA INFORMACIÓN</v>
          </cell>
          <cell r="C177">
            <v>0</v>
          </cell>
          <cell r="D177">
            <v>109787600</v>
          </cell>
          <cell r="E177">
            <v>109787600</v>
          </cell>
        </row>
        <row r="178">
          <cell r="A178" t="str">
            <v>D3502020003035020240202020200800306</v>
          </cell>
          <cell r="B178" t="str">
            <v>SERVICIOS DE PUBLICIDAD Y EL SUMINISTRO DE ESPACIO O TIEMPO PUBLICITARIOS</v>
          </cell>
          <cell r="C178">
            <v>0</v>
          </cell>
          <cell r="D178">
            <v>48840400</v>
          </cell>
          <cell r="E178">
            <v>48840400</v>
          </cell>
        </row>
        <row r="179">
          <cell r="A179" t="str">
            <v>D3502020003035020240202020200800309</v>
          </cell>
          <cell r="B179" t="str">
            <v>OTROS SERVICIOS PROFESIONALES Y TÉCNICOS N.C.P.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D35020200030350202402020202008005</v>
          </cell>
          <cell r="B180" t="str">
            <v>SERVICIOS DE SOPORTE</v>
          </cell>
          <cell r="C180">
            <v>5001264359</v>
          </cell>
          <cell r="D180">
            <v>-335309724.97000003</v>
          </cell>
          <cell r="E180">
            <v>4665954634.0299997</v>
          </cell>
        </row>
        <row r="181">
          <cell r="A181" t="str">
            <v>D3502020003035020240202020200800509</v>
          </cell>
          <cell r="B181" t="str">
            <v>OTROS SERVICIOS AUXILIARES</v>
          </cell>
          <cell r="C181">
            <v>5001264359</v>
          </cell>
          <cell r="D181">
            <v>-335309724.97000003</v>
          </cell>
          <cell r="E181">
            <v>4665954634.0299997</v>
          </cell>
        </row>
        <row r="182">
          <cell r="A182" t="str">
            <v>D35020200030350202402020202010</v>
          </cell>
          <cell r="B182" t="str">
            <v>VIÁTICOS DE LOS FUNCIONARIOS EN COMISIÓN</v>
          </cell>
          <cell r="C182">
            <v>0</v>
          </cell>
          <cell r="D182">
            <v>2317400</v>
          </cell>
          <cell r="E182">
            <v>2317400</v>
          </cell>
        </row>
        <row r="183">
          <cell r="A183" t="str">
            <v>D3502020004</v>
          </cell>
          <cell r="B183" t="str">
            <v>APOYO Y FOMENTO A LA ACTIVIDAD ARTESANAL DE LAS COMUNIDADES O GRUPOS ÉTNICOS COMO EXPRESIÓN DE SUS ECONOMÍAS PROPIAS A NIVEL NACIONAL</v>
          </cell>
          <cell r="C183">
            <v>2787755800</v>
          </cell>
          <cell r="D183">
            <v>-2000000000</v>
          </cell>
          <cell r="E183">
            <v>787755800</v>
          </cell>
        </row>
        <row r="184">
          <cell r="A184" t="str">
            <v>D350202000403502026</v>
          </cell>
          <cell r="B184" t="str">
            <v>SERVICIO DE DISEÑO Y/O MEJORAMIENTO DE PRODUCTOS ARTESANALES</v>
          </cell>
          <cell r="C184">
            <v>2787755800</v>
          </cell>
          <cell r="D184">
            <v>-2000000000</v>
          </cell>
          <cell r="E184">
            <v>787755800</v>
          </cell>
        </row>
        <row r="185">
          <cell r="A185" t="str">
            <v>D35020200040350202604</v>
          </cell>
          <cell r="B185" t="str">
            <v>GESTIONAR ALIANZAS CON DIFERENTES COOPERANTES, PARA APALANCAR RECURSOS QUE PERMITAN INCREMENTAR LA COBERTURA EN EL PROYECTO DE ATENCIÓN A GRUPOS ÉTNICOS.</v>
          </cell>
          <cell r="C185">
            <v>2787755800</v>
          </cell>
          <cell r="D185">
            <v>-2000000000</v>
          </cell>
          <cell r="E185">
            <v>787755800</v>
          </cell>
        </row>
        <row r="186">
          <cell r="A186" t="str">
            <v>D35020200040350202604020201</v>
          </cell>
          <cell r="B186" t="str">
            <v>MATERIALES Y SUMINISTROS</v>
          </cell>
          <cell r="C186">
            <v>8749002</v>
          </cell>
          <cell r="D186">
            <v>0</v>
          </cell>
          <cell r="E186">
            <v>8749002</v>
          </cell>
        </row>
        <row r="187">
          <cell r="A187" t="str">
            <v>D35020200040350202604020201002</v>
          </cell>
          <cell r="B187" t="str">
            <v>PRODUCTOS ALIMENTICIOS, BEBIDAS Y TABACO; TEXTILES, PRENDAS DE VESTIR Y PRODUCTOS DE CUERO</v>
          </cell>
          <cell r="C187">
            <v>5020000</v>
          </cell>
          <cell r="D187">
            <v>0</v>
          </cell>
          <cell r="E187">
            <v>5020000</v>
          </cell>
        </row>
        <row r="188">
          <cell r="A188" t="str">
            <v>D35020200040350202604020201002007</v>
          </cell>
          <cell r="B188" t="str">
            <v>ARTÍCULOS TEXTILES (EXCEPTO PRENDAS DE VESTIR)</v>
          </cell>
          <cell r="C188">
            <v>5020000</v>
          </cell>
          <cell r="D188">
            <v>0</v>
          </cell>
          <cell r="E188">
            <v>5020000</v>
          </cell>
        </row>
        <row r="189">
          <cell r="A189" t="str">
            <v>D35020200040350202604020201003</v>
          </cell>
          <cell r="B189" t="str">
            <v>OTROS BIENES TRANSPORTABLES (EXCEPTO PRODUCTOS METÁLICOS, MAQUINARIA Y EQUIPO)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D35020200040350202604020201003002</v>
          </cell>
          <cell r="B190" t="str">
            <v>PASTA O PULPA, PAPEL Y PRODUCTOS DE PAPEL; IMPRESOS Y ARTÍCULOS RELACIONADOS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D3502020004035020260402020100300201</v>
          </cell>
          <cell r="B191" t="str">
            <v>PASTA DE PAPEL, PAPEL Y CARTÓN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D35020200040350202604020201003006</v>
          </cell>
          <cell r="B192" t="str">
            <v>PRODUCTOS DE CAUCHO Y PLÁSTICO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D3502020004035020260402020100300609</v>
          </cell>
          <cell r="B193" t="str">
            <v>OTROS PRODUCTOS PLÁSTICOS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D35020200040350202604020201003008</v>
          </cell>
          <cell r="B194" t="str">
            <v>OTROS BIENES TRANSPORTABLES N.C.P.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D3502020004035020260402020100300809</v>
          </cell>
          <cell r="B195" t="str">
            <v>OTROS ARTÍCULOS MANUFACTURADOS N.C.P.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D35020200040350202604020201004</v>
          </cell>
          <cell r="B196" t="str">
            <v>PRODUCTOS METÁLICOS Y PAQUETES DE SOFTWARE</v>
          </cell>
          <cell r="C196">
            <v>3729002</v>
          </cell>
          <cell r="D196">
            <v>0</v>
          </cell>
          <cell r="E196">
            <v>3729002</v>
          </cell>
        </row>
        <row r="197">
          <cell r="A197" t="str">
            <v>D35020200040350202604020201004002</v>
          </cell>
          <cell r="B197" t="str">
            <v>PRODUCTOS METÁLICOS ELABORADOS (EXCEPTO MAQUINARIA Y EQUIPO)</v>
          </cell>
          <cell r="C197">
            <v>3729002</v>
          </cell>
          <cell r="D197">
            <v>0</v>
          </cell>
          <cell r="E197">
            <v>3729002</v>
          </cell>
        </row>
        <row r="198">
          <cell r="A198" t="str">
            <v>D35020200040350202604020201004008</v>
          </cell>
          <cell r="B198" t="str">
            <v>APARATOS MÉDICOS, INSTRUMENTOS ÓPTICOS Y DE PRECISIÓN, RELOJES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D3502020004035020260402020100400802</v>
          </cell>
          <cell r="B19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D35020200040350202604020202</v>
          </cell>
          <cell r="B200" t="str">
            <v>ADQUISICIÓN DE SERVICIOS</v>
          </cell>
          <cell r="C200">
            <v>2779006798</v>
          </cell>
          <cell r="D200">
            <v>-2000000000</v>
          </cell>
          <cell r="E200">
            <v>779006798</v>
          </cell>
        </row>
        <row r="201">
          <cell r="A201" t="str">
            <v>D35020200040350202604020202006</v>
          </cell>
          <cell r="B201" t="str">
            <v>SERVICIOS DE ALOJAMIENTO; SERVICIOS DE SUMINISTRO DE COMIDAS Y BEBIDAS; SERVICIOS DE TRANSPORTE; Y SERVICIOS DE DISTRIBUCIÓN DE ELECTRICIDAD, GAS Y AGUA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D35020200040350202604020202006005</v>
          </cell>
          <cell r="B202" t="str">
            <v>SERVICIOS DE TRANSPORTE DE CARGA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D3502020004035020260402020200600501</v>
          </cell>
          <cell r="B203" t="str">
            <v>SERVICIOS DE TRANSPORTE DE CARGA POR VÍA TERRESTRE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D35020200040350202604020202006008</v>
          </cell>
          <cell r="B204" t="str">
            <v>SERVICIOS POSTALES Y DE MENSAJERÍA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D35020200040350202604020202008</v>
          </cell>
          <cell r="B205" t="str">
            <v>SERVICIOS PRESTADOS A LAS EMPRESAS Y SERVICIOS DE PRODUCCIÓN</v>
          </cell>
          <cell r="C205">
            <v>2779006798</v>
          </cell>
          <cell r="D205">
            <v>-2000000000</v>
          </cell>
          <cell r="E205">
            <v>779006798</v>
          </cell>
        </row>
        <row r="206">
          <cell r="A206" t="str">
            <v>D35020200040350202604020202008001</v>
          </cell>
          <cell r="B206" t="str">
            <v>SERVICIOS DE INVESTIGACIÓN Y DESARROLLO</v>
          </cell>
          <cell r="C206">
            <v>7369360</v>
          </cell>
          <cell r="D206">
            <v>0</v>
          </cell>
          <cell r="E206">
            <v>7369360</v>
          </cell>
        </row>
        <row r="207">
          <cell r="A207" t="str">
            <v>D3502020004035020260402020200800102</v>
          </cell>
          <cell r="B207" t="str">
            <v>SERVICIOS DE INVESTIGACIÓN Y DESARROLLO EXPERIMENTAL EN CIENCIAS SOCIALES Y HUMANIDADES</v>
          </cell>
          <cell r="C207">
            <v>7369360</v>
          </cell>
          <cell r="D207">
            <v>0</v>
          </cell>
          <cell r="E207">
            <v>7369360</v>
          </cell>
        </row>
        <row r="208">
          <cell r="A208" t="str">
            <v>D35020200040350202604020202008003</v>
          </cell>
          <cell r="B208" t="str">
            <v>OTROS SERVICIOS PROFESIONALES, CIENTÍFICOS Y TÉCNICOS</v>
          </cell>
          <cell r="C208">
            <v>50726810</v>
          </cell>
          <cell r="D208">
            <v>0</v>
          </cell>
          <cell r="E208">
            <v>50726810</v>
          </cell>
        </row>
        <row r="209">
          <cell r="A209" t="str">
            <v>D3502020004035020260402020200800301</v>
          </cell>
          <cell r="B209" t="str">
            <v>SERVICIOS DE CONSULTORÍA EN ADMINISTRACIÓN Y SERVICIOS DE GESTIÓN; SERVICIOS DE TECNOLOGÍA DE LA INFORMACIÓN</v>
          </cell>
          <cell r="C209">
            <v>9251570</v>
          </cell>
          <cell r="D209">
            <v>0</v>
          </cell>
          <cell r="E209">
            <v>9251570</v>
          </cell>
        </row>
        <row r="210">
          <cell r="A210" t="str">
            <v>D3502020004035020260402020200800307</v>
          </cell>
          <cell r="B210" t="str">
            <v>SERVICIOS DE INVESTIGACIÓN DE MERCADOS Y DE ENCUESTAS DE OPINIÓN PÚBLICA</v>
          </cell>
          <cell r="C210">
            <v>16184480</v>
          </cell>
          <cell r="D210">
            <v>0</v>
          </cell>
          <cell r="E210">
            <v>16184480</v>
          </cell>
        </row>
        <row r="211">
          <cell r="A211" t="str">
            <v>D3502020004035020260402020200800309</v>
          </cell>
          <cell r="B211" t="str">
            <v>OTROS SERVICIOS PROFESIONALES Y TÉCNICOS N.C.P.</v>
          </cell>
          <cell r="C211">
            <v>25290760</v>
          </cell>
          <cell r="D211">
            <v>0</v>
          </cell>
          <cell r="E211">
            <v>25290760</v>
          </cell>
        </row>
        <row r="212">
          <cell r="A212" t="str">
            <v>D35020200040350202604020202008005</v>
          </cell>
          <cell r="B212" t="str">
            <v>SERVICIOS DE SOPORTE</v>
          </cell>
          <cell r="C212">
            <v>2720910628</v>
          </cell>
          <cell r="D212">
            <v>-2000000000</v>
          </cell>
          <cell r="E212">
            <v>720910628</v>
          </cell>
        </row>
        <row r="213">
          <cell r="A213" t="str">
            <v>D3502020004035020260402020200800509</v>
          </cell>
          <cell r="B213" t="str">
            <v>OTROS SERVICIOS AUXILIARES</v>
          </cell>
          <cell r="C213">
            <v>2720910628</v>
          </cell>
          <cell r="D213">
            <v>-2000000000</v>
          </cell>
          <cell r="E213">
            <v>720910628</v>
          </cell>
        </row>
        <row r="214">
          <cell r="A214" t="str">
            <v>D3502020005</v>
          </cell>
          <cell r="B214" t="str">
            <v>FORTALECIMIENTO DE CAPACIDADES E INCLUSIÓN PRODUCTIVA DE LA POBLACIÓN VICTIMA Y VULNERABLE -APV- NACIONAL</v>
          </cell>
          <cell r="C214">
            <v>44979841</v>
          </cell>
          <cell r="D214">
            <v>0</v>
          </cell>
          <cell r="E214">
            <v>44979841</v>
          </cell>
        </row>
        <row r="215">
          <cell r="A215" t="str">
            <v>D350202000503502024</v>
          </cell>
          <cell r="B215" t="str">
            <v>SERVICIO DE ASISTENCIA TÉCNICA PARA LA ACTIVIDAD ARTESANAL</v>
          </cell>
          <cell r="C215">
            <v>44979841</v>
          </cell>
          <cell r="D215">
            <v>0</v>
          </cell>
          <cell r="E215">
            <v>44979841</v>
          </cell>
        </row>
        <row r="216">
          <cell r="A216" t="str">
            <v>D35020200050350202401</v>
          </cell>
          <cell r="B216" t="str">
            <v>BRINDAR ASISTENCIA TÉCNICA PARA EL MEJORAMIENTO DE PRODUCTOS Y GESTIÓN DE UNIDADES PRODUCTIVAS</v>
          </cell>
          <cell r="C216">
            <v>44979841</v>
          </cell>
          <cell r="D216">
            <v>0</v>
          </cell>
          <cell r="E216">
            <v>44979841</v>
          </cell>
        </row>
        <row r="217">
          <cell r="A217" t="str">
            <v>D35020200050350202401020202</v>
          </cell>
          <cell r="B217" t="str">
            <v>ADQUISICIÓN DE SERVICIOS</v>
          </cell>
          <cell r="C217">
            <v>44979841</v>
          </cell>
          <cell r="D217">
            <v>0</v>
          </cell>
          <cell r="E217">
            <v>44979841</v>
          </cell>
        </row>
        <row r="218">
          <cell r="A218" t="str">
            <v>D35020200050350202401020202008</v>
          </cell>
          <cell r="B218" t="str">
            <v>SERVICIOS PRESTADOS A LAS EMPRESAS Y SERVICIOS DE PRODUCCIÓN</v>
          </cell>
          <cell r="C218">
            <v>44979841</v>
          </cell>
          <cell r="D218">
            <v>0</v>
          </cell>
          <cell r="E218">
            <v>44979841</v>
          </cell>
        </row>
        <row r="219">
          <cell r="A219" t="str">
            <v>D35020200050350202401020202008001</v>
          </cell>
          <cell r="B219" t="str">
            <v>SERVICIOS DE INVESTIGACIÓN Y DESARROLLO</v>
          </cell>
          <cell r="C219">
            <v>44979841</v>
          </cell>
          <cell r="D219">
            <v>0</v>
          </cell>
          <cell r="E219">
            <v>44979841</v>
          </cell>
        </row>
        <row r="220">
          <cell r="A220" t="str">
            <v>D3502020005035020240102020200800102</v>
          </cell>
          <cell r="B220" t="str">
            <v>SERVICIOS DE INVESTIGACIÓN Y DESARROLLO EXPERIMENTAL EN CIENCIAS SOCIALES Y HUMANIDADES</v>
          </cell>
          <cell r="C220">
            <v>44979841</v>
          </cell>
          <cell r="D220">
            <v>0</v>
          </cell>
          <cell r="E220">
            <v>44979841</v>
          </cell>
        </row>
      </sheetData>
      <sheetData sheetId="5"/>
      <sheetData sheetId="6"/>
      <sheetData sheetId="7">
        <row r="5">
          <cell r="A5" t="str">
            <v>A</v>
          </cell>
          <cell r="B5" t="str">
            <v>GASTOS DE FUNCIONAMIENTO</v>
          </cell>
          <cell r="C5">
            <v>291214440.99000001</v>
          </cell>
          <cell r="D5">
            <v>-13390182</v>
          </cell>
          <cell r="E5">
            <v>277824258.99000001</v>
          </cell>
        </row>
        <row r="6">
          <cell r="A6" t="str">
            <v>A01</v>
          </cell>
          <cell r="B6" t="str">
            <v>GASTOS DE PERSONAL</v>
          </cell>
          <cell r="C6">
            <v>232548631</v>
          </cell>
          <cell r="D6">
            <v>-13390182</v>
          </cell>
          <cell r="E6">
            <v>219158449</v>
          </cell>
        </row>
        <row r="7">
          <cell r="A7" t="str">
            <v>A0101</v>
          </cell>
          <cell r="B7" t="str">
            <v>PLANTA DE PERSONAL PERMANENTE</v>
          </cell>
          <cell r="C7">
            <v>232548631</v>
          </cell>
          <cell r="D7">
            <v>-13390182</v>
          </cell>
          <cell r="E7">
            <v>219158449</v>
          </cell>
        </row>
        <row r="8">
          <cell r="A8" t="str">
            <v>A010102</v>
          </cell>
          <cell r="B8" t="str">
            <v>CONTRIBUCIONES INHERENTES A LA NÓMINA</v>
          </cell>
          <cell r="C8">
            <v>232548631</v>
          </cell>
          <cell r="D8">
            <v>-13390182</v>
          </cell>
          <cell r="E8">
            <v>219158449</v>
          </cell>
        </row>
        <row r="9">
          <cell r="A9" t="str">
            <v>A0101020VE</v>
          </cell>
          <cell r="B9" t="str">
            <v>PENSIONES VIGENCIA EXPIRADA (A010102001)</v>
          </cell>
          <cell r="C9">
            <v>232548631</v>
          </cell>
          <cell r="D9">
            <v>-13390182</v>
          </cell>
          <cell r="E9">
            <v>219158449</v>
          </cell>
        </row>
        <row r="10">
          <cell r="A10" t="str">
            <v>A02</v>
          </cell>
          <cell r="B10" t="str">
            <v>ADQUISICIÓN DE BIENES Y SERVICIOS</v>
          </cell>
          <cell r="C10">
            <v>58665809.990000002</v>
          </cell>
          <cell r="D10">
            <v>0</v>
          </cell>
          <cell r="E10">
            <v>58665809.990000002</v>
          </cell>
        </row>
        <row r="11">
          <cell r="A11" t="str">
            <v>A0202</v>
          </cell>
          <cell r="B11" t="str">
            <v>ADQUISICIONES DIFERENTES DE ACTIVOS</v>
          </cell>
          <cell r="C11">
            <v>58665809.990000002</v>
          </cell>
          <cell r="D11">
            <v>0</v>
          </cell>
          <cell r="E11">
            <v>58665809.990000002</v>
          </cell>
        </row>
        <row r="12">
          <cell r="A12" t="str">
            <v>A020201</v>
          </cell>
          <cell r="B12" t="str">
            <v>MATERIALES Y SUMINISTROS</v>
          </cell>
          <cell r="C12">
            <v>1565088</v>
          </cell>
          <cell r="D12">
            <v>0</v>
          </cell>
          <cell r="E12">
            <v>1565088</v>
          </cell>
        </row>
        <row r="13">
          <cell r="A13" t="str">
            <v>A020201004</v>
          </cell>
          <cell r="B13" t="str">
            <v>PRODUCTOS METÁLICOS Y PAQUETES DE SOFTWARE</v>
          </cell>
          <cell r="C13">
            <v>1565088</v>
          </cell>
          <cell r="D13">
            <v>0</v>
          </cell>
          <cell r="E13">
            <v>1565088</v>
          </cell>
        </row>
        <row r="14">
          <cell r="A14" t="str">
            <v>A020201004004</v>
          </cell>
          <cell r="B14" t="str">
            <v>MAQUINARIA PARA USOS ESPECIALES</v>
          </cell>
          <cell r="C14">
            <v>1565088</v>
          </cell>
          <cell r="D14">
            <v>0</v>
          </cell>
          <cell r="E14">
            <v>1565088</v>
          </cell>
        </row>
        <row r="15">
          <cell r="A15" t="str">
            <v>A020201004004090</v>
          </cell>
          <cell r="B15" t="str">
            <v>OTRA MAQUINARIA PARA USOS ESPECIALES Y SUS PARTES Y PIEZAS</v>
          </cell>
          <cell r="C15">
            <v>1565088</v>
          </cell>
          <cell r="D15">
            <v>0</v>
          </cell>
          <cell r="E15">
            <v>1565088</v>
          </cell>
        </row>
        <row r="16">
          <cell r="A16" t="str">
            <v>A020202</v>
          </cell>
          <cell r="B16" t="str">
            <v>ADQUISICIÓN DE SERVICIOS</v>
          </cell>
          <cell r="C16">
            <v>57100721.990000002</v>
          </cell>
          <cell r="D16">
            <v>0</v>
          </cell>
          <cell r="E16">
            <v>57100721.990000002</v>
          </cell>
        </row>
        <row r="17">
          <cell r="A17" t="str">
            <v>A020202006</v>
          </cell>
          <cell r="B17" t="str">
            <v>SERVICIOS DE ALOJAMIENTO; SERVICIOS DE SUMINISTRO DE COMIDAS Y BEBIDAS; SERVICIOS DE TRANSPORTE; Y SERVICIOS DE DISTRIBUCIÓN DE ELECTRICIDAD, GAS Y AGUA</v>
          </cell>
          <cell r="C17">
            <v>1500636.45</v>
          </cell>
          <cell r="D17">
            <v>0</v>
          </cell>
          <cell r="E17">
            <v>1500636.45</v>
          </cell>
        </row>
        <row r="18">
          <cell r="A18" t="str">
            <v>A020202006007</v>
          </cell>
          <cell r="B18" t="str">
            <v>SERVICIOS DE APOYO AL TRANSPORTE</v>
          </cell>
          <cell r="C18">
            <v>415828.45</v>
          </cell>
          <cell r="D18">
            <v>0</v>
          </cell>
          <cell r="E18">
            <v>415828.45</v>
          </cell>
        </row>
        <row r="19">
          <cell r="A19" t="str">
            <v>A020202006007020</v>
          </cell>
          <cell r="B19" t="str">
            <v>SERVICIOS DE ALMACENAMIENTO Y DEPÓSITO</v>
          </cell>
          <cell r="C19">
            <v>415828.45</v>
          </cell>
          <cell r="D19">
            <v>0</v>
          </cell>
          <cell r="E19">
            <v>415828.45</v>
          </cell>
        </row>
        <row r="20">
          <cell r="A20" t="str">
            <v>A020202006008</v>
          </cell>
          <cell r="B20" t="str">
            <v>SERVICIOS POSTALES Y DE MENSAJERÍA</v>
          </cell>
          <cell r="C20">
            <v>1084808</v>
          </cell>
          <cell r="D20">
            <v>0</v>
          </cell>
          <cell r="E20">
            <v>1084808</v>
          </cell>
        </row>
        <row r="21">
          <cell r="A21" t="str">
            <v>A020202008</v>
          </cell>
          <cell r="B21" t="str">
            <v>SERVICIOS PRESTADOS A LAS EMPRESAS Y SERVICIOS DE PRODUCCIÓN</v>
          </cell>
          <cell r="C21">
            <v>55163085.539999999</v>
          </cell>
          <cell r="D21">
            <v>0</v>
          </cell>
          <cell r="E21">
            <v>55163085.539999999</v>
          </cell>
        </row>
        <row r="22">
          <cell r="A22" t="str">
            <v>A020202008003</v>
          </cell>
          <cell r="B22" t="str">
            <v>OTROS SERVICIOS PROFESIONALES, CIENTÍFICOS Y TÉCNICOS</v>
          </cell>
          <cell r="C22">
            <v>29249620</v>
          </cell>
          <cell r="D22">
            <v>0</v>
          </cell>
          <cell r="E22">
            <v>29249620</v>
          </cell>
        </row>
        <row r="23">
          <cell r="A23" t="str">
            <v>A020202008003020</v>
          </cell>
          <cell r="B23" t="str">
            <v>SERVICIOS DE ARQUITECTURA, SERVICIOS DE PLANEACIÓN URBANA Y ORDENACIÓN DEL TERRITORIO; SERVICIOS DE ARQUITECTURA PAISAJISTA</v>
          </cell>
          <cell r="C23">
            <v>18438750</v>
          </cell>
          <cell r="D23">
            <v>0</v>
          </cell>
          <cell r="E23">
            <v>18438750</v>
          </cell>
        </row>
        <row r="24">
          <cell r="A24" t="str">
            <v>A020202008003030</v>
          </cell>
          <cell r="B24" t="str">
            <v>SERVICIOS DE INGENIERÍA</v>
          </cell>
          <cell r="C24">
            <v>10431250</v>
          </cell>
          <cell r="D24">
            <v>0</v>
          </cell>
          <cell r="E24">
            <v>10431250</v>
          </cell>
        </row>
        <row r="25">
          <cell r="A25" t="str">
            <v>A020202008003090</v>
          </cell>
          <cell r="B25" t="str">
            <v>OTROS SERVICIOS PROFESIONALES Y TÉCNICOS N.C.P.</v>
          </cell>
          <cell r="C25">
            <v>379620</v>
          </cell>
          <cell r="D25">
            <v>0</v>
          </cell>
          <cell r="E25">
            <v>379620</v>
          </cell>
        </row>
        <row r="26">
          <cell r="A26" t="str">
            <v>A020202008005</v>
          </cell>
          <cell r="B26" t="str">
            <v>SERVICIOS DE SOPORTE</v>
          </cell>
          <cell r="C26">
            <v>25913465.539999999</v>
          </cell>
          <cell r="D26">
            <v>0</v>
          </cell>
          <cell r="E26">
            <v>25913465.539999999</v>
          </cell>
        </row>
        <row r="27">
          <cell r="A27" t="str">
            <v>A020202008005020</v>
          </cell>
          <cell r="B27" t="str">
            <v>SERVICIOS DE INVESTIGACIÓN Y SEGURIDAD</v>
          </cell>
          <cell r="C27">
            <v>13030207</v>
          </cell>
          <cell r="D27">
            <v>0</v>
          </cell>
          <cell r="E27">
            <v>13030207</v>
          </cell>
        </row>
        <row r="28">
          <cell r="A28" t="str">
            <v>A020202008005030</v>
          </cell>
          <cell r="B28" t="str">
            <v>SERVICIOS DE LIMPIEZA</v>
          </cell>
          <cell r="C28">
            <v>12883258.539999999</v>
          </cell>
          <cell r="D28">
            <v>0</v>
          </cell>
          <cell r="E28">
            <v>12883258.539999999</v>
          </cell>
        </row>
        <row r="29">
          <cell r="A29" t="str">
            <v>A020202009</v>
          </cell>
          <cell r="B29" t="str">
            <v>SERVICIOS PARA LA COMUNIDAD, SOCIALES Y PERSONALES</v>
          </cell>
          <cell r="C29">
            <v>437000</v>
          </cell>
          <cell r="D29">
            <v>0</v>
          </cell>
          <cell r="E29">
            <v>437000</v>
          </cell>
        </row>
        <row r="30">
          <cell r="A30" t="str">
            <v>A020202009003</v>
          </cell>
          <cell r="B30" t="str">
            <v>SERVICIOS PARA EL CUIDADO DE LA SALUD HUMANA Y SERVICIOS SOCIALES</v>
          </cell>
          <cell r="C30">
            <v>437000</v>
          </cell>
          <cell r="D30">
            <v>0</v>
          </cell>
          <cell r="E30">
            <v>437000</v>
          </cell>
        </row>
        <row r="31">
          <cell r="A31" t="str">
            <v>A020202009003010</v>
          </cell>
          <cell r="B31" t="str">
            <v>SERVICIOS DE SALUD HUMANA</v>
          </cell>
          <cell r="C31">
            <v>437000</v>
          </cell>
          <cell r="D31">
            <v>0</v>
          </cell>
          <cell r="E31">
            <v>437000</v>
          </cell>
        </row>
        <row r="32">
          <cell r="A32" t="str">
            <v>D</v>
          </cell>
          <cell r="B32" t="str">
            <v>INVERSIÓN</v>
          </cell>
          <cell r="C32">
            <v>171162192.62</v>
          </cell>
          <cell r="D32">
            <v>-21933000</v>
          </cell>
          <cell r="E32">
            <v>149229192.62</v>
          </cell>
        </row>
        <row r="33">
          <cell r="A33" t="str">
            <v>D3502</v>
          </cell>
          <cell r="B33" t="str">
            <v>PRODUCTIVIDAD Y COMPETITIVIDAD DE LAS EMPRESAS COLOMBIANAS</v>
          </cell>
          <cell r="C33">
            <v>71113548.61999999</v>
          </cell>
          <cell r="D33">
            <v>-21933000</v>
          </cell>
          <cell r="E33">
            <v>49180548.61999999</v>
          </cell>
        </row>
        <row r="34">
          <cell r="A34" t="str">
            <v>D35020200</v>
          </cell>
          <cell r="B34" t="str">
            <v>INTERSUBSECTORIAL INDUSTRIA Y COMERCIO</v>
          </cell>
          <cell r="C34">
            <v>71113548.61999999</v>
          </cell>
          <cell r="D34">
            <v>-21933000</v>
          </cell>
          <cell r="E34">
            <v>49180548.61999999</v>
          </cell>
        </row>
        <row r="35">
          <cell r="A35" t="str">
            <v>D3502020001</v>
          </cell>
          <cell r="B35" t="str">
            <v>MEJORAMIENTO  Y GENERACIÓN DE OPORTUNIDADES COMERCIALES PARA EL SECTOR ARTESANAL COLOMBIANO  NACIONAL</v>
          </cell>
          <cell r="C35">
            <v>56395725.449999996</v>
          </cell>
          <cell r="D35">
            <v>-21933000</v>
          </cell>
          <cell r="E35">
            <v>34462725.449999996</v>
          </cell>
        </row>
        <row r="36">
          <cell r="A36" t="str">
            <v>D350202000103502024</v>
          </cell>
          <cell r="B36" t="str">
            <v>SERVICIO DE ASISTENCIA TÉCNICA PARA LA ACTIVIDAD ARTESANAL</v>
          </cell>
          <cell r="C36">
            <v>41401686.549999997</v>
          </cell>
          <cell r="D36">
            <v>-10047805</v>
          </cell>
          <cell r="E36">
            <v>31353881.549999997</v>
          </cell>
        </row>
        <row r="37">
          <cell r="A37" t="str">
            <v>D35020200010350202401</v>
          </cell>
          <cell r="B37" t="str">
            <v>PROVEER LOGÍSTICA PARA PARTICIPIACIÓN EN FERIAS</v>
          </cell>
          <cell r="C37">
            <v>3602114.55</v>
          </cell>
          <cell r="D37">
            <v>0</v>
          </cell>
          <cell r="E37">
            <v>3602114.55</v>
          </cell>
        </row>
        <row r="38">
          <cell r="A38" t="str">
            <v>D35020200010350202401020201</v>
          </cell>
          <cell r="B38" t="str">
            <v>MATERIALES Y SUMINISTROS</v>
          </cell>
          <cell r="C38">
            <v>2737114.55</v>
          </cell>
          <cell r="D38">
            <v>0</v>
          </cell>
          <cell r="E38">
            <v>2737114.55</v>
          </cell>
        </row>
        <row r="39">
          <cell r="A39" t="str">
            <v>D35020200010350202401020201002</v>
          </cell>
          <cell r="B39" t="str">
            <v>PRODUCTOS ALIMENTICIOS, BEBIDAS Y TABACO; TEXTILES, PRENDAS DE VESTIR Y PRODUCTOS DE CUERO</v>
          </cell>
          <cell r="C39">
            <v>112.55</v>
          </cell>
          <cell r="D39">
            <v>0</v>
          </cell>
          <cell r="E39">
            <v>112.55</v>
          </cell>
        </row>
        <row r="40">
          <cell r="A40" t="str">
            <v>D35020200010350202401020201002007</v>
          </cell>
          <cell r="B40" t="str">
            <v>ARTÍCULOS TEXTILES (EXCEPTO PRENDAS DE VESTIR)</v>
          </cell>
          <cell r="C40">
            <v>112.55</v>
          </cell>
          <cell r="D40">
            <v>0</v>
          </cell>
          <cell r="E40">
            <v>112.55</v>
          </cell>
        </row>
        <row r="41">
          <cell r="A41" t="str">
            <v>D35020200010350202401020201003</v>
          </cell>
          <cell r="B41" t="str">
            <v>OTROS BIENES TRANSPORTABLES (EXCEPTO PRODUCTOS METÁLICOS, MAQUINARIA Y EQUIPO)</v>
          </cell>
          <cell r="C41">
            <v>2737002</v>
          </cell>
          <cell r="D41">
            <v>0</v>
          </cell>
          <cell r="E41">
            <v>2737002</v>
          </cell>
        </row>
        <row r="42">
          <cell r="A42" t="str">
            <v>D35020200010350202401020201003002</v>
          </cell>
          <cell r="B42" t="str">
            <v>PASTA O PULPA, PAPEL Y PRODUCTOS DE PAPEL; IMPRESOS Y ARTÍCULOS RELACIONADOS</v>
          </cell>
          <cell r="C42">
            <v>2737002</v>
          </cell>
          <cell r="D42">
            <v>0</v>
          </cell>
          <cell r="E42">
            <v>2737002</v>
          </cell>
        </row>
        <row r="43">
          <cell r="A43" t="str">
            <v>D3502020001035020240102020100300201</v>
          </cell>
          <cell r="B43" t="str">
            <v>PASTA DE PAPEL, PAPEL Y CARTÓN</v>
          </cell>
          <cell r="C43">
            <v>2737002</v>
          </cell>
          <cell r="D43">
            <v>0</v>
          </cell>
          <cell r="E43">
            <v>2737002</v>
          </cell>
        </row>
        <row r="44">
          <cell r="A44" t="str">
            <v>D35020200010350202401020202</v>
          </cell>
          <cell r="B44" t="str">
            <v>ADQUISICIÓN DE SERVICIOS</v>
          </cell>
          <cell r="C44">
            <v>865000</v>
          </cell>
          <cell r="D44">
            <v>0</v>
          </cell>
          <cell r="E44">
            <v>865000</v>
          </cell>
        </row>
        <row r="45">
          <cell r="A45" t="str">
            <v>D35020200010350202401020202008</v>
          </cell>
          <cell r="B45" t="str">
            <v>SERVICIOS PRESTADOS A LAS EMPRESAS Y SERVICIOS DE PRODUCCIÓN</v>
          </cell>
          <cell r="C45">
            <v>865000</v>
          </cell>
          <cell r="D45">
            <v>0</v>
          </cell>
          <cell r="E45">
            <v>865000</v>
          </cell>
        </row>
        <row r="46">
          <cell r="A46" t="str">
            <v>D35020200010350202401020202008003</v>
          </cell>
          <cell r="B46" t="str">
            <v>OTROS SERVICIOS PROFESIONALES, CIENTÍFICOS Y TÉCNICOS</v>
          </cell>
          <cell r="C46">
            <v>865000</v>
          </cell>
          <cell r="D46">
            <v>0</v>
          </cell>
          <cell r="E46">
            <v>865000</v>
          </cell>
        </row>
        <row r="47">
          <cell r="A47" t="str">
            <v>D3502020001035020240102020200800309</v>
          </cell>
          <cell r="B47" t="str">
            <v>OTROS SERVICIOS PROFESIONALES Y TÉCNICOS N.C.P.</v>
          </cell>
          <cell r="C47">
            <v>865000</v>
          </cell>
          <cell r="D47">
            <v>0</v>
          </cell>
          <cell r="E47">
            <v>865000</v>
          </cell>
        </row>
        <row r="48">
          <cell r="A48" t="str">
            <v>D35020200010350202402</v>
          </cell>
          <cell r="B48" t="str">
            <v>PROVEER LOGÍSTICA PARA TRASLADO Y ESTADÍA DE ARTESANOS DURANTE LAS FERIAS</v>
          </cell>
          <cell r="C48">
            <v>26822037</v>
          </cell>
          <cell r="D48">
            <v>0</v>
          </cell>
          <cell r="E48">
            <v>26822037</v>
          </cell>
        </row>
        <row r="49">
          <cell r="A49" t="str">
            <v>D35020200010350202402020202</v>
          </cell>
          <cell r="B49" t="str">
            <v>ADQUISICIÓN DE SERVICIOS</v>
          </cell>
          <cell r="C49">
            <v>26822037</v>
          </cell>
          <cell r="D49">
            <v>0</v>
          </cell>
          <cell r="E49">
            <v>26822037</v>
          </cell>
        </row>
        <row r="50">
          <cell r="A50" t="str">
            <v>D35020200010350202402020202006</v>
          </cell>
          <cell r="B50" t="str">
            <v>SERVICIOS DE ALOJAMIENTO; SERVICIOS DE SUMINISTRO DE COMIDAS Y BEBIDAS; SERVICIOS DE TRANSPORTE; Y SERVICIOS DE DISTRIBUCIÓN DE ELECTRICIDAD, GAS Y AGUA</v>
          </cell>
          <cell r="C50">
            <v>26553587</v>
          </cell>
          <cell r="D50">
            <v>0</v>
          </cell>
          <cell r="E50">
            <v>26553587</v>
          </cell>
        </row>
        <row r="51">
          <cell r="A51" t="str">
            <v>D35020200010350202402020202006005</v>
          </cell>
          <cell r="B51" t="str">
            <v>SERVICIOS DE TRANSPORTE DE CARGA</v>
          </cell>
          <cell r="C51">
            <v>26553587</v>
          </cell>
          <cell r="D51">
            <v>0</v>
          </cell>
          <cell r="E51">
            <v>26553587</v>
          </cell>
        </row>
        <row r="52">
          <cell r="A52" t="str">
            <v>D3502020001035020240202020200600501</v>
          </cell>
          <cell r="B52" t="str">
            <v>SERVICIOS DE TRANSPORTE DE CARGA POR VÍA TERRESTRE</v>
          </cell>
          <cell r="C52">
            <v>5100360</v>
          </cell>
          <cell r="D52">
            <v>0</v>
          </cell>
          <cell r="E52">
            <v>5100360</v>
          </cell>
        </row>
        <row r="53">
          <cell r="A53" t="str">
            <v>D3502020001035020240202020200600503</v>
          </cell>
          <cell r="B53" t="str">
            <v>SERVICIOS DE TRANSPORTE DE CARGA POR VÍA AÉREA O ESPACIAL</v>
          </cell>
          <cell r="C53">
            <v>21453227</v>
          </cell>
          <cell r="D53">
            <v>0</v>
          </cell>
          <cell r="E53">
            <v>21453227</v>
          </cell>
        </row>
        <row r="54">
          <cell r="A54" t="str">
            <v>D35020200010350202402020202008</v>
          </cell>
          <cell r="B54" t="str">
            <v>SERVICIOS PRESTADOS A LAS EMPRESAS Y SERVICIOS DE PRODUCCIÓN</v>
          </cell>
          <cell r="C54">
            <v>268450</v>
          </cell>
          <cell r="D54">
            <v>0</v>
          </cell>
          <cell r="E54">
            <v>268450</v>
          </cell>
        </row>
        <row r="55">
          <cell r="A55" t="str">
            <v>D35020200010350202402020202008005</v>
          </cell>
          <cell r="B55" t="str">
            <v>SERVICIOS DE SOPORTE</v>
          </cell>
          <cell r="C55">
            <v>268450</v>
          </cell>
          <cell r="D55">
            <v>0</v>
          </cell>
          <cell r="E55">
            <v>268450</v>
          </cell>
        </row>
        <row r="56">
          <cell r="A56" t="str">
            <v>D3502020001035020240202020200800509</v>
          </cell>
          <cell r="B56" t="str">
            <v>OTROS SERVICIOS AUXILIARES</v>
          </cell>
          <cell r="C56">
            <v>268450</v>
          </cell>
          <cell r="D56">
            <v>0</v>
          </cell>
          <cell r="E56">
            <v>268450</v>
          </cell>
        </row>
        <row r="57">
          <cell r="A57" t="str">
            <v>D35020200010350202403</v>
          </cell>
          <cell r="B57" t="str">
            <v>PROVEER LOGÍSTICA PARA PARTICIPACIÓN EN EVENTOS</v>
          </cell>
          <cell r="C57">
            <v>929730</v>
          </cell>
          <cell r="D57">
            <v>0</v>
          </cell>
          <cell r="E57">
            <v>929730</v>
          </cell>
        </row>
        <row r="58">
          <cell r="A58" t="str">
            <v>D35020200010350202403020202</v>
          </cell>
          <cell r="B58" t="str">
            <v>ADQUISICIÓN DE SERVICIOS</v>
          </cell>
          <cell r="C58">
            <v>929730</v>
          </cell>
          <cell r="D58">
            <v>0</v>
          </cell>
          <cell r="E58">
            <v>929730</v>
          </cell>
        </row>
        <row r="59">
          <cell r="A59" t="str">
            <v>D35020200010350202403020202006</v>
          </cell>
          <cell r="B59" t="str">
            <v>SERVICIOS DE ALOJAMIENTO; SERVICIOS DE SUMINISTRO DE COMIDAS Y BEBIDAS; SERVICIOS DE TRANSPORTE; Y SERVICIOS DE DISTRIBUCIÓN DE ELECTRICIDAD, GAS Y AGUA</v>
          </cell>
          <cell r="C59">
            <v>929730</v>
          </cell>
          <cell r="D59">
            <v>0</v>
          </cell>
          <cell r="E59">
            <v>929730</v>
          </cell>
        </row>
        <row r="60">
          <cell r="A60" t="str">
            <v>D35020200010350202403020202006005</v>
          </cell>
          <cell r="B60" t="str">
            <v>SERVICIOS DE TRANSPORTE DE CARGA</v>
          </cell>
          <cell r="C60">
            <v>929730</v>
          </cell>
          <cell r="D60">
            <v>0</v>
          </cell>
          <cell r="E60">
            <v>929730</v>
          </cell>
        </row>
        <row r="61">
          <cell r="A61" t="str">
            <v>D3502020001035020240302020200600501</v>
          </cell>
          <cell r="B61" t="str">
            <v>SERVICIOS DE TRANSPORTE DE CARGA POR VÍA TERRESTRE</v>
          </cell>
          <cell r="C61">
            <v>929730</v>
          </cell>
          <cell r="D61">
            <v>0</v>
          </cell>
          <cell r="E61">
            <v>929730</v>
          </cell>
        </row>
        <row r="62">
          <cell r="A62" t="str">
            <v>D35020200010350202406</v>
          </cell>
          <cell r="B62" t="str">
            <v>PARTICIPAR EN RUEDAS DE NEGOCIOS DE INTERÉS PARA EL SECTOR</v>
          </cell>
          <cell r="C62">
            <v>10047805</v>
          </cell>
          <cell r="D62">
            <v>-10047805</v>
          </cell>
          <cell r="E62">
            <v>0</v>
          </cell>
        </row>
        <row r="63">
          <cell r="A63" t="str">
            <v>D35020200010350202406020202</v>
          </cell>
          <cell r="B63" t="str">
            <v>ADQUISICIÓN DE SERVICIOS</v>
          </cell>
          <cell r="C63">
            <v>10047805</v>
          </cell>
          <cell r="D63">
            <v>-10047805</v>
          </cell>
          <cell r="E63">
            <v>0</v>
          </cell>
        </row>
        <row r="64">
          <cell r="A64" t="str">
            <v>D35020200010350202406020202008</v>
          </cell>
          <cell r="B64" t="str">
            <v>SERVICIOS PRESTADOS A LAS EMPRESAS Y SERVICIOS DE PRODUCCIÓN</v>
          </cell>
          <cell r="C64">
            <v>10047805</v>
          </cell>
          <cell r="D64">
            <v>-10047805</v>
          </cell>
          <cell r="E64">
            <v>0</v>
          </cell>
        </row>
        <row r="65">
          <cell r="A65" t="str">
            <v>D35020200010350202406020202008005</v>
          </cell>
          <cell r="B65" t="str">
            <v>SERVICIOS DE SOPORTE</v>
          </cell>
          <cell r="C65">
            <v>10047805</v>
          </cell>
          <cell r="D65">
            <v>-10047805</v>
          </cell>
          <cell r="E65">
            <v>0</v>
          </cell>
        </row>
        <row r="66">
          <cell r="A66" t="str">
            <v>D3502020001035020240602020200800509</v>
          </cell>
          <cell r="B66" t="str">
            <v>OTROS SERVICIOS AUXILIARES</v>
          </cell>
          <cell r="C66">
            <v>10047805</v>
          </cell>
          <cell r="D66">
            <v>-10047805</v>
          </cell>
          <cell r="E66">
            <v>0</v>
          </cell>
        </row>
        <row r="67">
          <cell r="A67" t="str">
            <v>D350202000103502027</v>
          </cell>
          <cell r="B67" t="str">
            <v>SERVICIO DE DIVULGACIÓN DE LA ACTIVIDAD ARTESANAL</v>
          </cell>
          <cell r="C67">
            <v>11885195</v>
          </cell>
          <cell r="D67">
            <v>-11885195</v>
          </cell>
          <cell r="E67">
            <v>0</v>
          </cell>
        </row>
        <row r="68">
          <cell r="A68" t="str">
            <v>D35020200010350202703</v>
          </cell>
          <cell r="B68" t="str">
            <v>REALIZAR INFORMES DE AVANCE DEL PROYECTO</v>
          </cell>
          <cell r="C68">
            <v>11885195</v>
          </cell>
          <cell r="D68">
            <v>-11885195</v>
          </cell>
          <cell r="E68">
            <v>0</v>
          </cell>
        </row>
        <row r="69">
          <cell r="A69" t="str">
            <v>D35020200010350202703020202</v>
          </cell>
          <cell r="B69" t="str">
            <v>ADQUISICIÓN DE SERVICIOS</v>
          </cell>
          <cell r="C69">
            <v>11885195</v>
          </cell>
          <cell r="D69">
            <v>-11885195</v>
          </cell>
          <cell r="E69">
            <v>0</v>
          </cell>
        </row>
        <row r="70">
          <cell r="A70" t="str">
            <v>D35020200010350202703020202008</v>
          </cell>
          <cell r="B70" t="str">
            <v>SERVICIOS PRESTADOS A LAS EMPRESAS Y SERVICIOS DE PRODUCCIÓN</v>
          </cell>
          <cell r="C70">
            <v>11885195</v>
          </cell>
          <cell r="D70">
            <v>-11885195</v>
          </cell>
          <cell r="E70">
            <v>0</v>
          </cell>
        </row>
        <row r="71">
          <cell r="A71" t="str">
            <v>D35020200010350202703020202008005</v>
          </cell>
          <cell r="B71" t="str">
            <v>SERVICIOS DE SOPORTE</v>
          </cell>
          <cell r="C71">
            <v>11885195</v>
          </cell>
          <cell r="D71">
            <v>-11885195</v>
          </cell>
          <cell r="E71">
            <v>0</v>
          </cell>
        </row>
        <row r="72">
          <cell r="A72" t="str">
            <v>D3502020001035020270302020200800509</v>
          </cell>
          <cell r="B72" t="str">
            <v>OTROS SERVICIOS AUXILIARES</v>
          </cell>
          <cell r="C72">
            <v>11885195</v>
          </cell>
          <cell r="D72">
            <v>-11885195</v>
          </cell>
          <cell r="E72">
            <v>0</v>
          </cell>
        </row>
        <row r="73">
          <cell r="A73" t="str">
            <v>D350202000103502105</v>
          </cell>
          <cell r="B73" t="str">
            <v>SERVICIO DE ASISTENCIA TÉCNICA A UNIDADES ARTESANALES PARA ACCEDER A MERCADOS ELECTRÓNICOS</v>
          </cell>
          <cell r="C73">
            <v>3108843.9</v>
          </cell>
          <cell r="D73">
            <v>0</v>
          </cell>
          <cell r="E73">
            <v>3108843.9</v>
          </cell>
        </row>
        <row r="74">
          <cell r="A74" t="str">
            <v>D35020200010350210503</v>
          </cell>
          <cell r="B74" t="str">
            <v>PROVEER LOGÍSTICA PARA REALIZAR VENTAS A TRAVÉS DE ECOMMERCE</v>
          </cell>
          <cell r="C74">
            <v>51.9</v>
          </cell>
          <cell r="D74">
            <v>0</v>
          </cell>
          <cell r="E74">
            <v>51.9</v>
          </cell>
        </row>
        <row r="75">
          <cell r="A75" t="str">
            <v>D35020200010350210503020201</v>
          </cell>
          <cell r="B75" t="str">
            <v>MATERIALES Y SUMINISTROS</v>
          </cell>
          <cell r="C75">
            <v>51.9</v>
          </cell>
          <cell r="D75">
            <v>0</v>
          </cell>
          <cell r="E75">
            <v>51.9</v>
          </cell>
        </row>
        <row r="76">
          <cell r="A76" t="str">
            <v>D35020200010350210503020201002</v>
          </cell>
          <cell r="B76" t="str">
            <v>PRODUCTOS ALIMENTICIOS, BEBIDAS Y TABACO; TEXTILES, PRENDAS DE VESTIR Y PRODUCTOS DE CUERO</v>
          </cell>
          <cell r="C76">
            <v>51.9</v>
          </cell>
          <cell r="D76">
            <v>0</v>
          </cell>
          <cell r="E76">
            <v>51.9</v>
          </cell>
        </row>
        <row r="77">
          <cell r="A77" t="str">
            <v>D35020200010350210503020201002007</v>
          </cell>
          <cell r="B77" t="str">
            <v>ARTÍCULOS TEXTILES (EXCEPTO PRENDAS DE VESTIR)</v>
          </cell>
          <cell r="C77">
            <v>51.9</v>
          </cell>
          <cell r="D77">
            <v>0</v>
          </cell>
          <cell r="E77">
            <v>51.9</v>
          </cell>
        </row>
        <row r="78">
          <cell r="A78" t="str">
            <v>D35020200010350210504</v>
          </cell>
          <cell r="B78" t="str">
            <v>DISEÑAR E IMPLEMENTAR PLATAFORMA DIGITAL PARA REALIZAR MERCADOS ELECTRÓNICOS DE ARTESANÍA COLOMBIANA</v>
          </cell>
          <cell r="C78">
            <v>3108792</v>
          </cell>
          <cell r="D78">
            <v>0</v>
          </cell>
          <cell r="E78">
            <v>3108792</v>
          </cell>
        </row>
        <row r="79">
          <cell r="A79" t="str">
            <v>D35020200010350210504020202</v>
          </cell>
          <cell r="B79" t="str">
            <v>ADQUISICIÓN DE SERVICIOS</v>
          </cell>
          <cell r="C79">
            <v>3108792</v>
          </cell>
          <cell r="D79">
            <v>0</v>
          </cell>
          <cell r="E79">
            <v>3108792</v>
          </cell>
        </row>
        <row r="80">
          <cell r="A80" t="str">
            <v>D35020200010350210504020202008</v>
          </cell>
          <cell r="B80" t="str">
            <v>SERVICIOS PRESTADOS A LAS EMPRESAS Y SERVICIOS DE PRODUCCIÓN</v>
          </cell>
          <cell r="C80">
            <v>3108792</v>
          </cell>
          <cell r="D80">
            <v>0</v>
          </cell>
          <cell r="E80">
            <v>3108792</v>
          </cell>
        </row>
        <row r="81">
          <cell r="A81" t="str">
            <v>D35020200010350210504020202008003</v>
          </cell>
          <cell r="B81" t="str">
            <v>OTROS SERVICIOS PROFESIONALES, CIENTÍFICOS Y TÉCNICOS</v>
          </cell>
          <cell r="C81">
            <v>3108792</v>
          </cell>
          <cell r="D81">
            <v>0</v>
          </cell>
          <cell r="E81">
            <v>3108792</v>
          </cell>
        </row>
        <row r="82">
          <cell r="A82" t="str">
            <v>D3502020001035021050402020200800309</v>
          </cell>
          <cell r="B82" t="str">
            <v>OTROS SERVICIOS PROFESIONALES Y TÉCNICOS N.C.P.</v>
          </cell>
          <cell r="C82">
            <v>3108792</v>
          </cell>
          <cell r="D82">
            <v>0</v>
          </cell>
          <cell r="E82">
            <v>3108792</v>
          </cell>
        </row>
        <row r="83">
          <cell r="A83" t="str">
            <v>D3502020003</v>
          </cell>
          <cell r="B83" t="str">
            <v>FORTALECIMIENTO DE LA ACTIVIDAD ARTESANAL DE LOS MUNICIPIOS CON VOCACIÓN ARTESANAL COMO ALTERNATIVA DE REACTIVACIÓN ECONÓMICA LOCAL Y SOSTENIBLE. 2022-2025 NACIONAL</v>
          </cell>
          <cell r="C83">
            <v>12521262</v>
          </cell>
          <cell r="D83">
            <v>0</v>
          </cell>
          <cell r="E83">
            <v>12521262</v>
          </cell>
        </row>
        <row r="84">
          <cell r="A84" t="str">
            <v>D350202000303502016</v>
          </cell>
          <cell r="B84" t="str">
            <v>"SERVICIO DE ASISTENCIA TÉCNICA PARA EL
FORTALECIMIENTO DE LAS REDES REGIONALES DE
EMPRENDIMIENTO"</v>
          </cell>
          <cell r="C84">
            <v>1463080</v>
          </cell>
          <cell r="D84">
            <v>0</v>
          </cell>
          <cell r="E84">
            <v>1463080</v>
          </cell>
        </row>
        <row r="85">
          <cell r="A85" t="str">
            <v>D35020200030350201603</v>
          </cell>
          <cell r="B85" t="str">
            <v>COFINANCIAR PROYECTOS CON ENFOQUE TERRITORIAL (PDET, ADN, ENTRE OTROS)</v>
          </cell>
          <cell r="C85">
            <v>1463080</v>
          </cell>
          <cell r="D85">
            <v>0</v>
          </cell>
          <cell r="E85">
            <v>1463080</v>
          </cell>
        </row>
        <row r="86">
          <cell r="A86" t="str">
            <v>D35020200030350201603020202</v>
          </cell>
          <cell r="B86" t="str">
            <v>ADQUISICIÓN DE SERVICIOS</v>
          </cell>
          <cell r="C86">
            <v>1463080</v>
          </cell>
          <cell r="D86">
            <v>0</v>
          </cell>
          <cell r="E86">
            <v>1463080</v>
          </cell>
        </row>
        <row r="87">
          <cell r="A87" t="str">
            <v>D35020200030350201603020202006</v>
          </cell>
          <cell r="B87" t="str">
            <v>SERVICIOS DE ALOJAMIENTO; SERVICIOS DE SUMINISTRO DE COMIDAS Y BEBIDAS; SERVICIOS DE TRANSPORTE; Y SERVICIOS DE DISTRIBUCIÓN DE ELECTRICIDAD, GAS Y AGUA</v>
          </cell>
          <cell r="C87">
            <v>1163080</v>
          </cell>
          <cell r="D87">
            <v>0</v>
          </cell>
          <cell r="E87">
            <v>1163080</v>
          </cell>
        </row>
        <row r="88">
          <cell r="A88" t="str">
            <v>D35020200030350201603020202006004</v>
          </cell>
          <cell r="B88" t="str">
            <v>SERVICIOS DE TRANSPORTE DE PASAJEROS</v>
          </cell>
          <cell r="C88">
            <v>1163080</v>
          </cell>
          <cell r="D88">
            <v>0</v>
          </cell>
          <cell r="E88">
            <v>1163080</v>
          </cell>
        </row>
        <row r="89">
          <cell r="A89" t="str">
            <v>D35020200030350201603020202008</v>
          </cell>
          <cell r="B89" t="str">
            <v>SERVICIOS PRESTADOS A LAS EMPRESAS Y SERVICIOS DE PRODUCCIÓN</v>
          </cell>
          <cell r="C89">
            <v>300000</v>
          </cell>
          <cell r="D89">
            <v>0</v>
          </cell>
          <cell r="E89">
            <v>300000</v>
          </cell>
        </row>
        <row r="90">
          <cell r="A90" t="str">
            <v>D35020200030350201603020202008003</v>
          </cell>
          <cell r="B90" t="str">
            <v>OTROS SERVICIOS PROFESIONALES, CIENTÍFICOS Y TÉCNICOS</v>
          </cell>
          <cell r="C90">
            <v>300000</v>
          </cell>
          <cell r="D90">
            <v>0</v>
          </cell>
          <cell r="E90">
            <v>300000</v>
          </cell>
        </row>
        <row r="91">
          <cell r="A91" t="str">
            <v>D3502020003035020160302020200800301</v>
          </cell>
          <cell r="B91" t="str">
            <v>SERVICIOS DE CONSULTORÍA EN ADMINISTRACIÓN Y SERVICIOS DE GESTIÓN; SERVICIOS DE TECNOLOGÍA DE LA INFORMACIÓN</v>
          </cell>
          <cell r="C91">
            <v>300000</v>
          </cell>
          <cell r="D91">
            <v>0</v>
          </cell>
          <cell r="E91">
            <v>300000</v>
          </cell>
        </row>
        <row r="92">
          <cell r="A92" t="str">
            <v>D350202000303502026</v>
          </cell>
          <cell r="B92" t="str">
            <v>SERVICIO DE DISEÑO Y/O MEJORAMIENTO DE PRODUCTOS ARTESANALES</v>
          </cell>
          <cell r="C92">
            <v>11058180</v>
          </cell>
          <cell r="D92">
            <v>0</v>
          </cell>
          <cell r="E92">
            <v>11058180</v>
          </cell>
        </row>
        <row r="93">
          <cell r="A93" t="str">
            <v>D35020200030350202602</v>
          </cell>
          <cell r="B93" t="str">
            <v>COMERCIALIZAR LOS PRODUCTOS DESARROLLADOS EN LOS PROYECTOS REGIONALES EN EVENTOS COMERCIALES, LOCALES, REGIONALES Y NACIONALES</v>
          </cell>
          <cell r="C93">
            <v>1470000</v>
          </cell>
          <cell r="D93">
            <v>0</v>
          </cell>
          <cell r="E93">
            <v>1470000</v>
          </cell>
        </row>
        <row r="94">
          <cell r="A94" t="str">
            <v>D35020200030350202602020201</v>
          </cell>
          <cell r="B94" t="str">
            <v>MATERIALES Y SUMINISTROS</v>
          </cell>
          <cell r="C94">
            <v>1470000</v>
          </cell>
          <cell r="D94">
            <v>0</v>
          </cell>
          <cell r="E94">
            <v>1470000</v>
          </cell>
        </row>
        <row r="95">
          <cell r="A95" t="str">
            <v>D35020200030350202602020201002</v>
          </cell>
          <cell r="B95" t="str">
            <v>PRODUCTOS ALIMENTICIOS, BEBIDAS Y TABACO; TEXTILES, PRENDAS DE VESTIR Y PRODUCTOS DE CUERO</v>
          </cell>
          <cell r="C95">
            <v>1020000</v>
          </cell>
          <cell r="D95">
            <v>0</v>
          </cell>
          <cell r="E95">
            <v>1020000</v>
          </cell>
        </row>
        <row r="96">
          <cell r="A96" t="str">
            <v>D35020200030350202602020201002007</v>
          </cell>
          <cell r="B96" t="str">
            <v>ARTÍCULOS TEXTILES (EXCEPTO PRENDAS DE VESTIR)</v>
          </cell>
          <cell r="C96">
            <v>1020000</v>
          </cell>
          <cell r="D96">
            <v>0</v>
          </cell>
          <cell r="E96">
            <v>1020000</v>
          </cell>
        </row>
        <row r="97">
          <cell r="A97" t="str">
            <v>D35020200030350202602020201003</v>
          </cell>
          <cell r="B97" t="str">
            <v>OTROS BIENES TRANSPORTABLES (EXCEPTO PRODUCTOS METÁLICOS, MAQUINARIA Y EQUIPO)</v>
          </cell>
          <cell r="C97">
            <v>450000</v>
          </cell>
          <cell r="D97">
            <v>0</v>
          </cell>
          <cell r="E97">
            <v>450000</v>
          </cell>
        </row>
        <row r="98">
          <cell r="A98" t="str">
            <v>D35020200030350202602020201003001</v>
          </cell>
          <cell r="B98" t="str">
            <v>PRODUCTOS DE MADERA, CORCHO, CESTERÍA Y ESPARTERÍA</v>
          </cell>
          <cell r="C98">
            <v>30000</v>
          </cell>
          <cell r="D98">
            <v>0</v>
          </cell>
          <cell r="E98">
            <v>30000</v>
          </cell>
        </row>
        <row r="99">
          <cell r="A99" t="str">
            <v>D35020200030350202602020201003007</v>
          </cell>
          <cell r="B99" t="str">
            <v>VIDRIO Y PRODUCTOS DE VIDRIO Y OTROS PRODUCTOS NO METÁLICOS N.C.P.</v>
          </cell>
          <cell r="C99">
            <v>420000</v>
          </cell>
          <cell r="D99">
            <v>0</v>
          </cell>
          <cell r="E99">
            <v>420000</v>
          </cell>
        </row>
        <row r="100">
          <cell r="A100" t="str">
            <v>D3502020003035020260202020100300702</v>
          </cell>
          <cell r="B100" t="str">
            <v>ARTÍCULOS DE CERÁMICA NO ESTRUCTURAL</v>
          </cell>
          <cell r="C100">
            <v>420000</v>
          </cell>
          <cell r="D100">
            <v>0</v>
          </cell>
          <cell r="E100">
            <v>420000</v>
          </cell>
        </row>
        <row r="101">
          <cell r="A101" t="str">
            <v>D35020200030350202603</v>
          </cell>
          <cell r="B101" t="str">
            <v>FORTALECER LAS ACTIVIDADES DE LOS LABORATORIOS DE INNOVACIÓN Y DISEÑO EN LOS 32 DEPARTAMENTOS Y LA CIUDAD DE BOGOTÁ</v>
          </cell>
          <cell r="C101">
            <v>9588180</v>
          </cell>
          <cell r="D101">
            <v>0</v>
          </cell>
          <cell r="E101">
            <v>9588180</v>
          </cell>
        </row>
        <row r="102">
          <cell r="A102" t="str">
            <v>D35020200030350202603020202</v>
          </cell>
          <cell r="B102" t="str">
            <v>ADQUISICIÓN DE SERVICIOS</v>
          </cell>
          <cell r="C102">
            <v>9588180</v>
          </cell>
          <cell r="D102">
            <v>0</v>
          </cell>
          <cell r="E102">
            <v>9588180</v>
          </cell>
        </row>
        <row r="103">
          <cell r="A103" t="str">
            <v>D35020200030350202603020202006</v>
          </cell>
          <cell r="B103" t="str">
            <v>SERVICIOS DE ALOJAMIENTO; SERVICIOS DE SUMINISTRO DE COMIDAS Y BEBIDAS; SERVICIOS DE TRANSPORTE; Y SERVICIOS DE DISTRIBUCIÓN DE ELECTRICIDAD, GAS Y AGUA</v>
          </cell>
          <cell r="C103">
            <v>7921180</v>
          </cell>
          <cell r="D103">
            <v>0</v>
          </cell>
          <cell r="E103">
            <v>7921180</v>
          </cell>
        </row>
        <row r="104">
          <cell r="A104" t="str">
            <v>D35020200030350202603020202006008</v>
          </cell>
          <cell r="B104" t="str">
            <v>SERVICIOS POSTALES Y DE MENSAJERÍA</v>
          </cell>
          <cell r="C104">
            <v>7921180</v>
          </cell>
          <cell r="D104">
            <v>0</v>
          </cell>
          <cell r="E104">
            <v>7921180</v>
          </cell>
        </row>
        <row r="105">
          <cell r="A105" t="str">
            <v>D35020200030350202603020202008</v>
          </cell>
          <cell r="B105" t="str">
            <v>SERVICIOS PRESTADOS A LAS EMPRESAS Y SERVICIOS DE PRODUCCIÓN</v>
          </cell>
          <cell r="C105">
            <v>1667000</v>
          </cell>
          <cell r="D105">
            <v>0</v>
          </cell>
          <cell r="E105">
            <v>1667000</v>
          </cell>
        </row>
        <row r="106">
          <cell r="A106" t="str">
            <v>D35020200030350202603020202008003</v>
          </cell>
          <cell r="B106" t="str">
            <v>OTROS SERVICIOS PROFESIONALES, CIENTÍFICOS Y TÉCNICOS</v>
          </cell>
          <cell r="C106">
            <v>1167000</v>
          </cell>
          <cell r="D106">
            <v>0</v>
          </cell>
          <cell r="E106">
            <v>1167000</v>
          </cell>
        </row>
        <row r="107">
          <cell r="A107" t="str">
            <v>D3502020003035020260302020200800301</v>
          </cell>
          <cell r="B107" t="str">
            <v>SERVICIOS DE CONSULTORÍA EN ADMINISTRACIÓN Y SERVICIOS DE GESTIÓN; SERVICIOS DE TECNOLOGÍA DE LA INFORMACIÓN</v>
          </cell>
          <cell r="C107">
            <v>1167000</v>
          </cell>
          <cell r="D107">
            <v>0</v>
          </cell>
          <cell r="E107">
            <v>1167000</v>
          </cell>
        </row>
        <row r="108">
          <cell r="A108" t="str">
            <v>D35020200030350202603020202008005</v>
          </cell>
          <cell r="B108" t="str">
            <v>SERVICIOS DE SOPORTE</v>
          </cell>
          <cell r="C108">
            <v>500000</v>
          </cell>
          <cell r="D108">
            <v>0</v>
          </cell>
          <cell r="E108">
            <v>500000</v>
          </cell>
        </row>
        <row r="109">
          <cell r="A109" t="str">
            <v>D3502020003035020260302020200800509</v>
          </cell>
          <cell r="B109" t="str">
            <v>OTROS SERVICIOS AUXILIARES</v>
          </cell>
          <cell r="C109">
            <v>500000</v>
          </cell>
          <cell r="D109">
            <v>0</v>
          </cell>
          <cell r="E109">
            <v>500000</v>
          </cell>
        </row>
        <row r="110">
          <cell r="A110" t="str">
            <v>D350202000303502107</v>
          </cell>
          <cell r="B110" t="str">
            <v>SERVICIO DE INFORMACIÓN SOBRE EL SECTOR ARTESANAL</v>
          </cell>
          <cell r="C110">
            <v>2</v>
          </cell>
          <cell r="D110">
            <v>0</v>
          </cell>
          <cell r="E110">
            <v>2</v>
          </cell>
        </row>
        <row r="111">
          <cell r="A111" t="str">
            <v>D35020200030350210702</v>
          </cell>
          <cell r="B111" t="str">
            <v>CONSOLIDAR EL SISTEMA DE INFORMACIÓN Y COMUNICACIÓN DE LA ACTIVIDAD ARTESANAL</v>
          </cell>
          <cell r="C111">
            <v>2</v>
          </cell>
          <cell r="D111">
            <v>0</v>
          </cell>
          <cell r="E111">
            <v>2</v>
          </cell>
        </row>
        <row r="112">
          <cell r="A112" t="str">
            <v>D35020200030350210702020202</v>
          </cell>
          <cell r="B112" t="str">
            <v>ADQUISICIÓN DE SERVICIOS</v>
          </cell>
          <cell r="C112">
            <v>2</v>
          </cell>
          <cell r="D112">
            <v>0</v>
          </cell>
          <cell r="E112">
            <v>2</v>
          </cell>
        </row>
        <row r="113">
          <cell r="A113" t="str">
            <v>D35020200030350210702020202008</v>
          </cell>
          <cell r="B113" t="str">
            <v>SERVICIOS PRESTADOS A LAS EMPRESAS Y SERVICIOS DE PRODUCCIÓN</v>
          </cell>
          <cell r="C113">
            <v>2</v>
          </cell>
          <cell r="D113">
            <v>0</v>
          </cell>
          <cell r="E113">
            <v>2</v>
          </cell>
        </row>
        <row r="114">
          <cell r="A114" t="str">
            <v>D35020200030350210702020202008003</v>
          </cell>
          <cell r="B114" t="str">
            <v>OTROS SERVICIOS PROFESIONALES, CIENTÍFICOS Y TÉCNICOS</v>
          </cell>
          <cell r="C114">
            <v>1</v>
          </cell>
          <cell r="D114">
            <v>0</v>
          </cell>
          <cell r="E114">
            <v>1</v>
          </cell>
        </row>
        <row r="115">
          <cell r="A115" t="str">
            <v>D3502020003035021070202020200800301</v>
          </cell>
          <cell r="B115" t="str">
            <v>SERVICIOS DE CONSULTORÍA EN ADMINISTRACIÓN Y SERVICIOS DE GESTIÓN; SERVICIOS DE TECNOLOGÍA DE LA INFORMACIÓN</v>
          </cell>
          <cell r="C115">
            <v>1</v>
          </cell>
          <cell r="D115">
            <v>0</v>
          </cell>
          <cell r="E115">
            <v>1</v>
          </cell>
        </row>
        <row r="116">
          <cell r="A116" t="str">
            <v>D35020200030350210702020202008007</v>
          </cell>
          <cell r="B116" t="str">
            <v>SERVICIOS DE MANTENIMIENTO, REPARACIÓN E INSTALACIÓN (EXCEPTO SERVICIOS DE CONSTRUCCIÓN)</v>
          </cell>
          <cell r="C116">
            <v>1</v>
          </cell>
          <cell r="D116">
            <v>0</v>
          </cell>
          <cell r="E116">
            <v>1</v>
          </cell>
        </row>
        <row r="117">
          <cell r="A117" t="str">
            <v>D3502020003035021070202020200800701</v>
          </cell>
          <cell r="B117" t="str">
            <v>SERVICIOS DE MANTENIMIENTO Y REPARACIÓN DE PRODUCTOS METÁLICOS ELABORADOS, MAQUINARIA Y EQUIPO</v>
          </cell>
          <cell r="C117">
            <v>1</v>
          </cell>
          <cell r="D117">
            <v>0</v>
          </cell>
          <cell r="E117">
            <v>1</v>
          </cell>
        </row>
        <row r="118">
          <cell r="A118" t="str">
            <v>D3502020004</v>
          </cell>
          <cell r="B118" t="str">
            <v>APOYO Y FOMENTO A LA ACTIVIDAD ARTESANAL DE LAS COMUNIDADES O GRUPOS ÉTNICOS COMO EXPRESIÓN DE SUS ECONOMÍAS PROPIAS A NIVEL NACIONAL</v>
          </cell>
          <cell r="C118">
            <v>71758</v>
          </cell>
          <cell r="D118">
            <v>0</v>
          </cell>
          <cell r="E118">
            <v>71758</v>
          </cell>
        </row>
        <row r="119">
          <cell r="A119" t="str">
            <v>D350202000403502026</v>
          </cell>
          <cell r="B119" t="str">
            <v>SERVICIO DE DISEÑO Y/O MEJORAMIENTO DE PRODUCTOS ARTESANALES</v>
          </cell>
          <cell r="C119">
            <v>71758</v>
          </cell>
          <cell r="D119">
            <v>0</v>
          </cell>
          <cell r="E119">
            <v>71758</v>
          </cell>
        </row>
        <row r="120">
          <cell r="A120" t="str">
            <v>D35020200040350202601</v>
          </cell>
          <cell r="B120" t="str">
            <v>REALIZAR TALLERES, CHARLAS, ASISTENCIA TÉCNICA, ENTRE OTROS EN LAS ÁREAS DE DESARROLLO HUMANO, DESARROLLO EMPRESARIAL, DISEÑO Y PRODUCCIÓN</v>
          </cell>
          <cell r="C120">
            <v>71758</v>
          </cell>
          <cell r="D120">
            <v>0</v>
          </cell>
          <cell r="E120">
            <v>71758</v>
          </cell>
        </row>
        <row r="121">
          <cell r="A121" t="str">
            <v>D35020200040350202601020202</v>
          </cell>
          <cell r="B121" t="str">
            <v>ADQUISICIÓN DE SERVICIOS</v>
          </cell>
          <cell r="C121">
            <v>71758</v>
          </cell>
          <cell r="D121">
            <v>0</v>
          </cell>
          <cell r="E121">
            <v>71758</v>
          </cell>
        </row>
        <row r="122">
          <cell r="A122" t="str">
            <v>D35020200040350202601020202006</v>
          </cell>
          <cell r="B122" t="str">
            <v>SERVICIOS DE ALOJAMIENTO; SERVICIOS DE SUMINISTRO DE COMIDAS Y BEBIDAS; SERVICIOS DE TRANSPORTE; Y SERVICIOS DE DISTRIBUCIÓN DE ELECTRICIDAD, GAS Y AGUA</v>
          </cell>
          <cell r="C122">
            <v>71758</v>
          </cell>
          <cell r="D122">
            <v>0</v>
          </cell>
          <cell r="E122">
            <v>71758</v>
          </cell>
        </row>
        <row r="123">
          <cell r="A123" t="str">
            <v>D35020200040350202601020202006004</v>
          </cell>
          <cell r="B123" t="str">
            <v>SERVICIOS DE TRANSPORTE DE PASAJEROS</v>
          </cell>
          <cell r="C123">
            <v>71758</v>
          </cell>
          <cell r="D123">
            <v>0</v>
          </cell>
          <cell r="E123">
            <v>71758</v>
          </cell>
        </row>
        <row r="124">
          <cell r="A124" t="str">
            <v>D3502020005</v>
          </cell>
          <cell r="B124" t="str">
            <v>FORTALECIMIENTO DE CAPACIDADES E INCLUSIÓN PRODUCTIVA DE LA POBLACIÓN VICTIMA Y VULNERABLE -APV- NACIONAL</v>
          </cell>
          <cell r="C124">
            <v>2124803.17</v>
          </cell>
          <cell r="D124">
            <v>0</v>
          </cell>
          <cell r="E124">
            <v>2124803.17</v>
          </cell>
        </row>
        <row r="125">
          <cell r="A125" t="str">
            <v>D350202000503502002</v>
          </cell>
          <cell r="B125" t="str">
            <v>DOCUMENTOS DE LINEAMIENTOS TÉCNICOS</v>
          </cell>
          <cell r="C125">
            <v>253000</v>
          </cell>
          <cell r="D125">
            <v>0</v>
          </cell>
          <cell r="E125">
            <v>253000</v>
          </cell>
        </row>
        <row r="126">
          <cell r="A126" t="str">
            <v>D35020200050350200202</v>
          </cell>
          <cell r="B126" t="str">
            <v>REALIZAR PROCESOS DE SEGUIMIENTO LOGÍSTICO Y OPERATIVO</v>
          </cell>
          <cell r="C126">
            <v>253000</v>
          </cell>
          <cell r="D126">
            <v>0</v>
          </cell>
          <cell r="E126">
            <v>253000</v>
          </cell>
        </row>
        <row r="127">
          <cell r="A127" t="str">
            <v>D35020200050350200202020202</v>
          </cell>
          <cell r="B127" t="str">
            <v>ADQUISICIÓN DE SERVICIOS</v>
          </cell>
          <cell r="C127">
            <v>253000</v>
          </cell>
          <cell r="D127">
            <v>0</v>
          </cell>
          <cell r="E127">
            <v>253000</v>
          </cell>
        </row>
        <row r="128">
          <cell r="A128" t="str">
            <v>D35020200050350200202020202008</v>
          </cell>
          <cell r="B128" t="str">
            <v>SERVICIOS PRESTADOS A LAS EMPRESAS Y SERVICIOS DE PRODUCCIÓN</v>
          </cell>
          <cell r="C128">
            <v>253000</v>
          </cell>
          <cell r="D128">
            <v>0</v>
          </cell>
          <cell r="E128">
            <v>253000</v>
          </cell>
        </row>
        <row r="129">
          <cell r="A129" t="str">
            <v>D35020200050350200202020202008005</v>
          </cell>
          <cell r="B129" t="str">
            <v>SERVICIOS DE SOPORTE</v>
          </cell>
          <cell r="C129">
            <v>253000</v>
          </cell>
          <cell r="D129">
            <v>0</v>
          </cell>
          <cell r="E129">
            <v>253000</v>
          </cell>
        </row>
        <row r="130">
          <cell r="A130" t="str">
            <v>D3502020005035020020202020200800509</v>
          </cell>
          <cell r="B130" t="str">
            <v>OTROS SERVICIOS AUXILIARES</v>
          </cell>
          <cell r="C130">
            <v>253000</v>
          </cell>
          <cell r="D130">
            <v>0</v>
          </cell>
          <cell r="E130">
            <v>253000</v>
          </cell>
        </row>
        <row r="131">
          <cell r="A131" t="str">
            <v>D350202000503502022</v>
          </cell>
          <cell r="B131" t="str">
            <v>SERVICIO DE ASISTENCIA TÉCNICA A LAS MIPYMES PARA EL ACCESO A NUEVOS MERCADOS</v>
          </cell>
          <cell r="C131">
            <v>120000.17</v>
          </cell>
          <cell r="D131">
            <v>0</v>
          </cell>
          <cell r="E131">
            <v>120000.17</v>
          </cell>
        </row>
        <row r="132">
          <cell r="A132" t="str">
            <v>D35020200050350202201</v>
          </cell>
          <cell r="B132" t="str">
            <v>ORGANIZAR LA PRESENCIA DE ARTESANOS EN EVENTOS FERIALES</v>
          </cell>
          <cell r="C132">
            <v>120000.17</v>
          </cell>
          <cell r="D132">
            <v>0</v>
          </cell>
          <cell r="E132">
            <v>120000.17</v>
          </cell>
        </row>
        <row r="133">
          <cell r="A133" t="str">
            <v>D35020200050350202201020202</v>
          </cell>
          <cell r="B133" t="str">
            <v>ADQUISICIÓN DE SERVICIOS</v>
          </cell>
          <cell r="C133">
            <v>120000.17</v>
          </cell>
          <cell r="D133">
            <v>0</v>
          </cell>
          <cell r="E133">
            <v>120000.17</v>
          </cell>
        </row>
        <row r="134">
          <cell r="A134" t="str">
            <v>D35020200050350202201020202008</v>
          </cell>
          <cell r="B134" t="str">
            <v>SERVICIOS PRESTADOS A LAS EMPRESAS Y SERVICIOS DE PRODUCCIÓN</v>
          </cell>
          <cell r="C134">
            <v>120000.17</v>
          </cell>
          <cell r="D134">
            <v>0</v>
          </cell>
          <cell r="E134">
            <v>120000.17</v>
          </cell>
        </row>
        <row r="135">
          <cell r="A135" t="str">
            <v>D35020200050350202201020202008005</v>
          </cell>
          <cell r="B135" t="str">
            <v>SERVICIOS DE SOPORTE</v>
          </cell>
          <cell r="C135">
            <v>120000.17</v>
          </cell>
          <cell r="D135">
            <v>0</v>
          </cell>
          <cell r="E135">
            <v>120000.17</v>
          </cell>
        </row>
        <row r="136">
          <cell r="A136" t="str">
            <v>D3502020005035020220102020200800509</v>
          </cell>
          <cell r="B136" t="str">
            <v>OTROS SERVICIOS AUXILIARES</v>
          </cell>
          <cell r="C136">
            <v>120000.17</v>
          </cell>
          <cell r="D136">
            <v>0</v>
          </cell>
          <cell r="E136">
            <v>120000.17</v>
          </cell>
        </row>
        <row r="137">
          <cell r="A137" t="str">
            <v>D350202000503502024</v>
          </cell>
          <cell r="B137" t="str">
            <v>SERVICIO DE ASISTENCIA TÉCNICA PARA LA ACTIVIDAD ARTESANAL</v>
          </cell>
          <cell r="C137">
            <v>6620</v>
          </cell>
          <cell r="D137">
            <v>0</v>
          </cell>
          <cell r="E137">
            <v>6620</v>
          </cell>
        </row>
        <row r="138">
          <cell r="A138" t="str">
            <v>D35020200050350202402</v>
          </cell>
          <cell r="B138" t="str">
            <v>ENTREGAR KITS DE UTENSILIOS, HERRAMIENTAS BÁSICAS Y MATERIAS PRIMAS EN LAS UNIDADES ARTESANALES PARA EL DESARROLLO DE SUS PRODUCTOS.</v>
          </cell>
          <cell r="C138">
            <v>6620</v>
          </cell>
          <cell r="D138">
            <v>0</v>
          </cell>
          <cell r="E138">
            <v>6620</v>
          </cell>
        </row>
        <row r="139">
          <cell r="A139" t="str">
            <v>D35020200050350202402020201</v>
          </cell>
          <cell r="B139" t="str">
            <v>MATERIALES Y SUMINISTROS</v>
          </cell>
          <cell r="C139">
            <v>6620</v>
          </cell>
          <cell r="D139">
            <v>0</v>
          </cell>
          <cell r="E139">
            <v>6620</v>
          </cell>
        </row>
        <row r="140">
          <cell r="A140" t="str">
            <v>D35020200050350202402020201002</v>
          </cell>
          <cell r="B140" t="str">
            <v>PRODUCTOS ALIMENTICIOS, BEBIDAS Y TABACO; TEXTILES, PRENDAS DE VESTIR Y PRODUCTOS DE CUERO</v>
          </cell>
          <cell r="C140">
            <v>2720</v>
          </cell>
          <cell r="D140">
            <v>0</v>
          </cell>
          <cell r="E140">
            <v>2720</v>
          </cell>
        </row>
        <row r="141">
          <cell r="A141" t="str">
            <v>D35020200050350202402020201002007</v>
          </cell>
          <cell r="B141" t="str">
            <v>ARTÍCULOS TEXTILES (EXCEPTO PRENDAS DE VESTIR)</v>
          </cell>
          <cell r="C141">
            <v>2720</v>
          </cell>
          <cell r="D141">
            <v>0</v>
          </cell>
          <cell r="E141">
            <v>2720</v>
          </cell>
        </row>
        <row r="142">
          <cell r="A142" t="str">
            <v>D35020200050350202402020201003</v>
          </cell>
          <cell r="B142" t="str">
            <v>OTROS BIENES TRANSPORTABLES (EXCEPTO PRODUCTOS METÁLICOS, MAQUINARIA Y EQUIPO)</v>
          </cell>
          <cell r="C142">
            <v>3900</v>
          </cell>
          <cell r="D142">
            <v>0</v>
          </cell>
          <cell r="E142">
            <v>3900</v>
          </cell>
        </row>
        <row r="143">
          <cell r="A143" t="str">
            <v>D35020200050350202402020201003007</v>
          </cell>
          <cell r="B143" t="str">
            <v>VIDRIO Y PRODUCTOS DE VIDRIO Y OTROS PRODUCTOS NO METÁLICOS N.C.P.</v>
          </cell>
          <cell r="C143">
            <v>3900</v>
          </cell>
          <cell r="D143">
            <v>0</v>
          </cell>
          <cell r="E143">
            <v>3900</v>
          </cell>
        </row>
        <row r="144">
          <cell r="A144" t="str">
            <v>D3502020005035020240202020100300701</v>
          </cell>
          <cell r="B144" t="str">
            <v>VIDRIO Y PRODUCTOS DE VIDRIO</v>
          </cell>
          <cell r="C144">
            <v>3900</v>
          </cell>
          <cell r="D144">
            <v>0</v>
          </cell>
          <cell r="E144">
            <v>3900</v>
          </cell>
        </row>
        <row r="145">
          <cell r="A145" t="str">
            <v>D350202000503502027</v>
          </cell>
          <cell r="B145" t="str">
            <v>SERVICIO DE DIVULGACIÓN DE LA ACTIVIDAD ARTESANAL</v>
          </cell>
          <cell r="C145">
            <v>893602</v>
          </cell>
          <cell r="D145">
            <v>0</v>
          </cell>
          <cell r="E145">
            <v>893602</v>
          </cell>
        </row>
        <row r="146">
          <cell r="A146" t="str">
            <v>D35020200050350202701</v>
          </cell>
          <cell r="B146" t="str">
            <v>DISEÑAR Y DESARROLLAR LA ESTRATEGIA DE PROMOCIÓN DE LOS PRODUCTOS ARTESANALES DE LAS UNIDADES PRODUCTIVAS ACOMPAÑADAS</v>
          </cell>
          <cell r="C146">
            <v>893602</v>
          </cell>
          <cell r="D146">
            <v>0</v>
          </cell>
          <cell r="E146">
            <v>893602</v>
          </cell>
        </row>
        <row r="147">
          <cell r="A147" t="str">
            <v>D35020200050350202701020202</v>
          </cell>
          <cell r="B147" t="str">
            <v>ADQUISICIÓN DE SERVICIOS</v>
          </cell>
          <cell r="C147">
            <v>893602</v>
          </cell>
          <cell r="D147">
            <v>0</v>
          </cell>
          <cell r="E147">
            <v>893602</v>
          </cell>
        </row>
        <row r="148">
          <cell r="A148" t="str">
            <v>D35020200050350202701020202006</v>
          </cell>
          <cell r="B148" t="str">
            <v>SERVICIOS DE ALOJAMIENTO; SERVICIOS DE SUMINISTRO DE COMIDAS Y BEBIDAS; SERVICIOS DE TRANSPORTE; Y SERVICIOS DE DISTRIBUCIÓN DE ELECTRICIDAD, GAS Y AGUA</v>
          </cell>
          <cell r="C148">
            <v>893602</v>
          </cell>
          <cell r="D148">
            <v>0</v>
          </cell>
          <cell r="E148">
            <v>893602</v>
          </cell>
        </row>
        <row r="149">
          <cell r="A149" t="str">
            <v>D35020200050350202701020202006005</v>
          </cell>
          <cell r="B149" t="str">
            <v>SERVICIOS DE TRANSPORTE DE CARGA</v>
          </cell>
          <cell r="C149">
            <v>893602</v>
          </cell>
          <cell r="D149">
            <v>0</v>
          </cell>
          <cell r="E149">
            <v>893602</v>
          </cell>
        </row>
        <row r="150">
          <cell r="A150" t="str">
            <v>D3502020005035020270102020200600501</v>
          </cell>
          <cell r="B150" t="str">
            <v>SERVICIOS DE TRANSPORTE DE CARGA POR VÍA TERRESTRE</v>
          </cell>
          <cell r="C150">
            <v>893602</v>
          </cell>
          <cell r="D150">
            <v>0</v>
          </cell>
          <cell r="E150">
            <v>893602</v>
          </cell>
        </row>
        <row r="151">
          <cell r="A151" t="str">
            <v>D350202000503502109</v>
          </cell>
          <cell r="B151" t="str">
            <v>DOCUMENTOS INVESTIGACIÓN SOBRE EL SECTOR ARTESANAL</v>
          </cell>
          <cell r="C151">
            <v>851581</v>
          </cell>
          <cell r="D151">
            <v>0</v>
          </cell>
          <cell r="E151">
            <v>851581</v>
          </cell>
        </row>
        <row r="152">
          <cell r="A152" t="str">
            <v>D35020200050350210903</v>
          </cell>
          <cell r="B152" t="str">
            <v>REALIZAR PROCESOS DE APOYO TÉCNICO Y ELABORACIÓN DE DOCUMENTOS DE CARACTERIZACIÓN Y EVALUACIÓN</v>
          </cell>
          <cell r="C152">
            <v>851581</v>
          </cell>
          <cell r="D152">
            <v>0</v>
          </cell>
          <cell r="E152">
            <v>851581</v>
          </cell>
        </row>
        <row r="153">
          <cell r="A153" t="str">
            <v>D35020200050350210903020202</v>
          </cell>
          <cell r="B153" t="str">
            <v>ADQUISICIÓN DE SERVICIOS</v>
          </cell>
          <cell r="C153">
            <v>851581</v>
          </cell>
          <cell r="D153">
            <v>0</v>
          </cell>
          <cell r="E153">
            <v>851581</v>
          </cell>
        </row>
        <row r="154">
          <cell r="A154" t="str">
            <v>D35020200050350210903020202006</v>
          </cell>
          <cell r="B154" t="str">
            <v>SERVICIOS DE ALOJAMIENTO; SERVICIOS DE SUMINISTRO DE COMIDAS Y BEBIDAS; SERVICIOS DE TRANSPORTE; Y SERVICIOS DE DISTRIBUCIÓN DE ELECTRICIDAD, GAS Y AGUA</v>
          </cell>
          <cell r="C154">
            <v>851581</v>
          </cell>
          <cell r="D154">
            <v>0</v>
          </cell>
          <cell r="E154">
            <v>851581</v>
          </cell>
        </row>
        <row r="155">
          <cell r="A155" t="str">
            <v>D35020200050350210903020202006004</v>
          </cell>
          <cell r="B155" t="str">
            <v>SERVICIOS DE TRANSPORTE DE PASAJEROS</v>
          </cell>
          <cell r="C155">
            <v>851581</v>
          </cell>
          <cell r="D155">
            <v>0</v>
          </cell>
          <cell r="E155">
            <v>851581</v>
          </cell>
        </row>
        <row r="156">
          <cell r="A156" t="str">
            <v>D3599</v>
          </cell>
          <cell r="B156" t="str">
            <v>FORTALECIMIENTO DE LA GESTIÓN Y DIRECCIÓN DEL SECTOR COMERCIO, INDUSTRIA Y TURISMO</v>
          </cell>
          <cell r="C156">
            <v>100048644</v>
          </cell>
          <cell r="D156">
            <v>0</v>
          </cell>
          <cell r="E156">
            <v>100048644</v>
          </cell>
        </row>
        <row r="157">
          <cell r="A157" t="str">
            <v>D35990200</v>
          </cell>
          <cell r="B157" t="str">
            <v>FORTALECIMIENTO DE LA GESTIÓN Y DIRECCIÓN DEL SECTOR COMERCIO, INDUSTRIA Y TURISMO</v>
          </cell>
          <cell r="C157">
            <v>100048644</v>
          </cell>
          <cell r="D157">
            <v>0</v>
          </cell>
          <cell r="E157">
            <v>100048644</v>
          </cell>
        </row>
        <row r="158">
          <cell r="A158" t="str">
            <v>D3599020001</v>
          </cell>
          <cell r="B158" t="str">
            <v>ADECUACIÓN REFORZAMIENTO RESTAURACIÓN RECUPERACIÓN Y ADAPTACIÓN DE LA INFRAESTRUCTURA DE LOS INMUEBLES DE ARTESANÍAS DE COLOMBIA BOGOTÁ RÁQUIRA SAN JACINTO</v>
          </cell>
          <cell r="C158">
            <v>92556875</v>
          </cell>
          <cell r="D158">
            <v>0</v>
          </cell>
          <cell r="E158">
            <v>92556875</v>
          </cell>
        </row>
        <row r="159">
          <cell r="A159" t="str">
            <v>D359902000103599012</v>
          </cell>
          <cell r="B159" t="str">
            <v>SEDES MODIFICADAS</v>
          </cell>
          <cell r="C159">
            <v>12125524</v>
          </cell>
          <cell r="D159">
            <v>0</v>
          </cell>
          <cell r="E159">
            <v>12125524</v>
          </cell>
        </row>
        <row r="160">
          <cell r="A160" t="str">
            <v>D35990200010359901201</v>
          </cell>
          <cell r="B160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160">
            <v>12125524</v>
          </cell>
          <cell r="D160">
            <v>0</v>
          </cell>
          <cell r="E160">
            <v>12125524</v>
          </cell>
        </row>
        <row r="161">
          <cell r="A161" t="str">
            <v>D35990200010359901201020202</v>
          </cell>
          <cell r="B161" t="str">
            <v>ADQUISICIÓN DE SERVICIOS</v>
          </cell>
          <cell r="C161">
            <v>12125524</v>
          </cell>
          <cell r="D161">
            <v>0</v>
          </cell>
          <cell r="E161">
            <v>12125524</v>
          </cell>
        </row>
        <row r="162">
          <cell r="A162" t="str">
            <v>D35990200010359901201020202008</v>
          </cell>
          <cell r="B162" t="str">
            <v>SERVICIOS PRESTADOS A LAS EMPRESAS Y SERVICIOS DE PRODUCCIÓN</v>
          </cell>
          <cell r="C162">
            <v>12125524</v>
          </cell>
          <cell r="D162">
            <v>0</v>
          </cell>
          <cell r="E162">
            <v>12125524</v>
          </cell>
        </row>
        <row r="163">
          <cell r="A163" t="str">
            <v>D35990200010359901201020202008003</v>
          </cell>
          <cell r="B163" t="str">
            <v>OTROS SERVICIOS PROFESIONALES, CIENTÍFICOS Y TÉCNICOS</v>
          </cell>
          <cell r="C163">
            <v>12125524</v>
          </cell>
          <cell r="D163">
            <v>0</v>
          </cell>
          <cell r="E163">
            <v>12125524</v>
          </cell>
        </row>
        <row r="164">
          <cell r="A164" t="str">
            <v>D3599020001035990120102020200800304</v>
          </cell>
          <cell r="B164" t="str">
            <v>SERVICIOS CIENTÍFICOS Y OTROS SERVICIOS TÉCNICOS</v>
          </cell>
          <cell r="C164">
            <v>12125524</v>
          </cell>
          <cell r="D164">
            <v>0</v>
          </cell>
          <cell r="E164">
            <v>12125524</v>
          </cell>
        </row>
        <row r="165">
          <cell r="A165" t="str">
            <v>D359902000103599013</v>
          </cell>
          <cell r="B165" t="str">
            <v>SEDES RESTAURADAS</v>
          </cell>
          <cell r="C165">
            <v>36114234</v>
          </cell>
          <cell r="D165">
            <v>0</v>
          </cell>
          <cell r="E165">
            <v>36114234</v>
          </cell>
        </row>
        <row r="166">
          <cell r="A166" t="str">
            <v>D35990200010359901303</v>
          </cell>
          <cell r="B166" t="str">
            <v>REALIZAR INTERVENTORÍA DE RESTAURACIÓN DEL CENTRO ARTESANAL DE RÁQUIRA- BOYACÁ</v>
          </cell>
          <cell r="C166">
            <v>12690811</v>
          </cell>
          <cell r="D166">
            <v>0</v>
          </cell>
          <cell r="E166">
            <v>12690811</v>
          </cell>
        </row>
        <row r="167">
          <cell r="A167" t="str">
            <v>D35990200010359901303020202</v>
          </cell>
          <cell r="B167" t="str">
            <v>ADQUISICIÓN DE SERVICIOS</v>
          </cell>
          <cell r="C167">
            <v>12690811</v>
          </cell>
          <cell r="D167">
            <v>0</v>
          </cell>
          <cell r="E167">
            <v>12690811</v>
          </cell>
        </row>
        <row r="168">
          <cell r="A168" t="str">
            <v>D35990200010359901303020202008</v>
          </cell>
          <cell r="B168" t="str">
            <v>SERVICIOS PRESTADOS A LAS EMPRESAS Y SERVICIOS DE PRODUCCIÓN</v>
          </cell>
          <cell r="C168">
            <v>12690811</v>
          </cell>
          <cell r="D168">
            <v>0</v>
          </cell>
          <cell r="E168">
            <v>12690811</v>
          </cell>
        </row>
        <row r="169">
          <cell r="A169" t="str">
            <v>D35990200010359901303020202008003</v>
          </cell>
          <cell r="B169" t="str">
            <v>OTROS SERVICIOS PROFESIONALES, CIENTÍFICOS Y TÉCNICOS</v>
          </cell>
          <cell r="C169">
            <v>12690811</v>
          </cell>
          <cell r="D169">
            <v>0</v>
          </cell>
          <cell r="E169">
            <v>12690811</v>
          </cell>
        </row>
        <row r="170">
          <cell r="A170" t="str">
            <v>D3599020001035990130302020200800304</v>
          </cell>
          <cell r="B170" t="str">
            <v>SERVICIOS CIENTÍFICOS Y OTROS SERVICIOS TÉCNICOS</v>
          </cell>
          <cell r="C170">
            <v>12690811</v>
          </cell>
          <cell r="D170">
            <v>0</v>
          </cell>
          <cell r="E170">
            <v>12690811</v>
          </cell>
        </row>
        <row r="171">
          <cell r="A171" t="str">
            <v>D35990200010359901304</v>
          </cell>
          <cell r="B171" t="str">
            <v>REALIZAR INTERVENTORÍA DE RESTAURACIÓN DEL MURO DE CERRAMIENTO DEL CLAUSTRO LAS AGUAS, COSTADO OCCIDENTAL, SOBRE LA CALLE 18 A</v>
          </cell>
          <cell r="C171">
            <v>23423423</v>
          </cell>
          <cell r="D171">
            <v>0</v>
          </cell>
          <cell r="E171">
            <v>23423423</v>
          </cell>
        </row>
        <row r="172">
          <cell r="A172" t="str">
            <v>D35990200010359901304020202</v>
          </cell>
          <cell r="B172" t="str">
            <v>ADQUISICIÓN DE SERVICIOS</v>
          </cell>
          <cell r="C172">
            <v>23423423</v>
          </cell>
          <cell r="D172">
            <v>0</v>
          </cell>
          <cell r="E172">
            <v>23423423</v>
          </cell>
        </row>
        <row r="173">
          <cell r="A173" t="str">
            <v>D35990200010359901304020202008</v>
          </cell>
          <cell r="B173" t="str">
            <v>SERVICIOS PRESTADOS A LAS EMPRESAS Y SERVICIOS DE PRODUCCIÓN</v>
          </cell>
          <cell r="C173">
            <v>23423423</v>
          </cell>
          <cell r="D173">
            <v>0</v>
          </cell>
          <cell r="E173">
            <v>23423423</v>
          </cell>
        </row>
        <row r="174">
          <cell r="A174" t="str">
            <v>D35990200010359901304020202008003</v>
          </cell>
          <cell r="B174" t="str">
            <v>OTROS SERVICIOS PROFESIONALES, CIENTÍFICOS Y TÉCNICOS</v>
          </cell>
          <cell r="C174">
            <v>23423423</v>
          </cell>
          <cell r="D174">
            <v>0</v>
          </cell>
          <cell r="E174">
            <v>23423423</v>
          </cell>
        </row>
        <row r="175">
          <cell r="A175" t="str">
            <v>D3599020001035990130402020200800304</v>
          </cell>
          <cell r="B175" t="str">
            <v>SERVICIOS CIENTÍFICOS Y OTROS SERVICIOS TÉCNICOS</v>
          </cell>
          <cell r="C175">
            <v>23423423</v>
          </cell>
          <cell r="D175">
            <v>0</v>
          </cell>
          <cell r="E175">
            <v>23423423</v>
          </cell>
        </row>
        <row r="176">
          <cell r="A176" t="str">
            <v>D359902000103599014</v>
          </cell>
          <cell r="B176" t="str">
            <v>SEDES CON REFORZAMIENTO ESTRUCTURAL</v>
          </cell>
          <cell r="C176">
            <v>44317117</v>
          </cell>
          <cell r="D176">
            <v>0</v>
          </cell>
          <cell r="E176">
            <v>44317117</v>
          </cell>
        </row>
        <row r="177">
          <cell r="A177" t="str">
            <v>D35990200010359901403</v>
          </cell>
          <cell r="B177" t="str">
            <v>REALIZAR INTERVENTORÍA DE REFORZAMIENTO EN EL EDIFICIO SANTA OROSIA EN BOGOTÁ Y LOS CENTROS ARTESANALES DE RÁQUIRA - BOYACÁ Y SAN JACINTO- BOLÍVAR</v>
          </cell>
          <cell r="C177">
            <v>44317117</v>
          </cell>
          <cell r="D177">
            <v>0</v>
          </cell>
          <cell r="E177">
            <v>44317117</v>
          </cell>
        </row>
        <row r="178">
          <cell r="A178" t="str">
            <v>D35990200010359901403020202</v>
          </cell>
          <cell r="B178" t="str">
            <v>ADQUISICIÓN DE SERVICIOS</v>
          </cell>
          <cell r="C178">
            <v>44317117</v>
          </cell>
          <cell r="D178">
            <v>0</v>
          </cell>
          <cell r="E178">
            <v>44317117</v>
          </cell>
        </row>
        <row r="179">
          <cell r="A179" t="str">
            <v>D35990200010359901403020202008</v>
          </cell>
          <cell r="B179" t="str">
            <v>SERVICIOS PRESTADOS A LAS EMPRESAS Y SERVICIOS DE PRODUCCIÓN</v>
          </cell>
          <cell r="C179">
            <v>44317117</v>
          </cell>
          <cell r="D179">
            <v>0</v>
          </cell>
          <cell r="E179">
            <v>44317117</v>
          </cell>
        </row>
        <row r="180">
          <cell r="A180" t="str">
            <v>D35990200010359901403020202008003</v>
          </cell>
          <cell r="B180" t="str">
            <v>OTROS SERVICIOS PROFESIONALES, CIENTÍFICOS Y TÉCNICOS</v>
          </cell>
          <cell r="C180">
            <v>44317117</v>
          </cell>
          <cell r="D180">
            <v>0</v>
          </cell>
          <cell r="E180">
            <v>44317117</v>
          </cell>
        </row>
        <row r="181">
          <cell r="A181" t="str">
            <v>D3599020001035990140302020200800304</v>
          </cell>
          <cell r="B181" t="str">
            <v>SERVICIOS CIENTÍFICOS Y OTROS SERVICIOS TÉCNICOS</v>
          </cell>
          <cell r="C181">
            <v>44317117</v>
          </cell>
          <cell r="D181">
            <v>0</v>
          </cell>
          <cell r="E181">
            <v>44317117</v>
          </cell>
        </row>
        <row r="182">
          <cell r="A182" t="str">
            <v>D3599020002</v>
          </cell>
          <cell r="B182" t="str">
            <v>FORTALECIMIENTO DE LA GESTIÓN INSTITUCIONAL Y BUEN GOBIERNO DE ARTESANIAS DE COLOMBIA. NACIONAL</v>
          </cell>
          <cell r="C182">
            <v>7491769</v>
          </cell>
          <cell r="D182">
            <v>0</v>
          </cell>
          <cell r="E182">
            <v>7491769</v>
          </cell>
        </row>
        <row r="183">
          <cell r="A183" t="str">
            <v>D359902000203599072</v>
          </cell>
          <cell r="B183" t="str">
            <v>SERVICIO DE EDUCACIÓN INFORMAL PARA LA GESTIÓN ADMINISTRATIVA</v>
          </cell>
          <cell r="C183">
            <v>503652</v>
          </cell>
          <cell r="D183">
            <v>0</v>
          </cell>
          <cell r="E183">
            <v>503652</v>
          </cell>
        </row>
        <row r="184">
          <cell r="A184" t="str">
            <v>D35990200020359907202</v>
          </cell>
          <cell r="B184" t="str">
            <v>IMPLEMENTAR NUEVO MODELO DE OPERACIÓN</v>
          </cell>
          <cell r="C184">
            <v>503652</v>
          </cell>
          <cell r="D184">
            <v>0</v>
          </cell>
          <cell r="E184">
            <v>503652</v>
          </cell>
        </row>
        <row r="185">
          <cell r="A185" t="str">
            <v>D35990200020359907202020202</v>
          </cell>
          <cell r="B185" t="str">
            <v>ADQUISICIÓN DE SERVICIOS</v>
          </cell>
          <cell r="C185">
            <v>503652</v>
          </cell>
          <cell r="D185">
            <v>0</v>
          </cell>
          <cell r="E185">
            <v>503652</v>
          </cell>
        </row>
        <row r="186">
          <cell r="A186" t="str">
            <v>D35990200020359907202020202008</v>
          </cell>
          <cell r="B186" t="str">
            <v>SERVICIOS PRESTADOS A LAS EMPRESAS Y SERVICIOS DE PRODUCCIÓN</v>
          </cell>
          <cell r="C186">
            <v>503652</v>
          </cell>
          <cell r="D186">
            <v>0</v>
          </cell>
          <cell r="E186">
            <v>503652</v>
          </cell>
        </row>
        <row r="187">
          <cell r="A187" t="str">
            <v>D35990200020359907202020202008003</v>
          </cell>
          <cell r="B187" t="str">
            <v>OTROS SERVICIOS PROFESIONALES, CIENTÍFICOS Y TÉCNICOS</v>
          </cell>
          <cell r="C187">
            <v>503652</v>
          </cell>
          <cell r="D187">
            <v>0</v>
          </cell>
          <cell r="E187">
            <v>503652</v>
          </cell>
        </row>
        <row r="188">
          <cell r="A188" t="str">
            <v>D3599020002035990720202020200800301</v>
          </cell>
          <cell r="B188" t="str">
            <v>SERVICIOS DE CONSULTORÍA EN ADMINISTRACIÓN Y SERVICIOS DE GESTIÓN; SERVICIOS DE TECNOLOGÍA DE LA INFORMACIÓN</v>
          </cell>
          <cell r="C188">
            <v>503652</v>
          </cell>
          <cell r="D188">
            <v>0</v>
          </cell>
          <cell r="E188">
            <v>503652</v>
          </cell>
        </row>
        <row r="189">
          <cell r="A189" t="str">
            <v>D359902000203599923</v>
          </cell>
          <cell r="B189" t="str">
            <v>SERVICIOS TECNOLÓGICOS</v>
          </cell>
          <cell r="C189">
            <v>6988117</v>
          </cell>
          <cell r="D189">
            <v>0</v>
          </cell>
          <cell r="E189">
            <v>6988117</v>
          </cell>
        </row>
        <row r="190">
          <cell r="A190" t="str">
            <v>D35990200020359992301</v>
          </cell>
          <cell r="B190" t="str">
            <v>IMPLEMENTAR, ACTUALIZAR, REPONER Y/O RENOVAR RECURSO, SERVICIOS Y HERRAMIENTAS DE TECNOLOGÍAS DE LA INFORMACIÓN Y LAS COMUNICACIONES (TIC)</v>
          </cell>
          <cell r="C190">
            <v>6988117</v>
          </cell>
          <cell r="D190">
            <v>0</v>
          </cell>
          <cell r="E190">
            <v>6988117</v>
          </cell>
        </row>
        <row r="191">
          <cell r="A191" t="str">
            <v>D35990200020359992301020202</v>
          </cell>
          <cell r="B191" t="str">
            <v>ADQUISICIÓN DE SERVICIOS</v>
          </cell>
          <cell r="C191">
            <v>6988117</v>
          </cell>
          <cell r="D191">
            <v>0</v>
          </cell>
          <cell r="E191">
            <v>6988117</v>
          </cell>
        </row>
        <row r="192">
          <cell r="A192" t="str">
            <v>D35990200020359992301020202008</v>
          </cell>
          <cell r="B192" t="str">
            <v>SERVICIOS PRESTADOS A LAS EMPRESAS Y SERVICIOS DE PRODUCCIÓN</v>
          </cell>
          <cell r="C192">
            <v>6988117</v>
          </cell>
          <cell r="D192">
            <v>0</v>
          </cell>
          <cell r="E192">
            <v>6988117</v>
          </cell>
        </row>
        <row r="193">
          <cell r="A193" t="str">
            <v>D35990200020359992301020202008003</v>
          </cell>
          <cell r="B193" t="str">
            <v>OTROS SERVICIOS PROFESIONALES, CIENTÍFICOS Y TÉCNICOS</v>
          </cell>
          <cell r="C193">
            <v>6988117</v>
          </cell>
          <cell r="D193">
            <v>0</v>
          </cell>
          <cell r="E193">
            <v>6988117</v>
          </cell>
        </row>
        <row r="194">
          <cell r="A194" t="str">
            <v>D3599020002035999230102020200800301</v>
          </cell>
          <cell r="B194" t="str">
            <v>SERVICIOS DE CONSULTORÍA EN ADMINISTRACIÓN Y SERVICIOS DE GESTIÓN; SERVICIOS DE TECNOLOGÍA DE LA INFORMACIÓN</v>
          </cell>
          <cell r="C194">
            <v>6988117</v>
          </cell>
          <cell r="D194">
            <v>0</v>
          </cell>
          <cell r="E194">
            <v>6988117</v>
          </cell>
        </row>
      </sheetData>
      <sheetData sheetId="8">
        <row r="5">
          <cell r="A5" t="str">
            <v>B</v>
          </cell>
          <cell r="B5" t="str">
            <v>GASTOS DE OPERACIÓN COMERCIAL</v>
          </cell>
          <cell r="C5">
            <v>193463255</v>
          </cell>
          <cell r="D5">
            <v>0</v>
          </cell>
          <cell r="E5">
            <v>193463255</v>
          </cell>
        </row>
        <row r="6">
          <cell r="A6" t="str">
            <v>B05</v>
          </cell>
          <cell r="B6" t="str">
            <v xml:space="preserve">GASTOS DE COMERCIALIZACIÓN Y PRODUCCIÓN </v>
          </cell>
          <cell r="C6">
            <v>193463255</v>
          </cell>
          <cell r="D6">
            <v>0</v>
          </cell>
          <cell r="E6">
            <v>193463255</v>
          </cell>
        </row>
        <row r="7">
          <cell r="A7" t="str">
            <v>B0501</v>
          </cell>
          <cell r="B7" t="str">
            <v xml:space="preserve">GASTOS DE COMERCIALIZACIÓN Y PRODUCCIÓN </v>
          </cell>
          <cell r="C7">
            <v>193463255</v>
          </cell>
          <cell r="D7">
            <v>0</v>
          </cell>
          <cell r="E7">
            <v>193463255</v>
          </cell>
        </row>
        <row r="8">
          <cell r="A8" t="str">
            <v>B050101</v>
          </cell>
          <cell r="B8" t="str">
            <v>MATERIALES Y SUMINISTROS</v>
          </cell>
          <cell r="C8">
            <v>142298880</v>
          </cell>
          <cell r="D8">
            <v>0</v>
          </cell>
          <cell r="E8">
            <v>142298880</v>
          </cell>
        </row>
        <row r="9">
          <cell r="A9" t="str">
            <v>B050101002</v>
          </cell>
          <cell r="B9" t="str">
            <v>PRODUCTOS ALIMENTICIOS, BEBIDAS Y TABACO; TEXTILES, PRENDAS DE VESTIR Y PRODUCTOS DE CUERO</v>
          </cell>
          <cell r="C9">
            <v>102795252</v>
          </cell>
          <cell r="D9">
            <v>0</v>
          </cell>
          <cell r="E9">
            <v>102795252</v>
          </cell>
        </row>
        <row r="10">
          <cell r="A10" t="str">
            <v>B050101002007</v>
          </cell>
          <cell r="B10" t="str">
            <v xml:space="preserve">ARTÍCULOS TEXTILES (EXCEPTO </v>
          </cell>
          <cell r="C10">
            <v>102795252</v>
          </cell>
          <cell r="D10">
            <v>0</v>
          </cell>
          <cell r="E10">
            <v>102795252</v>
          </cell>
        </row>
        <row r="11">
          <cell r="A11" t="str">
            <v>B050101003</v>
          </cell>
          <cell r="B11" t="str">
            <v>OTROS BIENES TRANSPORTABLES (EXCEPTO PRODUCTOS METÁLICOS, MAQUINARIA Y EQUIPO)</v>
          </cell>
          <cell r="C11">
            <v>39503628</v>
          </cell>
          <cell r="D11">
            <v>0</v>
          </cell>
          <cell r="E11">
            <v>39503628</v>
          </cell>
        </row>
        <row r="12">
          <cell r="A12" t="str">
            <v>B050101003001</v>
          </cell>
          <cell r="B12" t="str">
            <v xml:space="preserve">PRODUCTOS DE MADERA, CORCHO, </v>
          </cell>
          <cell r="C12">
            <v>32282955</v>
          </cell>
          <cell r="D12">
            <v>0</v>
          </cell>
          <cell r="E12">
            <v>32282955</v>
          </cell>
        </row>
        <row r="13">
          <cell r="A13" t="str">
            <v>B050101003007</v>
          </cell>
          <cell r="B13" t="str">
            <v>VIDRIO Y PRODUCTOS DE VIDRIO Y OTROS PRODUCTOS NO METÁLICOS N.C.P.</v>
          </cell>
          <cell r="C13">
            <v>7220673</v>
          </cell>
          <cell r="D13">
            <v>0</v>
          </cell>
          <cell r="E13">
            <v>7220673</v>
          </cell>
        </row>
        <row r="14">
          <cell r="A14" t="str">
            <v>B05010100300702</v>
          </cell>
          <cell r="B14" t="str">
            <v xml:space="preserve">ARTÍCULOS DE CERÁMICA NO </v>
          </cell>
          <cell r="C14">
            <v>7220673</v>
          </cell>
          <cell r="D14">
            <v>0</v>
          </cell>
          <cell r="E14">
            <v>7220673</v>
          </cell>
        </row>
        <row r="15">
          <cell r="A15" t="str">
            <v>B050102</v>
          </cell>
          <cell r="B15" t="str">
            <v>ADQUISICIÓN DE SERVICIOS</v>
          </cell>
          <cell r="C15">
            <v>51164375</v>
          </cell>
          <cell r="D15">
            <v>0</v>
          </cell>
          <cell r="E15">
            <v>51164375</v>
          </cell>
        </row>
        <row r="16">
          <cell r="A16" t="str">
            <v>B050102007</v>
          </cell>
          <cell r="B16" t="str">
            <v>SERVICIOS FINANCIEROS Y SERVICIOS CONEXOS, SERVICIOS INMOBILIARIOS Y SERVICIOS DE LEASING</v>
          </cell>
          <cell r="C16">
            <v>28632607</v>
          </cell>
          <cell r="D16">
            <v>0</v>
          </cell>
          <cell r="E16">
            <v>28632607</v>
          </cell>
        </row>
        <row r="17">
          <cell r="A17" t="str">
            <v>B050102007002</v>
          </cell>
          <cell r="B17" t="str">
            <v xml:space="preserve">SERVICIOS INMOBILIARIOS </v>
          </cell>
          <cell r="C17">
            <v>28632607</v>
          </cell>
          <cell r="D17">
            <v>0</v>
          </cell>
          <cell r="E17">
            <v>28632607</v>
          </cell>
        </row>
        <row r="18">
          <cell r="A18" t="str">
            <v>B05010200700201</v>
          </cell>
          <cell r="B18" t="str">
            <v>SERVICIOS INMOBILIARIOS RELATIVOS A BIENES RAÍCES PROPIOS O ARRENDADOS</v>
          </cell>
          <cell r="C18">
            <v>28632607</v>
          </cell>
          <cell r="D18">
            <v>0</v>
          </cell>
          <cell r="E18">
            <v>28632607</v>
          </cell>
        </row>
        <row r="19">
          <cell r="A19" t="str">
            <v>B050102007002011</v>
          </cell>
          <cell r="B19" t="str">
            <v>SERVICIOS DE ALQUILER O ARRENDAMIENTO CON O SIN OPCIÓN DE COMPRA RELATIVOS A BIENES INMUEBLES PROPIOS O ARRENDADOS</v>
          </cell>
          <cell r="C19">
            <v>28632607</v>
          </cell>
          <cell r="D19">
            <v>0</v>
          </cell>
          <cell r="E19">
            <v>28632607</v>
          </cell>
        </row>
        <row r="20">
          <cell r="A20" t="str">
            <v>B050102008</v>
          </cell>
          <cell r="B20" t="str">
            <v>SERVICIOS PRESTADOS A LAS EMPRESAS Y SERVICIOS DE PRODUCCIÓN</v>
          </cell>
          <cell r="C20">
            <v>22531768</v>
          </cell>
          <cell r="D20">
            <v>0</v>
          </cell>
          <cell r="E20">
            <v>22531768</v>
          </cell>
        </row>
        <row r="21">
          <cell r="A21" t="str">
            <v>B050102008003</v>
          </cell>
          <cell r="B21" t="str">
            <v>OTROS SERVICIOS PROFESIONALES, CIENTÍFICOS Y TÉCNICOS</v>
          </cell>
          <cell r="C21">
            <v>22531768</v>
          </cell>
          <cell r="D21">
            <v>0</v>
          </cell>
          <cell r="E21">
            <v>22531768</v>
          </cell>
        </row>
        <row r="22">
          <cell r="A22" t="str">
            <v>B05010200800309</v>
          </cell>
          <cell r="B22" t="str">
            <v>OTROS SERVICIOS PROFESIONALES Y TÉCNICOS N.C.P.</v>
          </cell>
          <cell r="C22">
            <v>22531768</v>
          </cell>
          <cell r="D22">
            <v>0</v>
          </cell>
          <cell r="E22">
            <v>22531768</v>
          </cell>
        </row>
        <row r="23">
          <cell r="A23" t="str">
            <v>D</v>
          </cell>
          <cell r="B23" t="str">
            <v>INVERSIÓN</v>
          </cell>
          <cell r="C23">
            <v>8220451.4199999999</v>
          </cell>
          <cell r="D23">
            <v>0</v>
          </cell>
          <cell r="E23">
            <v>8220451.4199999999</v>
          </cell>
        </row>
        <row r="24">
          <cell r="A24" t="str">
            <v>D3502</v>
          </cell>
          <cell r="B24" t="str">
            <v>PRODUCTIVIDAD Y COMPETITIVIDAD DE LAS EMPRESAS COLOMBIANAS</v>
          </cell>
          <cell r="C24">
            <v>8220451.4199999999</v>
          </cell>
          <cell r="D24">
            <v>0</v>
          </cell>
          <cell r="E24">
            <v>8220451.4199999999</v>
          </cell>
        </row>
        <row r="25">
          <cell r="A25" t="str">
            <v>D35020200</v>
          </cell>
          <cell r="B25" t="str">
            <v>INTERSUBSECTORIAL INDUSTRIA Y COMERCIO</v>
          </cell>
          <cell r="C25">
            <v>8220451.4199999999</v>
          </cell>
          <cell r="D25">
            <v>0</v>
          </cell>
          <cell r="E25">
            <v>8220451.4199999999</v>
          </cell>
        </row>
        <row r="26">
          <cell r="A26" t="str">
            <v>D3502020003</v>
          </cell>
          <cell r="B26" t="str">
            <v>FORTALECIMIENTO DE LA ACTIVIDAD ARTESANAL DE LOS MUNICIPIOS CON VOCACIÓN ARTESANAL COMO ALTERNATIVA DE REACTIVACIÓN ECONÓMICA LOCAL Y SOSTENIBLE. 2022-2025 NACIONAL</v>
          </cell>
          <cell r="C26">
            <v>1</v>
          </cell>
          <cell r="D26">
            <v>0</v>
          </cell>
          <cell r="E26">
            <v>1</v>
          </cell>
        </row>
        <row r="27">
          <cell r="A27" t="str">
            <v>D350202000303502024</v>
          </cell>
          <cell r="B27" t="str">
            <v>SERVICIO DE ASISTENCIA TÉCNICA PARA LA ACTIVIDAD  ARTESANAL</v>
          </cell>
          <cell r="C27">
            <v>1</v>
          </cell>
          <cell r="D27">
            <v>0</v>
          </cell>
          <cell r="E27">
            <v>1</v>
          </cell>
        </row>
        <row r="28">
          <cell r="A28" t="str">
            <v>D35020200030350202402</v>
          </cell>
          <cell r="B28" t="str">
            <v>"GESTIONAR ALIANZAS PARA LA COFINANCIACIÓN DE PROYECTOS DE DESARROLLO DE LA ACTIVIDAD ARTESANAL EN LOS 32 DEPARTAMENTOS Y EN LA CIUDAD DE BOGOTÁ (INCLUIYE RECURSOS
DE COFINANCIACIÓN)"</v>
          </cell>
          <cell r="C28">
            <v>1</v>
          </cell>
          <cell r="D28">
            <v>0</v>
          </cell>
          <cell r="E28">
            <v>1</v>
          </cell>
        </row>
        <row r="29">
          <cell r="A29" t="str">
            <v>D35020200030350202402020201</v>
          </cell>
          <cell r="B29" t="str">
            <v>MATERIALES Y SUMINISTROS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D35020200030350202402020201000</v>
          </cell>
          <cell r="B30" t="str">
            <v>AGRICULTURA, SILVICULTURA Y PRODUCTOS DE LA PESCA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D35020200030350202402020201000001</v>
          </cell>
          <cell r="B31" t="str">
            <v>PRODUCTOS DE LA AGRICULTURA Y LA HORTICULTURA</v>
          </cell>
          <cell r="C31">
            <v>1</v>
          </cell>
          <cell r="D31">
            <v>0</v>
          </cell>
          <cell r="E31">
            <v>1</v>
          </cell>
        </row>
        <row r="32">
          <cell r="A32" t="str">
            <v>D3502020003035020240202020100000109</v>
          </cell>
          <cell r="B32" t="str">
            <v>PRODUCTOS DE FORRAJE, FIBRAS, PLANTAS VIVAS, FLORES Y CAPULLOS DE FLORES, TABACO EN RAMA Y CAUCHO NATURAL</v>
          </cell>
          <cell r="C32">
            <v>1</v>
          </cell>
          <cell r="D32">
            <v>0</v>
          </cell>
          <cell r="E32">
            <v>1</v>
          </cell>
        </row>
        <row r="33">
          <cell r="A33" t="str">
            <v>D3502020004</v>
          </cell>
          <cell r="B33" t="str">
            <v>APOYO Y FOMENTO A LA ACTIVIDAD ARTESANAL DE LAS COMUNIDADES O GRUPOS ÉTNICOS COMO EXPRESIÓN DE SUS ECONOMÍAS PROPIAS A NIVEL NACIONAL</v>
          </cell>
          <cell r="C33">
            <v>8220450.4199999999</v>
          </cell>
          <cell r="D33">
            <v>0</v>
          </cell>
          <cell r="E33">
            <v>8220450.4199999999</v>
          </cell>
        </row>
        <row r="34">
          <cell r="A34" t="str">
            <v>D350202000403502026</v>
          </cell>
          <cell r="B34" t="str">
            <v>SERVICIO DE DISEÑO Y/O MEJORAMIENTO DE PRODUCTOS ARTESANALES</v>
          </cell>
          <cell r="C34">
            <v>8220450.4199999999</v>
          </cell>
          <cell r="D34">
            <v>0</v>
          </cell>
          <cell r="E34">
            <v>8220450.4199999999</v>
          </cell>
        </row>
        <row r="35">
          <cell r="A35" t="str">
            <v>D35020200040350202604</v>
          </cell>
          <cell r="B35" t="str">
            <v>GESTIONAR ALIANZAS CON DIFERENTES COOPERANTES, PARA APALANCAR RECURSOS QUE PERMITAN INCREMENTAR LA COBERTURA EN EL PROYECTO DE ATENCIÓN A GRUPOS ÉTNICOS.</v>
          </cell>
          <cell r="C35">
            <v>8220450.4199999999</v>
          </cell>
          <cell r="D35">
            <v>0</v>
          </cell>
          <cell r="E35">
            <v>8220450.4199999999</v>
          </cell>
        </row>
        <row r="36">
          <cell r="A36" t="str">
            <v>D35020200040350202604020201</v>
          </cell>
          <cell r="B36" t="str">
            <v>MATERIALES Y SUMINISTROS</v>
          </cell>
          <cell r="C36">
            <v>0.42</v>
          </cell>
          <cell r="D36">
            <v>0</v>
          </cell>
          <cell r="E36">
            <v>0.42</v>
          </cell>
        </row>
        <row r="37">
          <cell r="A37" t="str">
            <v>D35020200040350202604020201003</v>
          </cell>
          <cell r="B37" t="str">
            <v>OTROS BIENES TRANSPORTABLES (EXCEPTO PRODUCTOS METÁLICOS, MAQUINARIA Y EQUIPO)</v>
          </cell>
          <cell r="C37">
            <v>0.42</v>
          </cell>
          <cell r="D37">
            <v>0</v>
          </cell>
          <cell r="E37">
            <v>0.42</v>
          </cell>
        </row>
        <row r="38">
          <cell r="A38" t="str">
            <v>D35020200040350202604020201003002</v>
          </cell>
          <cell r="B38" t="str">
            <v>PASTA O PULPA, PAPEL Y PRODUCTOS DE PAPEL; IMPRESOS Y ARTÍCULOS RELACIONADOS</v>
          </cell>
          <cell r="C38">
            <v>0.42</v>
          </cell>
          <cell r="D38">
            <v>0</v>
          </cell>
          <cell r="E38">
            <v>0.42</v>
          </cell>
        </row>
        <row r="39">
          <cell r="A39" t="str">
            <v>D3502020004035020260402020100300201</v>
          </cell>
          <cell r="B39" t="str">
            <v>PASTA DE PAPEL, PAPEL Y CARTÓN</v>
          </cell>
          <cell r="C39">
            <v>0.42</v>
          </cell>
          <cell r="D39">
            <v>0</v>
          </cell>
          <cell r="E39">
            <v>0.42</v>
          </cell>
        </row>
        <row r="40">
          <cell r="A40" t="str">
            <v>D35020200040350202604020202</v>
          </cell>
          <cell r="B40" t="str">
            <v>ADQUISICIÓN DE SERVICIOS</v>
          </cell>
          <cell r="C40">
            <v>8220450</v>
          </cell>
          <cell r="D40">
            <v>0</v>
          </cell>
          <cell r="E40">
            <v>8220450</v>
          </cell>
        </row>
        <row r="41">
          <cell r="A41" t="str">
            <v>D35020200040350202604020202006</v>
          </cell>
          <cell r="B41" t="str">
            <v>SERVICIOS DE ALOJAMIENTO; SERVICIOS DE SUMINISTRO DE COMIDAS Y BEBIDAS; SERVICIOS DE TRANSPORTE; Y SERVICIOS DE DISTRIBUCIÓN DE ELECTRICIDAD, GAS Y AGUA</v>
          </cell>
          <cell r="C41">
            <v>47890</v>
          </cell>
          <cell r="D41">
            <v>0</v>
          </cell>
          <cell r="E41">
            <v>47890</v>
          </cell>
        </row>
        <row r="42">
          <cell r="A42" t="str">
            <v>D35020200040350202604020202006008</v>
          </cell>
          <cell r="B42" t="str">
            <v>SERVICIOS POSTALES Y DE MENSAJERÍA</v>
          </cell>
          <cell r="C42">
            <v>47890</v>
          </cell>
          <cell r="D42">
            <v>0</v>
          </cell>
          <cell r="E42">
            <v>47890</v>
          </cell>
        </row>
        <row r="43">
          <cell r="A43" t="str">
            <v>D35020200040350202604020202008</v>
          </cell>
          <cell r="B43" t="str">
            <v>SERVICIOS PRESTADOS A LAS EMPRESAS Y SERVICIOS DE PRODUCCIÓN</v>
          </cell>
          <cell r="C43">
            <v>8172560</v>
          </cell>
          <cell r="D43">
            <v>0</v>
          </cell>
          <cell r="E43">
            <v>8172560</v>
          </cell>
        </row>
        <row r="44">
          <cell r="A44" t="str">
            <v>D35020200040350202604020202008001</v>
          </cell>
          <cell r="B44" t="str">
            <v>SERVICIOS DE INVESTIGACIÓN Y DESARROLLO</v>
          </cell>
          <cell r="C44">
            <v>4186680</v>
          </cell>
          <cell r="D44">
            <v>0</v>
          </cell>
          <cell r="E44">
            <v>4186680</v>
          </cell>
        </row>
        <row r="45">
          <cell r="A45" t="str">
            <v>D3502020004035020260402020200800102</v>
          </cell>
          <cell r="B45" t="str">
            <v>SERVICIOS DE INVESTIGACIÓN Y DESARROLLO EXPERIMENTAL EN CIENCIAS SOCIALES Y HUMANIDADES</v>
          </cell>
          <cell r="C45">
            <v>4186680</v>
          </cell>
          <cell r="D45">
            <v>0</v>
          </cell>
          <cell r="E45">
            <v>4186680</v>
          </cell>
        </row>
        <row r="46">
          <cell r="A46" t="str">
            <v>D35020200040350202604020202008003</v>
          </cell>
          <cell r="B46" t="str">
            <v>OTROS SERVICIOS PROFESIONALES, CIENTÍFICOS Y TÉCNICOS</v>
          </cell>
          <cell r="C46">
            <v>3985880</v>
          </cell>
          <cell r="D46">
            <v>0</v>
          </cell>
          <cell r="E46">
            <v>3985880</v>
          </cell>
        </row>
        <row r="47">
          <cell r="A47" t="str">
            <v>D3502020004035020260402020200800309</v>
          </cell>
          <cell r="B47" t="str">
            <v>OTROS SERVICIOS PROFESIONALES Y TÉCNICOS N.C.P.</v>
          </cell>
          <cell r="C47">
            <v>3985880</v>
          </cell>
          <cell r="D47">
            <v>0</v>
          </cell>
          <cell r="E47">
            <v>3985880</v>
          </cell>
        </row>
      </sheetData>
      <sheetData sheetId="9"/>
      <sheetData sheetId="10">
        <row r="5">
          <cell r="A5" t="str">
            <v>A</v>
          </cell>
          <cell r="B5" t="str">
            <v>GASTOS DE FUNCIONAMIENTO</v>
          </cell>
          <cell r="C5">
            <v>211548467.73000002</v>
          </cell>
          <cell r="D5">
            <v>0</v>
          </cell>
          <cell r="E5">
            <v>211548467.73000002</v>
          </cell>
        </row>
        <row r="6">
          <cell r="A6" t="str">
            <v>A02</v>
          </cell>
          <cell r="B6" t="str">
            <v>ADQUISICIÓN DE BIENES Y SERVICIOS</v>
          </cell>
          <cell r="C6">
            <v>211548467.73000002</v>
          </cell>
          <cell r="D6">
            <v>0</v>
          </cell>
          <cell r="E6">
            <v>211548467.73000002</v>
          </cell>
        </row>
        <row r="7">
          <cell r="A7" t="str">
            <v>A0202</v>
          </cell>
          <cell r="B7" t="str">
            <v>ADQUISICIONES DIFERENTES DE ACTIVOS</v>
          </cell>
          <cell r="C7">
            <v>211548467.73000002</v>
          </cell>
          <cell r="D7">
            <v>0</v>
          </cell>
          <cell r="E7">
            <v>211548467.73000002</v>
          </cell>
        </row>
        <row r="8">
          <cell r="A8" t="str">
            <v>A020201</v>
          </cell>
          <cell r="B8" t="str">
            <v>MATERIALES Y SUMINISTROS</v>
          </cell>
          <cell r="C8">
            <v>58242761</v>
          </cell>
          <cell r="D8">
            <v>0</v>
          </cell>
          <cell r="E8">
            <v>58242761</v>
          </cell>
        </row>
        <row r="9">
          <cell r="A9" t="str">
            <v>A020201003</v>
          </cell>
          <cell r="B9" t="str">
            <v>OTROS BIENES TRANSPORTABLES (EXCEPTO PRODUCTOS METÁLICOS, MAQUINARIA Y EQUIPO)</v>
          </cell>
          <cell r="C9">
            <v>1000000</v>
          </cell>
          <cell r="D9">
            <v>0</v>
          </cell>
          <cell r="E9">
            <v>1000000</v>
          </cell>
        </row>
        <row r="10">
          <cell r="A10" t="str">
            <v>A020201003003</v>
          </cell>
          <cell r="B10" t="str">
            <v>PRODUCTOS DE HORNOS DE COQUE; PRODUCTOS DE REFINACIÓN DE PETRÓLEO Y COMBUSTIBLE NUCLEAR</v>
          </cell>
          <cell r="C10">
            <v>1000000</v>
          </cell>
          <cell r="D10">
            <v>0</v>
          </cell>
          <cell r="E10">
            <v>1000000</v>
          </cell>
        </row>
        <row r="11">
          <cell r="A11" t="str">
            <v>A020201003003030</v>
          </cell>
          <cell r="B11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11">
            <v>1000000</v>
          </cell>
          <cell r="D11">
            <v>0</v>
          </cell>
          <cell r="E11">
            <v>1000000</v>
          </cell>
        </row>
        <row r="12">
          <cell r="A12" t="str">
            <v>A020201004</v>
          </cell>
          <cell r="B12" t="str">
            <v>PRODUCTOS METÁLICOS Y PAQUETES DE SOFTWARE</v>
          </cell>
          <cell r="C12">
            <v>57242761</v>
          </cell>
          <cell r="D12">
            <v>0</v>
          </cell>
          <cell r="E12">
            <v>57242761</v>
          </cell>
        </row>
        <row r="13">
          <cell r="A13" t="str">
            <v>A020201004004</v>
          </cell>
          <cell r="B13" t="str">
            <v>MAQUINARIA PARA USOS ESPECIALES</v>
          </cell>
          <cell r="C13">
            <v>6085565</v>
          </cell>
          <cell r="D13">
            <v>0</v>
          </cell>
          <cell r="E13">
            <v>6085565</v>
          </cell>
        </row>
        <row r="14">
          <cell r="A14" t="str">
            <v>A020201004004090</v>
          </cell>
          <cell r="B14" t="str">
            <v>OTRA MAQUINARIA PARA USOS ESPECIALES Y SUS PARTES Y PIEZAS</v>
          </cell>
          <cell r="C14">
            <v>6085565</v>
          </cell>
          <cell r="D14">
            <v>0</v>
          </cell>
          <cell r="E14">
            <v>6085565</v>
          </cell>
        </row>
        <row r="15">
          <cell r="A15" t="str">
            <v>A020201004005</v>
          </cell>
          <cell r="B15" t="str">
            <v>MAQUINARIA DE OFICINA, CONTABILIDAD E INFORMÁTICA</v>
          </cell>
          <cell r="C15">
            <v>51157196</v>
          </cell>
          <cell r="D15">
            <v>0</v>
          </cell>
          <cell r="E15">
            <v>51157196</v>
          </cell>
        </row>
        <row r="16">
          <cell r="A16" t="str">
            <v>A020201004005020</v>
          </cell>
          <cell r="B16" t="str">
            <v>MAQUINARIA DE INFORMÁTICA Y SUS PARTES, PIEZAS Y ACCESORIOS</v>
          </cell>
          <cell r="C16">
            <v>51157196</v>
          </cell>
          <cell r="D16">
            <v>0</v>
          </cell>
          <cell r="E16">
            <v>51157196</v>
          </cell>
        </row>
        <row r="17">
          <cell r="A17" t="str">
            <v>A020202</v>
          </cell>
          <cell r="B17" t="str">
            <v>ADQUISICIÓN DE SERVICIOS</v>
          </cell>
          <cell r="C17">
            <v>153305706.73000002</v>
          </cell>
          <cell r="D17">
            <v>0</v>
          </cell>
          <cell r="E17">
            <v>153305706.73000002</v>
          </cell>
        </row>
        <row r="18">
          <cell r="A18" t="str">
            <v>A020202006</v>
          </cell>
          <cell r="B18" t="str">
            <v>SERVICIOS DE ALOJAMIENTO; SERVICIOS DE SUMINISTRO DE COMIDAS Y BEBIDAS; SERVICIOS DE TRANSPORTE; Y SERVICIOS DE DISTRIBUCIÓN DE ELECTRICIDAD, GAS Y AGUA</v>
          </cell>
          <cell r="C18">
            <v>4611000</v>
          </cell>
          <cell r="D18">
            <v>0</v>
          </cell>
          <cell r="E18">
            <v>4611000</v>
          </cell>
        </row>
        <row r="19">
          <cell r="A19" t="str">
            <v>A020202006007</v>
          </cell>
          <cell r="B19" t="str">
            <v>SERVICIOS DE APOYO AL TRANSPORTE</v>
          </cell>
          <cell r="C19">
            <v>4553810</v>
          </cell>
          <cell r="D19">
            <v>0</v>
          </cell>
          <cell r="E19">
            <v>4553810</v>
          </cell>
        </row>
        <row r="20">
          <cell r="A20" t="str">
            <v>A020202006007020</v>
          </cell>
          <cell r="B20" t="str">
            <v>SERVICIOS DE ALMACENAMIENTO Y DEPÓSITO</v>
          </cell>
          <cell r="C20">
            <v>4553810</v>
          </cell>
          <cell r="D20">
            <v>0</v>
          </cell>
          <cell r="E20">
            <v>4553810</v>
          </cell>
        </row>
        <row r="21">
          <cell r="A21" t="str">
            <v>A020202006008</v>
          </cell>
          <cell r="B21" t="str">
            <v>SERVICIOS POSTALES Y DE MENSAJERÍA</v>
          </cell>
          <cell r="C21">
            <v>57190</v>
          </cell>
          <cell r="D21">
            <v>0</v>
          </cell>
          <cell r="E21">
            <v>57190</v>
          </cell>
        </row>
        <row r="22">
          <cell r="A22" t="str">
            <v>A020202007</v>
          </cell>
          <cell r="B22" t="str">
            <v>SERVICIOS FINANCIEROS Y SERVICIOS CONEXOS, SERVICIOS INMOBILIARIOS Y SERVICIOS DE LEASING</v>
          </cell>
          <cell r="C22">
            <v>142086</v>
          </cell>
          <cell r="D22">
            <v>0</v>
          </cell>
          <cell r="E22">
            <v>142086</v>
          </cell>
        </row>
        <row r="23">
          <cell r="A23" t="str">
            <v>A020202007001</v>
          </cell>
          <cell r="B23" t="str">
            <v>SERVICIOS FINANCIEROS Y SERVICIOS CONEXOS</v>
          </cell>
          <cell r="C23">
            <v>142086</v>
          </cell>
          <cell r="D23">
            <v>0</v>
          </cell>
          <cell r="E23">
            <v>142086</v>
          </cell>
        </row>
        <row r="24">
          <cell r="A24" t="str">
            <v>A020202007001011</v>
          </cell>
          <cell r="B24" t="str">
            <v>SERVICIOS FINANCIEROS, EXCEPTO DE LA BANCA DE INVERSIÓN, SERVICIOS DE SEGUROS Y SERVICIOS DE PENSIONES</v>
          </cell>
          <cell r="C24">
            <v>142086</v>
          </cell>
          <cell r="D24">
            <v>0</v>
          </cell>
          <cell r="E24">
            <v>142086</v>
          </cell>
        </row>
        <row r="25">
          <cell r="A25" t="str">
            <v>A020202008</v>
          </cell>
          <cell r="B25" t="str">
            <v>SERVICIOS PRESTADOS A LAS EMPRESAS Y SERVICIOS DE PRODUCCIÓN</v>
          </cell>
          <cell r="C25">
            <v>148529620.73000002</v>
          </cell>
          <cell r="D25">
            <v>0</v>
          </cell>
          <cell r="E25">
            <v>148529620.73000002</v>
          </cell>
        </row>
        <row r="26">
          <cell r="A26" t="str">
            <v>A020202008002</v>
          </cell>
          <cell r="B26" t="str">
            <v>SERVICIOS JURÍDICOS Y CONTABLES</v>
          </cell>
          <cell r="C26">
            <v>6491075</v>
          </cell>
          <cell r="D26">
            <v>0</v>
          </cell>
          <cell r="E26">
            <v>6491075</v>
          </cell>
        </row>
        <row r="27">
          <cell r="A27" t="str">
            <v>A020202008002010</v>
          </cell>
          <cell r="B27" t="str">
            <v>SERVICIOS JURÍDICOS</v>
          </cell>
          <cell r="C27">
            <v>4403000</v>
          </cell>
          <cell r="D27">
            <v>0</v>
          </cell>
          <cell r="E27">
            <v>4403000</v>
          </cell>
        </row>
        <row r="28">
          <cell r="A28" t="str">
            <v>A020202008002020</v>
          </cell>
          <cell r="B28" t="str">
            <v>SERVICIOS DE CONTABILIDAD, AUDITORÍA Y TENEDURÍA DE LIBROS</v>
          </cell>
          <cell r="C28">
            <v>2088075</v>
          </cell>
          <cell r="D28">
            <v>0</v>
          </cell>
          <cell r="E28">
            <v>2088075</v>
          </cell>
        </row>
        <row r="29">
          <cell r="A29" t="str">
            <v>A020202008003</v>
          </cell>
          <cell r="B29" t="str">
            <v>OTROS SERVICIOS PROFESIONALES, CIENTÍFICOS Y TÉCNICOS</v>
          </cell>
          <cell r="C29">
            <v>71608188</v>
          </cell>
          <cell r="D29">
            <v>0</v>
          </cell>
          <cell r="E29">
            <v>71608188</v>
          </cell>
        </row>
        <row r="30">
          <cell r="A30" t="str">
            <v>A020202008003011</v>
          </cell>
          <cell r="B30" t="str">
            <v>SERVICIOS DE CONSULTORÍA EN ADMINISTRACIÓN Y SERVICIOS DE GESTIÓN</v>
          </cell>
          <cell r="C30">
            <v>2136368</v>
          </cell>
          <cell r="D30">
            <v>0</v>
          </cell>
          <cell r="E30">
            <v>2136368</v>
          </cell>
        </row>
        <row r="31">
          <cell r="A31" t="str">
            <v>A020202008003013</v>
          </cell>
          <cell r="B31" t="str">
            <v>SERVICIOS DE TECNOLOGÍA DE LA INFORMACIÓN (TI) DE CONSULTORÍA Y DE APOYO</v>
          </cell>
          <cell r="C31">
            <v>35000000</v>
          </cell>
          <cell r="D31">
            <v>0</v>
          </cell>
          <cell r="E31">
            <v>35000000</v>
          </cell>
        </row>
        <row r="32">
          <cell r="A32" t="str">
            <v>A020202008003020</v>
          </cell>
          <cell r="B32" t="str">
            <v>SERVICIOS DE ARQUITECTURA, SERVICIOS DE PLANEACIÓN URBANA Y ORDENACIÓN DEL TERRITORIO; SERVICIOS DE ARQUITECTURA PAISAJISTA</v>
          </cell>
          <cell r="C32">
            <v>34471820</v>
          </cell>
          <cell r="D32">
            <v>0</v>
          </cell>
          <cell r="E32">
            <v>34471820</v>
          </cell>
        </row>
        <row r="33">
          <cell r="A33" t="str">
            <v>A020202008005</v>
          </cell>
          <cell r="B33" t="str">
            <v>SERVICIOS DE SOPORTE</v>
          </cell>
          <cell r="C33">
            <v>51777181.119999997</v>
          </cell>
          <cell r="D33">
            <v>0</v>
          </cell>
          <cell r="E33">
            <v>51777181.119999997</v>
          </cell>
        </row>
        <row r="34">
          <cell r="A34" t="str">
            <v>A020202008005030</v>
          </cell>
          <cell r="B34" t="str">
            <v>SERVICIOS DE LIMPIEZA</v>
          </cell>
          <cell r="C34">
            <v>51777181.119999997</v>
          </cell>
          <cell r="D34">
            <v>0</v>
          </cell>
          <cell r="E34">
            <v>51777181.119999997</v>
          </cell>
        </row>
        <row r="35">
          <cell r="A35" t="str">
            <v>A020202008007</v>
          </cell>
          <cell r="B35" t="str">
            <v>SERVICIOS DE MANTENIMIENTO, REPARACIÓN E INSTALACIÓN (EXCEPTO SERVICIOS DE CONSTRUCCIÓN)</v>
          </cell>
          <cell r="C35">
            <v>18653176.609999999</v>
          </cell>
          <cell r="D35">
            <v>0</v>
          </cell>
          <cell r="E35">
            <v>18653176.609999999</v>
          </cell>
        </row>
        <row r="36">
          <cell r="A36" t="str">
            <v>A020202008007011</v>
          </cell>
          <cell r="B36" t="str">
            <v>SERVICIOS DE MANTENIMIENTO Y REPARACIÓN DE PRODUCTOS METÁLICOS ELABORADOS, EXCEPTO MAQUINARIA Y EQUIPO</v>
          </cell>
          <cell r="C36">
            <v>18653176.609999999</v>
          </cell>
          <cell r="D36">
            <v>0</v>
          </cell>
          <cell r="E36">
            <v>18653176.609999999</v>
          </cell>
        </row>
        <row r="37">
          <cell r="A37" t="str">
            <v>A020202009</v>
          </cell>
          <cell r="B37" t="str">
            <v>SERVICIOS PARA LA COMUNIDAD, SOCIALES Y PERSONALES</v>
          </cell>
          <cell r="C37">
            <v>23000</v>
          </cell>
          <cell r="D37">
            <v>0</v>
          </cell>
          <cell r="E37">
            <v>23000</v>
          </cell>
        </row>
        <row r="38">
          <cell r="A38" t="str">
            <v>A020202009003</v>
          </cell>
          <cell r="B38" t="str">
            <v>SERVICIOS PARA EL CUIDADO DE LA SALUD HUMANA Y SERVICIOS SOCIALES</v>
          </cell>
          <cell r="C38">
            <v>23000</v>
          </cell>
          <cell r="D38">
            <v>0</v>
          </cell>
          <cell r="E38">
            <v>23000</v>
          </cell>
        </row>
        <row r="39">
          <cell r="A39" t="str">
            <v>A020202009003010</v>
          </cell>
          <cell r="B39" t="str">
            <v>SERVICIOS DE SALUD HUMANA</v>
          </cell>
          <cell r="C39">
            <v>23000</v>
          </cell>
          <cell r="D39">
            <v>0</v>
          </cell>
          <cell r="E39">
            <v>23000</v>
          </cell>
        </row>
        <row r="40">
          <cell r="A40" t="str">
            <v>D</v>
          </cell>
          <cell r="B40" t="str">
            <v>INVERSIÓN</v>
          </cell>
          <cell r="C40">
            <v>1730805522.9299998</v>
          </cell>
          <cell r="D40">
            <v>0</v>
          </cell>
          <cell r="E40">
            <v>1730805522.9299998</v>
          </cell>
        </row>
        <row r="41">
          <cell r="A41" t="str">
            <v>D3502</v>
          </cell>
          <cell r="B41" t="str">
            <v>PRODUCTIVIDAD Y COMPETITIVIDAD DE LAS EMPRESAS COLOMBIANAS</v>
          </cell>
          <cell r="C41">
            <v>1285627510.9299998</v>
          </cell>
          <cell r="D41">
            <v>0</v>
          </cell>
          <cell r="E41">
            <v>1285627510.9299998</v>
          </cell>
        </row>
        <row r="42">
          <cell r="A42" t="str">
            <v>D35020200</v>
          </cell>
          <cell r="B42" t="str">
            <v>INTERSUBSECTORIAL INDUSTRIA Y COMERCIO</v>
          </cell>
          <cell r="C42">
            <v>1285627510.9299998</v>
          </cell>
          <cell r="D42">
            <v>0</v>
          </cell>
          <cell r="E42">
            <v>1285627510.9299998</v>
          </cell>
        </row>
        <row r="43">
          <cell r="A43" t="str">
            <v>D3502020001</v>
          </cell>
          <cell r="B43" t="str">
            <v>MEJORAMIENTO  Y GENERACIÓN DE OPORTUNIDADES COMERCIALES PARA EL SECTOR ARTESANAL COLOMBIANO  NACIONAL</v>
          </cell>
          <cell r="C43">
            <v>664240348.10000002</v>
          </cell>
          <cell r="D43">
            <v>0</v>
          </cell>
          <cell r="E43">
            <v>664240348.10000002</v>
          </cell>
        </row>
        <row r="44">
          <cell r="A44" t="str">
            <v>D350202000103502024</v>
          </cell>
          <cell r="B44" t="str">
            <v>SERVICIO DE ASISTENCIA TÉCNICA PARA LA ACTIVIDAD ARTESANAL</v>
          </cell>
          <cell r="C44">
            <v>378493058</v>
          </cell>
          <cell r="D44">
            <v>0</v>
          </cell>
          <cell r="E44">
            <v>378493058</v>
          </cell>
        </row>
        <row r="45">
          <cell r="A45" t="str">
            <v>D35020200010350202401</v>
          </cell>
          <cell r="B45" t="str">
            <v>PROVEER LOGÍSTICA PARA PARTICIPIACIÓN EN FERIAS</v>
          </cell>
          <cell r="C45">
            <v>176553489</v>
          </cell>
          <cell r="D45">
            <v>0</v>
          </cell>
          <cell r="E45">
            <v>176553489</v>
          </cell>
        </row>
        <row r="46">
          <cell r="A46" t="str">
            <v>D35020200010350202401020201</v>
          </cell>
          <cell r="B46" t="str">
            <v>MATERIALES Y SUMINISTROS</v>
          </cell>
          <cell r="C46">
            <v>29139113</v>
          </cell>
          <cell r="D46">
            <v>0</v>
          </cell>
          <cell r="E46">
            <v>29139113</v>
          </cell>
        </row>
        <row r="47">
          <cell r="A47" t="str">
            <v>D35020200010350202401020201003</v>
          </cell>
          <cell r="B47" t="str">
            <v>OTROS BIENES TRANSPORTABLES (EXCEPTO PRODUCTOS METÁLICOS, MAQUINARIA Y EQUIPO)</v>
          </cell>
          <cell r="C47">
            <v>29139113</v>
          </cell>
          <cell r="D47">
            <v>0</v>
          </cell>
          <cell r="E47">
            <v>29139113</v>
          </cell>
        </row>
        <row r="48">
          <cell r="A48" t="str">
            <v>D35020200010350202401020201003002</v>
          </cell>
          <cell r="B48" t="str">
            <v>PASTA O PULPA, PAPEL Y PRODUCTOS DE PAPEL; IMPRESOS Y ARTÍCULOS RELACIONADOS</v>
          </cell>
          <cell r="C48">
            <v>21509952</v>
          </cell>
          <cell r="D48">
            <v>0</v>
          </cell>
          <cell r="E48">
            <v>21509952</v>
          </cell>
        </row>
        <row r="49">
          <cell r="A49" t="str">
            <v>D3502020001035020240102020100300201</v>
          </cell>
          <cell r="B49" t="str">
            <v>PASTA DE PAPEL, PAPEL Y CARTÓN</v>
          </cell>
          <cell r="C49">
            <v>21509952</v>
          </cell>
          <cell r="D49">
            <v>0</v>
          </cell>
          <cell r="E49">
            <v>21509952</v>
          </cell>
        </row>
        <row r="50">
          <cell r="A50" t="str">
            <v>D35020200010350202401020201003006</v>
          </cell>
          <cell r="B50" t="str">
            <v>PRODUCTOS DE CAUCHO Y PLÁSTICO</v>
          </cell>
          <cell r="C50">
            <v>7629161</v>
          </cell>
          <cell r="D50">
            <v>0</v>
          </cell>
          <cell r="E50">
            <v>7629161</v>
          </cell>
        </row>
        <row r="51">
          <cell r="A51" t="str">
            <v>D3502020001035020240102020100300604</v>
          </cell>
          <cell r="B51" t="str">
            <v>PRODUCTOS DE EMPAQUE Y ENVASADO, DE PLÁSTICO</v>
          </cell>
          <cell r="C51">
            <v>7629161</v>
          </cell>
          <cell r="D51">
            <v>0</v>
          </cell>
          <cell r="E51">
            <v>7629161</v>
          </cell>
        </row>
        <row r="52">
          <cell r="A52" t="str">
            <v>D35020200010350202401020202</v>
          </cell>
          <cell r="B52" t="str">
            <v>ADQUISICIÓN DE SERVICIOS</v>
          </cell>
          <cell r="C52">
            <v>147414376</v>
          </cell>
          <cell r="D52">
            <v>0</v>
          </cell>
          <cell r="E52">
            <v>147414376</v>
          </cell>
        </row>
        <row r="53">
          <cell r="A53" t="str">
            <v>D35020200010350202401020202005</v>
          </cell>
          <cell r="B53" t="str">
            <v>SERVICIOS DE LA CONSTRUCCIÓN</v>
          </cell>
          <cell r="C53">
            <v>20654875</v>
          </cell>
          <cell r="D53">
            <v>0</v>
          </cell>
          <cell r="E53">
            <v>20654875</v>
          </cell>
        </row>
        <row r="54">
          <cell r="A54" t="str">
            <v>D35020200010350202401020202005004</v>
          </cell>
          <cell r="B54" t="str">
            <v>SERVICIOS DE CONSTRUCCIÓN</v>
          </cell>
          <cell r="C54">
            <v>20654875</v>
          </cell>
          <cell r="D54">
            <v>0</v>
          </cell>
          <cell r="E54">
            <v>20654875</v>
          </cell>
        </row>
        <row r="55">
          <cell r="A55" t="str">
            <v>D3502020001035020240102020200500404</v>
          </cell>
          <cell r="B55" t="str">
            <v>MONTAJE Y ERECCIÓN DE CONSTRUCCIONES PREFABRICADAS</v>
          </cell>
          <cell r="C55">
            <v>20654875</v>
          </cell>
          <cell r="D55">
            <v>0</v>
          </cell>
          <cell r="E55">
            <v>20654875</v>
          </cell>
        </row>
        <row r="56">
          <cell r="A56" t="str">
            <v>D35020200010350202401020202008</v>
          </cell>
          <cell r="B56" t="str">
            <v>SERVICIOS PRESTADOS A LAS EMPRESAS Y SERVICIOS DE PRODUCCIÓN</v>
          </cell>
          <cell r="C56">
            <v>126759501</v>
          </cell>
          <cell r="D56">
            <v>0</v>
          </cell>
          <cell r="E56">
            <v>126759501</v>
          </cell>
        </row>
        <row r="57">
          <cell r="A57" t="str">
            <v>D35020200010350202401020202008003</v>
          </cell>
          <cell r="B57" t="str">
            <v>OTROS SERVICIOS PROFESIONALES, CIENTÍFICOS Y TÉCNICOS</v>
          </cell>
          <cell r="C57">
            <v>20232781</v>
          </cell>
          <cell r="D57">
            <v>0</v>
          </cell>
          <cell r="E57">
            <v>20232781</v>
          </cell>
        </row>
        <row r="58">
          <cell r="A58" t="str">
            <v>D3502020001035020240102020200800309</v>
          </cell>
          <cell r="B58" t="str">
            <v>OTROS SERVICIOS PROFESIONALES Y TÉCNICOS N.C.P.</v>
          </cell>
          <cell r="C58">
            <v>20232781</v>
          </cell>
          <cell r="D58">
            <v>0</v>
          </cell>
          <cell r="E58">
            <v>20232781</v>
          </cell>
        </row>
        <row r="59">
          <cell r="A59" t="str">
            <v>D35020200010350202401020202008005</v>
          </cell>
          <cell r="B59" t="str">
            <v>SERVICIOS DE SOPORTE</v>
          </cell>
          <cell r="C59">
            <v>106526720</v>
          </cell>
          <cell r="D59">
            <v>0</v>
          </cell>
          <cell r="E59">
            <v>106526720</v>
          </cell>
        </row>
        <row r="60">
          <cell r="A60" t="str">
            <v>D3502020001035020240102020200800509</v>
          </cell>
          <cell r="B60" t="str">
            <v>OTROS SERVICIOS AUXILIARES</v>
          </cell>
          <cell r="C60">
            <v>106526720</v>
          </cell>
          <cell r="D60">
            <v>0</v>
          </cell>
          <cell r="E60">
            <v>106526720</v>
          </cell>
        </row>
        <row r="61">
          <cell r="A61" t="str">
            <v>D35020200010350202402</v>
          </cell>
          <cell r="B61" t="str">
            <v>PROVEER LOGÍSTICA PARA TRASLADO Y ESTADÍA DE ARTESANOS DURANTE LAS FERIAS</v>
          </cell>
          <cell r="C61">
            <v>101343544</v>
          </cell>
          <cell r="D61">
            <v>0</v>
          </cell>
          <cell r="E61">
            <v>101343544</v>
          </cell>
        </row>
        <row r="62">
          <cell r="A62" t="str">
            <v>D35020200010350202402020202</v>
          </cell>
          <cell r="B62" t="str">
            <v>ADQUISICIÓN DE SERVICIOS</v>
          </cell>
          <cell r="C62">
            <v>101343544</v>
          </cell>
          <cell r="D62">
            <v>0</v>
          </cell>
          <cell r="E62">
            <v>101343544</v>
          </cell>
        </row>
        <row r="63">
          <cell r="A63" t="str">
            <v>D35020200010350202402020202006</v>
          </cell>
          <cell r="B63" t="str">
            <v>SERVICIOS DE ALOJAMIENTO; SERVICIOS DE SUMINISTRO DE COMIDAS Y BEBIDAS; SERVICIOS DE TRANSPORTE; Y SERVICIOS DE DISTRIBUCIÓN DE ELECTRICIDAD, GAS Y AGUA</v>
          </cell>
          <cell r="C63">
            <v>98106714</v>
          </cell>
          <cell r="D63">
            <v>0</v>
          </cell>
          <cell r="E63">
            <v>98106714</v>
          </cell>
        </row>
        <row r="64">
          <cell r="A64" t="str">
            <v>D35020200010350202402020202006004</v>
          </cell>
          <cell r="B64" t="str">
            <v>SERVICIOS DE TRANSPORTE DE PASAJEROS</v>
          </cell>
          <cell r="C64">
            <v>442351</v>
          </cell>
          <cell r="D64">
            <v>0</v>
          </cell>
          <cell r="E64">
            <v>442351</v>
          </cell>
        </row>
        <row r="65">
          <cell r="A65" t="str">
            <v>D35020200010350202402020202006005</v>
          </cell>
          <cell r="B65" t="str">
            <v>SERVICIOS DE TRANSPORTE DE CARGA</v>
          </cell>
          <cell r="C65">
            <v>97664363</v>
          </cell>
          <cell r="D65">
            <v>0</v>
          </cell>
          <cell r="E65">
            <v>97664363</v>
          </cell>
        </row>
        <row r="66">
          <cell r="A66" t="str">
            <v>D3502020001035020240202020200600501</v>
          </cell>
          <cell r="B66" t="str">
            <v>SERVICIOS DE TRANSPORTE DE CARGA POR VÍA TERRESTRE</v>
          </cell>
          <cell r="C66">
            <v>53914350</v>
          </cell>
          <cell r="D66">
            <v>0</v>
          </cell>
          <cell r="E66">
            <v>53914350</v>
          </cell>
        </row>
        <row r="67">
          <cell r="A67" t="str">
            <v>D3502020001035020240202020200600503</v>
          </cell>
          <cell r="B67" t="str">
            <v>SERVICIOS DE TRANSPORTE DE CARGA POR VÍA AÉREA O ESPACIAL</v>
          </cell>
          <cell r="C67">
            <v>43750013</v>
          </cell>
          <cell r="D67">
            <v>0</v>
          </cell>
          <cell r="E67">
            <v>43750013</v>
          </cell>
        </row>
        <row r="68">
          <cell r="A68" t="str">
            <v>D35020200010350202402020202008</v>
          </cell>
          <cell r="B68" t="str">
            <v>SERVICIOS PRESTADOS A LAS EMPRESAS Y SERVICIOS DE PRODUCCIÓN</v>
          </cell>
          <cell r="C68">
            <v>3236830</v>
          </cell>
          <cell r="D68">
            <v>0</v>
          </cell>
          <cell r="E68">
            <v>3236830</v>
          </cell>
        </row>
        <row r="69">
          <cell r="A69" t="str">
            <v>D35020200010350202402020202008005</v>
          </cell>
          <cell r="B69" t="str">
            <v>SERVICIOS DE SOPORTE</v>
          </cell>
          <cell r="C69">
            <v>3236830</v>
          </cell>
          <cell r="D69">
            <v>0</v>
          </cell>
          <cell r="E69">
            <v>3236830</v>
          </cell>
        </row>
        <row r="70">
          <cell r="A70" t="str">
            <v>D3502020001035020240202020200800509</v>
          </cell>
          <cell r="B70" t="str">
            <v>OTROS SERVICIOS AUXILIARES</v>
          </cell>
          <cell r="C70">
            <v>3236830</v>
          </cell>
          <cell r="D70">
            <v>0</v>
          </cell>
          <cell r="E70">
            <v>3236830</v>
          </cell>
        </row>
        <row r="71">
          <cell r="A71" t="str">
            <v>D35020200010350202403</v>
          </cell>
          <cell r="B71" t="str">
            <v>PROVEER LOGÍSTICA PARA PARTICIPACIÓN EN EVENTOS</v>
          </cell>
          <cell r="C71">
            <v>3000000</v>
          </cell>
          <cell r="D71">
            <v>0</v>
          </cell>
          <cell r="E71">
            <v>3000000</v>
          </cell>
        </row>
        <row r="72">
          <cell r="A72" t="str">
            <v>D35020200010350202403020202</v>
          </cell>
          <cell r="B72" t="str">
            <v>ADQUISICIÓN DE SERVICIOS</v>
          </cell>
          <cell r="C72">
            <v>3000000</v>
          </cell>
          <cell r="D72">
            <v>0</v>
          </cell>
          <cell r="E72">
            <v>3000000</v>
          </cell>
        </row>
        <row r="73">
          <cell r="A73" t="str">
            <v>D35020200010350202403020202006</v>
          </cell>
          <cell r="B73" t="str">
            <v>SERVICIOS DE ALOJAMIENTO; SERVICIOS DE SUMINISTRO DE COMIDAS Y BEBIDAS; SERVICIOS DE TRANSPORTE; Y SERVICIOS DE DISTRIBUCIÓN DE ELECTRICIDAD, GAS Y AGUA</v>
          </cell>
          <cell r="C73">
            <v>3000000</v>
          </cell>
          <cell r="D73">
            <v>0</v>
          </cell>
          <cell r="E73">
            <v>3000000</v>
          </cell>
        </row>
        <row r="74">
          <cell r="A74" t="str">
            <v>D35020200010350202403020202006005</v>
          </cell>
          <cell r="B74" t="str">
            <v>SERVICIOS DE TRANSPORTE DE CARGA</v>
          </cell>
          <cell r="C74">
            <v>3000000</v>
          </cell>
          <cell r="D74">
            <v>0</v>
          </cell>
          <cell r="E74">
            <v>3000000</v>
          </cell>
        </row>
        <row r="75">
          <cell r="A75" t="str">
            <v>D3502020001035020240302020200600501</v>
          </cell>
          <cell r="B75" t="str">
            <v>SERVICIOS DE TRANSPORTE DE CARGA POR VÍA TERRESTRE</v>
          </cell>
          <cell r="C75">
            <v>3000000</v>
          </cell>
          <cell r="D75">
            <v>0</v>
          </cell>
          <cell r="E75">
            <v>3000000</v>
          </cell>
        </row>
        <row r="76">
          <cell r="A76" t="str">
            <v>D35020200010350202404</v>
          </cell>
          <cell r="B76" t="str">
            <v>APOYAR LA EXHIBICIÓN DE LAS VITRINAS LOCALES DE LOS ARTESANOS</v>
          </cell>
          <cell r="C76">
            <v>2200000</v>
          </cell>
          <cell r="D76">
            <v>0</v>
          </cell>
          <cell r="E76">
            <v>2200000</v>
          </cell>
        </row>
        <row r="77">
          <cell r="A77" t="str">
            <v>D35020200010350202404020202</v>
          </cell>
          <cell r="B77" t="str">
            <v>ADQUISICIÓN DE SERVICIOS</v>
          </cell>
          <cell r="C77">
            <v>2200000</v>
          </cell>
          <cell r="D77">
            <v>0</v>
          </cell>
          <cell r="E77">
            <v>2200000</v>
          </cell>
        </row>
        <row r="78">
          <cell r="A78" t="str">
            <v>D35020200010350202404020202008</v>
          </cell>
          <cell r="B78" t="str">
            <v>SERVICIOS PRESTADOS A LAS EMPRESAS Y SERVICIOS DE PRODUCCIÓN</v>
          </cell>
          <cell r="C78">
            <v>2200000</v>
          </cell>
          <cell r="D78">
            <v>0</v>
          </cell>
          <cell r="E78">
            <v>2200000</v>
          </cell>
        </row>
        <row r="79">
          <cell r="A79" t="str">
            <v>D35020200010350202404020202008003</v>
          </cell>
          <cell r="B79" t="str">
            <v>OTROS SERVICIOS PROFESIONALES, CIENTÍFICOS Y TÉCNICOS</v>
          </cell>
          <cell r="C79">
            <v>2200000</v>
          </cell>
          <cell r="D79">
            <v>0</v>
          </cell>
          <cell r="E79">
            <v>2200000</v>
          </cell>
        </row>
        <row r="80">
          <cell r="A80" t="str">
            <v>D3502020001035020240402020200800309</v>
          </cell>
          <cell r="B80" t="str">
            <v>OTROS SERVICIOS PROFESIONALES Y TÉCNICOS N.C.P.</v>
          </cell>
          <cell r="C80">
            <v>2200000</v>
          </cell>
          <cell r="D80">
            <v>0</v>
          </cell>
          <cell r="E80">
            <v>2200000</v>
          </cell>
        </row>
        <row r="81">
          <cell r="A81" t="str">
            <v>D35020200010350202405</v>
          </cell>
          <cell r="B81" t="str">
            <v>PROVEER LOGÍSTICA PARA VITRINAS ARTESANALES</v>
          </cell>
          <cell r="C81">
            <v>43101245</v>
          </cell>
          <cell r="D81">
            <v>0</v>
          </cell>
          <cell r="E81">
            <v>43101245</v>
          </cell>
        </row>
        <row r="82">
          <cell r="A82" t="str">
            <v>D35020200010350202405020202</v>
          </cell>
          <cell r="B82" t="str">
            <v>ADQUISICIÓN DE SERVICIOS</v>
          </cell>
          <cell r="C82">
            <v>43101245</v>
          </cell>
          <cell r="D82">
            <v>0</v>
          </cell>
          <cell r="E82">
            <v>43101245</v>
          </cell>
        </row>
        <row r="83">
          <cell r="A83" t="str">
            <v>D35020200010350202405020202005</v>
          </cell>
          <cell r="B83" t="str">
            <v>SERVICIOS DE LA CONSTRUCCIÓN</v>
          </cell>
          <cell r="C83">
            <v>43101245</v>
          </cell>
          <cell r="D83">
            <v>0</v>
          </cell>
          <cell r="E83">
            <v>43101245</v>
          </cell>
        </row>
        <row r="84">
          <cell r="A84" t="str">
            <v>D35020200010350202405020202005004</v>
          </cell>
          <cell r="B84" t="str">
            <v>SERVICIOS DE CONSTRUCCIÓN</v>
          </cell>
          <cell r="C84">
            <v>43101245</v>
          </cell>
          <cell r="D84">
            <v>0</v>
          </cell>
          <cell r="E84">
            <v>43101245</v>
          </cell>
        </row>
        <row r="85">
          <cell r="A85" t="str">
            <v>D3502020001035020240502020200500404</v>
          </cell>
          <cell r="B85" t="str">
            <v>MONTAJE Y ERECCIÓN DE CONSTRUCCIONES PREFABRICADAS</v>
          </cell>
          <cell r="C85">
            <v>43101245</v>
          </cell>
          <cell r="D85">
            <v>0</v>
          </cell>
          <cell r="E85">
            <v>43101245</v>
          </cell>
        </row>
        <row r="86">
          <cell r="A86" t="str">
            <v>D35020200010350202406</v>
          </cell>
          <cell r="B86" t="str">
            <v>PARTICIPAR EN RUEDAS DE NEGOCIOS DE INTERÉS PARA EL SECTOR</v>
          </cell>
          <cell r="C86">
            <v>13067000</v>
          </cell>
          <cell r="D86">
            <v>0</v>
          </cell>
          <cell r="E86">
            <v>13067000</v>
          </cell>
        </row>
        <row r="87">
          <cell r="A87" t="str">
            <v>D35020200010350202406020202</v>
          </cell>
          <cell r="B87" t="str">
            <v>ADQUISICIÓN DE SERVICIOS</v>
          </cell>
          <cell r="C87">
            <v>13067000</v>
          </cell>
          <cell r="D87">
            <v>0</v>
          </cell>
          <cell r="E87">
            <v>13067000</v>
          </cell>
        </row>
        <row r="88">
          <cell r="A88" t="str">
            <v>D35020200010350202406020202008</v>
          </cell>
          <cell r="B88" t="str">
            <v>SERVICIOS PRESTADOS A LAS EMPRESAS Y SERVICIOS DE PRODUCCIÓN</v>
          </cell>
          <cell r="C88">
            <v>13067000</v>
          </cell>
          <cell r="D88">
            <v>0</v>
          </cell>
          <cell r="E88">
            <v>13067000</v>
          </cell>
        </row>
        <row r="89">
          <cell r="A89" t="str">
            <v>D35020200010350202406020202008005</v>
          </cell>
          <cell r="B89" t="str">
            <v>SERVICIOS DE SOPORTE</v>
          </cell>
          <cell r="C89">
            <v>13067000</v>
          </cell>
          <cell r="D89">
            <v>0</v>
          </cell>
          <cell r="E89">
            <v>13067000</v>
          </cell>
        </row>
        <row r="90">
          <cell r="A90" t="str">
            <v>D3502020001035020240602020200800509</v>
          </cell>
          <cell r="B90" t="str">
            <v>OTROS SERVICIOS AUXILIARES</v>
          </cell>
          <cell r="C90">
            <v>13067000</v>
          </cell>
          <cell r="D90">
            <v>0</v>
          </cell>
          <cell r="E90">
            <v>13067000</v>
          </cell>
        </row>
        <row r="91">
          <cell r="A91" t="str">
            <v>D35020200010350202408</v>
          </cell>
          <cell r="B91" t="str">
            <v>CAPACITAR EN MERCADEO Y VENTAS A LAS COMUNIDADES ARTESANALES.</v>
          </cell>
          <cell r="C91">
            <v>13755000</v>
          </cell>
          <cell r="D91">
            <v>0</v>
          </cell>
          <cell r="E91">
            <v>13755000</v>
          </cell>
        </row>
        <row r="92">
          <cell r="A92" t="str">
            <v>D35020200010350202408020202</v>
          </cell>
          <cell r="B92" t="str">
            <v>ADQUISICIÓN DE SERVICIOS</v>
          </cell>
          <cell r="C92">
            <v>13755000</v>
          </cell>
          <cell r="D92">
            <v>0</v>
          </cell>
          <cell r="E92">
            <v>13755000</v>
          </cell>
        </row>
        <row r="93">
          <cell r="A93" t="str">
            <v>D35020200010350202408020202008</v>
          </cell>
          <cell r="B93" t="str">
            <v>SERVICIOS PRESTADOS A LAS EMPRESAS Y SERVICIOS DE PRODUCCIÓN</v>
          </cell>
          <cell r="C93">
            <v>13755000</v>
          </cell>
          <cell r="D93">
            <v>0</v>
          </cell>
          <cell r="E93">
            <v>13755000</v>
          </cell>
        </row>
        <row r="94">
          <cell r="A94" t="str">
            <v>D35020200010350202408020202008003</v>
          </cell>
          <cell r="B94" t="str">
            <v>OTROS SERVICIOS PROFESIONALES, CIENTÍFICOS Y TÉCNICOS</v>
          </cell>
          <cell r="C94">
            <v>13755000</v>
          </cell>
          <cell r="D94">
            <v>0</v>
          </cell>
          <cell r="E94">
            <v>13755000</v>
          </cell>
        </row>
        <row r="95">
          <cell r="A95" t="str">
            <v>D3502020001035020240802020200800309</v>
          </cell>
          <cell r="B95" t="str">
            <v>OTROS SERVICIOS PROFESIONALES Y TÉCNICOS N.C.P.</v>
          </cell>
          <cell r="C95">
            <v>13755000</v>
          </cell>
          <cell r="D95">
            <v>0</v>
          </cell>
          <cell r="E95">
            <v>13755000</v>
          </cell>
        </row>
        <row r="96">
          <cell r="A96" t="str">
            <v>D35020200010350202409</v>
          </cell>
          <cell r="B96" t="str">
            <v>CAPACITAR EN EXHIBICIÓN Y PARTICIPACIÓN EN FERIAS.</v>
          </cell>
          <cell r="C96">
            <v>10029820</v>
          </cell>
          <cell r="D96">
            <v>0</v>
          </cell>
          <cell r="E96">
            <v>10029820</v>
          </cell>
        </row>
        <row r="97">
          <cell r="A97" t="str">
            <v>D35020200010350202409020202</v>
          </cell>
          <cell r="B97" t="str">
            <v>ADQUISICIÓN DE SERVICIOS</v>
          </cell>
          <cell r="C97">
            <v>10029820</v>
          </cell>
          <cell r="D97">
            <v>0</v>
          </cell>
          <cell r="E97">
            <v>10029820</v>
          </cell>
        </row>
        <row r="98">
          <cell r="A98" t="str">
            <v>D35020200010350202409020202008</v>
          </cell>
          <cell r="B98" t="str">
            <v>SERVICIOS PRESTADOS A LAS EMPRESAS Y SERVICIOS DE PRODUCCIÓN</v>
          </cell>
          <cell r="C98">
            <v>10029820</v>
          </cell>
          <cell r="D98">
            <v>0</v>
          </cell>
          <cell r="E98">
            <v>10029820</v>
          </cell>
        </row>
        <row r="99">
          <cell r="A99" t="str">
            <v>D35020200010350202409020202008003</v>
          </cell>
          <cell r="B99" t="str">
            <v>OTROS SERVICIOS PROFESIONALES, CIENTÍFICOS Y TÉCNICOS</v>
          </cell>
          <cell r="C99">
            <v>10029820</v>
          </cell>
          <cell r="D99">
            <v>0</v>
          </cell>
          <cell r="E99">
            <v>10029820</v>
          </cell>
        </row>
        <row r="100">
          <cell r="A100" t="str">
            <v>D3502020001035020240902020200800309</v>
          </cell>
          <cell r="B100" t="str">
            <v>OTROS SERVICIOS PROFESIONALES Y TÉCNICOS N.C.P.</v>
          </cell>
          <cell r="C100">
            <v>10029820</v>
          </cell>
          <cell r="D100">
            <v>0</v>
          </cell>
          <cell r="E100">
            <v>10029820</v>
          </cell>
        </row>
        <row r="101">
          <cell r="A101" t="str">
            <v>D35020200010350202410</v>
          </cell>
          <cell r="B101" t="str">
            <v>ASESORAR SOBRE EL DESARROLLO DE IMAGEN Y MANEJO DE MARCA A LOS ARTESANOS</v>
          </cell>
          <cell r="C101">
            <v>7255550</v>
          </cell>
          <cell r="D101">
            <v>0</v>
          </cell>
          <cell r="E101">
            <v>7255550</v>
          </cell>
        </row>
        <row r="102">
          <cell r="A102" t="str">
            <v>D35020200010350202410020202</v>
          </cell>
          <cell r="B102" t="str">
            <v>ADQUISICIÓN DE SERVICIOS</v>
          </cell>
          <cell r="C102">
            <v>7255550</v>
          </cell>
          <cell r="D102">
            <v>0</v>
          </cell>
          <cell r="E102">
            <v>7255550</v>
          </cell>
        </row>
        <row r="103">
          <cell r="A103" t="str">
            <v>D35020200010350202410020202008</v>
          </cell>
          <cell r="B103" t="str">
            <v>SERVICIOS PRESTADOS A LAS EMPRESAS Y SERVICIOS DE PRODUCCIÓN</v>
          </cell>
          <cell r="C103">
            <v>7255550</v>
          </cell>
          <cell r="D103">
            <v>0</v>
          </cell>
          <cell r="E103">
            <v>7255550</v>
          </cell>
        </row>
        <row r="104">
          <cell r="A104" t="str">
            <v>D35020200010350202410020202008003</v>
          </cell>
          <cell r="B104" t="str">
            <v>OTROS SERVICIOS PROFESIONALES, CIENTÍFICOS Y TÉCNICOS</v>
          </cell>
          <cell r="C104">
            <v>7255550</v>
          </cell>
          <cell r="D104">
            <v>0</v>
          </cell>
          <cell r="E104">
            <v>7255550</v>
          </cell>
        </row>
        <row r="105">
          <cell r="A105" t="str">
            <v>D3502020001035020241002020200800309</v>
          </cell>
          <cell r="B105" t="str">
            <v>OTROS SERVICIOS PROFESIONALES Y TÉCNICOS N.C.P.</v>
          </cell>
          <cell r="C105">
            <v>7255550</v>
          </cell>
          <cell r="D105">
            <v>0</v>
          </cell>
          <cell r="E105">
            <v>7255550</v>
          </cell>
        </row>
        <row r="106">
          <cell r="A106" t="str">
            <v>D35020200010350202411</v>
          </cell>
          <cell r="B106" t="str">
            <v>REALIZAR CURADURÍA DE PRODUCTO PARA PARTICIPAR EN FERIAS</v>
          </cell>
          <cell r="C106">
            <v>8187410</v>
          </cell>
          <cell r="D106">
            <v>0</v>
          </cell>
          <cell r="E106">
            <v>8187410</v>
          </cell>
        </row>
        <row r="107">
          <cell r="A107" t="str">
            <v>D35020200010350202411020202</v>
          </cell>
          <cell r="B107" t="str">
            <v>ADQUISICIÓN DE SERVICIOS</v>
          </cell>
          <cell r="C107">
            <v>8187410</v>
          </cell>
          <cell r="D107">
            <v>0</v>
          </cell>
          <cell r="E107">
            <v>8187410</v>
          </cell>
        </row>
        <row r="108">
          <cell r="A108" t="str">
            <v>D35020200010350202411020202008</v>
          </cell>
          <cell r="B108" t="str">
            <v>SERVICIOS PRESTADOS A LAS EMPRESAS Y SERVICIOS DE PRODUCCIÓN</v>
          </cell>
          <cell r="C108">
            <v>8187410</v>
          </cell>
          <cell r="D108">
            <v>0</v>
          </cell>
          <cell r="E108">
            <v>8187410</v>
          </cell>
        </row>
        <row r="109">
          <cell r="A109" t="str">
            <v>D35020200010350202411020202008003</v>
          </cell>
          <cell r="B109" t="str">
            <v>OTROS SERVICIOS PROFESIONALES, CIENTÍFICOS Y TÉCNICOS</v>
          </cell>
          <cell r="C109">
            <v>8187410</v>
          </cell>
          <cell r="D109">
            <v>0</v>
          </cell>
          <cell r="E109">
            <v>8187410</v>
          </cell>
        </row>
        <row r="110">
          <cell r="A110" t="str">
            <v>D3502020001035020241102020200800309</v>
          </cell>
          <cell r="B110" t="str">
            <v>OTROS SERVICIOS PROFESIONALES Y TÉCNICOS N.C.P.</v>
          </cell>
          <cell r="C110">
            <v>8187410</v>
          </cell>
          <cell r="D110">
            <v>0</v>
          </cell>
          <cell r="E110">
            <v>8187410</v>
          </cell>
        </row>
        <row r="111">
          <cell r="A111" t="str">
            <v>D350202000103502027</v>
          </cell>
          <cell r="B111" t="str">
            <v>SERVICIO DE DIVULGACIÓN DE LA ACTIVIDAD ARTESANAL</v>
          </cell>
          <cell r="C111">
            <v>11614805</v>
          </cell>
          <cell r="D111">
            <v>0</v>
          </cell>
          <cell r="E111">
            <v>11614805</v>
          </cell>
        </row>
        <row r="112">
          <cell r="A112" t="str">
            <v>D35020200010350202703</v>
          </cell>
          <cell r="B112" t="str">
            <v>REALIZAR INFORMES DE AVANCE DEL PROYECTO</v>
          </cell>
          <cell r="C112">
            <v>11614805</v>
          </cell>
          <cell r="D112">
            <v>0</v>
          </cell>
          <cell r="E112">
            <v>11614805</v>
          </cell>
        </row>
        <row r="113">
          <cell r="A113" t="str">
            <v>D35020200010350202703020202</v>
          </cell>
          <cell r="B113" t="str">
            <v>ADQUISICIÓN DE SERVICIOS</v>
          </cell>
          <cell r="C113">
            <v>11614805</v>
          </cell>
          <cell r="D113">
            <v>0</v>
          </cell>
          <cell r="E113">
            <v>11614805</v>
          </cell>
        </row>
        <row r="114">
          <cell r="A114" t="str">
            <v>D35020200010350202703020202008</v>
          </cell>
          <cell r="B114" t="str">
            <v>SERVICIOS PRESTADOS A LAS EMPRESAS Y SERVICIOS DE PRODUCCIÓN</v>
          </cell>
          <cell r="C114">
            <v>11614805</v>
          </cell>
          <cell r="D114">
            <v>0</v>
          </cell>
          <cell r="E114">
            <v>11614805</v>
          </cell>
        </row>
        <row r="115">
          <cell r="A115" t="str">
            <v>D35020200010350202703020202008005</v>
          </cell>
          <cell r="B115" t="str">
            <v>SERVICIOS DE SOPORTE</v>
          </cell>
          <cell r="C115">
            <v>11614805</v>
          </cell>
          <cell r="D115">
            <v>0</v>
          </cell>
          <cell r="E115">
            <v>11614805</v>
          </cell>
        </row>
        <row r="116">
          <cell r="A116" t="str">
            <v>D3502020001035020270302020200800509</v>
          </cell>
          <cell r="B116" t="str">
            <v>OTROS SERVICIOS AUXILIARES</v>
          </cell>
          <cell r="C116">
            <v>11614805</v>
          </cell>
          <cell r="D116">
            <v>0</v>
          </cell>
          <cell r="E116">
            <v>11614805</v>
          </cell>
        </row>
        <row r="117">
          <cell r="A117" t="str">
            <v>D350202000103502105</v>
          </cell>
          <cell r="B117" t="str">
            <v>SERVICIO DE ASISTENCIA TÉCNICA A UNIDADES ARTESANALES PARA ACCEDER A MERCADOS ELECTRÓNICOS</v>
          </cell>
          <cell r="C117">
            <v>274132485.10000002</v>
          </cell>
          <cell r="D117">
            <v>0</v>
          </cell>
          <cell r="E117">
            <v>274132485.10000002</v>
          </cell>
        </row>
        <row r="118">
          <cell r="A118" t="str">
            <v>D35020200010350210502</v>
          </cell>
          <cell r="B118" t="str">
            <v>ASISTENCIA TÉCNICA EN ECOMMERCE A LOS ARTESANOS SELECCIONADOS</v>
          </cell>
          <cell r="C118">
            <v>77264064</v>
          </cell>
          <cell r="D118">
            <v>0</v>
          </cell>
          <cell r="E118">
            <v>77264064</v>
          </cell>
        </row>
        <row r="119">
          <cell r="A119" t="str">
            <v>D35020200010350210502020202</v>
          </cell>
          <cell r="B119" t="str">
            <v>ADQUISICIÓN DE SERVICIOS</v>
          </cell>
          <cell r="C119">
            <v>77264064</v>
          </cell>
          <cell r="D119">
            <v>0</v>
          </cell>
          <cell r="E119">
            <v>77264064</v>
          </cell>
        </row>
        <row r="120">
          <cell r="A120" t="str">
            <v>D35020200010350210502020202008</v>
          </cell>
          <cell r="B120" t="str">
            <v>SERVICIOS PRESTADOS A LAS EMPRESAS Y SERVICIOS DE PRODUCCIÓN</v>
          </cell>
          <cell r="C120">
            <v>77264064</v>
          </cell>
          <cell r="D120">
            <v>0</v>
          </cell>
          <cell r="E120">
            <v>77264064</v>
          </cell>
        </row>
        <row r="121">
          <cell r="A121" t="str">
            <v>D35020200010350210502020202008003</v>
          </cell>
          <cell r="B121" t="str">
            <v>OTROS SERVICIOS PROFESIONALES, CIENTÍFICOS Y TÉCNICOS</v>
          </cell>
          <cell r="C121">
            <v>77051564</v>
          </cell>
          <cell r="D121">
            <v>0</v>
          </cell>
          <cell r="E121">
            <v>77051564</v>
          </cell>
        </row>
        <row r="122">
          <cell r="A122" t="str">
            <v>D3502020001035021050202020200800309</v>
          </cell>
          <cell r="B122" t="str">
            <v>OTROS SERVICIOS PROFESIONALES Y TÉCNICOS N.C.P.</v>
          </cell>
          <cell r="C122">
            <v>77051564</v>
          </cell>
          <cell r="D122">
            <v>0</v>
          </cell>
          <cell r="E122">
            <v>77051564</v>
          </cell>
        </row>
        <row r="123">
          <cell r="A123" t="str">
            <v>D35020200010350210502020202008005</v>
          </cell>
          <cell r="B123" t="str">
            <v>SERVICIOS DE SOPORTE</v>
          </cell>
          <cell r="C123">
            <v>212500</v>
          </cell>
          <cell r="D123">
            <v>0</v>
          </cell>
          <cell r="E123">
            <v>212500</v>
          </cell>
        </row>
        <row r="124">
          <cell r="A124" t="str">
            <v>D3502020001035021050202020200800509</v>
          </cell>
          <cell r="B124" t="str">
            <v>OTROS SERVICIOS AUXILIARES</v>
          </cell>
          <cell r="C124">
            <v>212500</v>
          </cell>
          <cell r="D124">
            <v>0</v>
          </cell>
          <cell r="E124">
            <v>212500</v>
          </cell>
        </row>
        <row r="125">
          <cell r="A125" t="str">
            <v>D35020200010350210503</v>
          </cell>
          <cell r="B125" t="str">
            <v>PROVEER LOGÍSTICA PARA REALIZAR VENTAS A TRAVÉS DE ECOMMERCE</v>
          </cell>
          <cell r="C125">
            <v>163368970.09999999</v>
          </cell>
          <cell r="D125">
            <v>0</v>
          </cell>
          <cell r="E125">
            <v>163368970.09999999</v>
          </cell>
        </row>
        <row r="126">
          <cell r="A126" t="str">
            <v>D35020200010350210503020201</v>
          </cell>
          <cell r="B126" t="str">
            <v>MATERIALES Y SUMINISTROS</v>
          </cell>
          <cell r="C126">
            <v>26799948.100000001</v>
          </cell>
          <cell r="D126">
            <v>0</v>
          </cell>
          <cell r="E126">
            <v>26799948.100000001</v>
          </cell>
        </row>
        <row r="127">
          <cell r="A127" t="str">
            <v>D35020200010350210503020201002</v>
          </cell>
          <cell r="B127" t="str">
            <v>PRODUCTOS ALIMENTICIOS, BEBIDAS Y TABACO; TEXTILES, PRENDAS DE VESTIR Y PRODUCTOS DE CUERO</v>
          </cell>
          <cell r="C127">
            <v>26799948.100000001</v>
          </cell>
          <cell r="D127">
            <v>0</v>
          </cell>
          <cell r="E127">
            <v>26799948.100000001</v>
          </cell>
        </row>
        <row r="128">
          <cell r="A128" t="str">
            <v>D35020200010350210503020201002007</v>
          </cell>
          <cell r="B128" t="str">
            <v>ARTÍCULOS TEXTILES (EXCEPTO PRENDAS DE VESTIR)</v>
          </cell>
          <cell r="C128">
            <v>26799948.100000001</v>
          </cell>
          <cell r="D128">
            <v>0</v>
          </cell>
          <cell r="E128">
            <v>26799948.100000001</v>
          </cell>
        </row>
        <row r="129">
          <cell r="A129" t="str">
            <v>D35020200010350210503020202</v>
          </cell>
          <cell r="B129" t="str">
            <v>ADQUISICIÓN DE SERVICIOS</v>
          </cell>
          <cell r="C129">
            <v>136569022</v>
          </cell>
          <cell r="D129">
            <v>0</v>
          </cell>
          <cell r="E129">
            <v>136569022</v>
          </cell>
        </row>
        <row r="130">
          <cell r="A130" t="str">
            <v>D35020200010350210503020202008</v>
          </cell>
          <cell r="B130" t="str">
            <v>SERVICIOS PRESTADOS A LAS EMPRESAS Y SERVICIOS DE PRODUCCIÓN</v>
          </cell>
          <cell r="C130">
            <v>136569022</v>
          </cell>
          <cell r="D130">
            <v>0</v>
          </cell>
          <cell r="E130">
            <v>136569022</v>
          </cell>
        </row>
        <row r="131">
          <cell r="A131" t="str">
            <v>D35020200010350210503020202008003</v>
          </cell>
          <cell r="B131" t="str">
            <v>OTROS SERVICIOS PROFESIONALES, CIENTÍFICOS Y TÉCNICOS</v>
          </cell>
          <cell r="C131">
            <v>9727853</v>
          </cell>
          <cell r="D131">
            <v>0</v>
          </cell>
          <cell r="E131">
            <v>9727853</v>
          </cell>
        </row>
        <row r="132">
          <cell r="A132" t="str">
            <v>D3502020001035021050302020200800301</v>
          </cell>
          <cell r="B132" t="str">
            <v>SERVICIOS DE CONSULTORÍA EN ADMINISTRACIÓN Y SERVICIOS DE GESTIÓN; SERVICIOS DE TECNOLOGÍA DE LA INFORMACIÓN</v>
          </cell>
          <cell r="C132">
            <v>9727853</v>
          </cell>
          <cell r="D132">
            <v>0</v>
          </cell>
          <cell r="E132">
            <v>9727853</v>
          </cell>
        </row>
        <row r="133">
          <cell r="A133" t="str">
            <v>D35020200010350210503020202008005</v>
          </cell>
          <cell r="B133" t="str">
            <v>SERVICIOS DE SOPORTE</v>
          </cell>
          <cell r="C133">
            <v>126841169</v>
          </cell>
          <cell r="D133">
            <v>0</v>
          </cell>
          <cell r="E133">
            <v>126841169</v>
          </cell>
        </row>
        <row r="134">
          <cell r="A134" t="str">
            <v>D3502020001035021050302020200800509</v>
          </cell>
          <cell r="B134" t="str">
            <v>OTROS SERVICIOS AUXILIARES</v>
          </cell>
          <cell r="C134">
            <v>126841169</v>
          </cell>
          <cell r="D134">
            <v>0</v>
          </cell>
          <cell r="E134">
            <v>126841169</v>
          </cell>
        </row>
        <row r="135">
          <cell r="A135" t="str">
            <v>D35020200010350210504</v>
          </cell>
          <cell r="B135" t="str">
            <v>DISEÑAR E IMPLEMENTAR PLATAFORMA DIGITAL PARA REALIZAR MERCADOS ELECTRÓNICOS DE ARTESANÍA COLOMBIANA</v>
          </cell>
          <cell r="C135">
            <v>33499451</v>
          </cell>
          <cell r="D135">
            <v>0</v>
          </cell>
          <cell r="E135">
            <v>33499451</v>
          </cell>
        </row>
        <row r="136">
          <cell r="A136" t="str">
            <v>D35020200010350210504020202</v>
          </cell>
          <cell r="B136" t="str">
            <v>ADQUISICIÓN DE SERVICIOS</v>
          </cell>
          <cell r="C136">
            <v>33499451</v>
          </cell>
          <cell r="D136">
            <v>0</v>
          </cell>
          <cell r="E136">
            <v>33499451</v>
          </cell>
        </row>
        <row r="137">
          <cell r="A137" t="str">
            <v>D35020200010350210504020202008</v>
          </cell>
          <cell r="B137" t="str">
            <v>SERVICIOS PRESTADOS A LAS EMPRESAS Y SERVICIOS DE PRODUCCIÓN</v>
          </cell>
          <cell r="C137">
            <v>33499451</v>
          </cell>
          <cell r="D137">
            <v>0</v>
          </cell>
          <cell r="E137">
            <v>33499451</v>
          </cell>
        </row>
        <row r="138">
          <cell r="A138" t="str">
            <v>D35020200010350210504020202008003</v>
          </cell>
          <cell r="B138" t="str">
            <v>OTROS SERVICIOS PROFESIONALES, CIENTÍFICOS Y TÉCNICOS</v>
          </cell>
          <cell r="C138">
            <v>33499451</v>
          </cell>
          <cell r="D138">
            <v>0</v>
          </cell>
          <cell r="E138">
            <v>33499451</v>
          </cell>
        </row>
        <row r="139">
          <cell r="A139" t="str">
            <v>D3502020001035021050402020200800309</v>
          </cell>
          <cell r="B139" t="str">
            <v>OTROS SERVICIOS PROFESIONALES Y TÉCNICOS N.C.P.</v>
          </cell>
          <cell r="C139">
            <v>33499451</v>
          </cell>
          <cell r="D139">
            <v>0</v>
          </cell>
          <cell r="E139">
            <v>33499451</v>
          </cell>
        </row>
        <row r="140">
          <cell r="A140" t="str">
            <v>D3502020002</v>
          </cell>
          <cell r="B140" t="str">
            <v>MEJORAMIENTO DE LA GESTIÓN DE LA INFORMACIÓN Y LA GENERACIÓN DE CONOCIMIENTO DEL SECTOR ARTESANAL NACIONAL</v>
          </cell>
          <cell r="C140">
            <v>19780200</v>
          </cell>
          <cell r="D140">
            <v>0</v>
          </cell>
          <cell r="E140">
            <v>19780200</v>
          </cell>
        </row>
        <row r="141">
          <cell r="A141" t="str">
            <v>D350202000203502107</v>
          </cell>
          <cell r="B141" t="str">
            <v>SERVICIO DE INFORMACIÓN SOBRE EL SECTOR ARTESANAL</v>
          </cell>
          <cell r="C141">
            <v>2975000</v>
          </cell>
          <cell r="D141">
            <v>0</v>
          </cell>
          <cell r="E141">
            <v>2975000</v>
          </cell>
        </row>
        <row r="142">
          <cell r="A142" t="str">
            <v>D35020200020350210703</v>
          </cell>
          <cell r="B142" t="str">
            <v>CONSOLIDAR EL SISTEMA INTEGRADO DE INFORMACIÓN</v>
          </cell>
          <cell r="C142">
            <v>2975000</v>
          </cell>
          <cell r="D142">
            <v>0</v>
          </cell>
          <cell r="E142">
            <v>2975000</v>
          </cell>
        </row>
        <row r="143">
          <cell r="A143" t="str">
            <v>D35020200020350210703020202</v>
          </cell>
          <cell r="B143" t="str">
            <v>ADQUISICIÓN DE SERVICIOS</v>
          </cell>
          <cell r="C143">
            <v>2975000</v>
          </cell>
          <cell r="D143">
            <v>0</v>
          </cell>
          <cell r="E143">
            <v>2975000</v>
          </cell>
        </row>
        <row r="144">
          <cell r="A144" t="str">
            <v>D35020200020350210703020202008</v>
          </cell>
          <cell r="B144" t="str">
            <v>SERVICIOS PRESTADOS A LAS EMPRESAS Y SERVICIOS DE PRODUCCIÓN</v>
          </cell>
          <cell r="C144">
            <v>2975000</v>
          </cell>
          <cell r="D144">
            <v>0</v>
          </cell>
          <cell r="E144">
            <v>2975000</v>
          </cell>
        </row>
        <row r="145">
          <cell r="A145" t="str">
            <v>D35020200020350210703020202008003</v>
          </cell>
          <cell r="B145" t="str">
            <v>OTROS SERVICIOS PROFESIONALES, CIENTÍFICOS Y TÉCNICOS</v>
          </cell>
          <cell r="C145">
            <v>2975000</v>
          </cell>
          <cell r="D145">
            <v>0</v>
          </cell>
          <cell r="E145">
            <v>2975000</v>
          </cell>
        </row>
        <row r="146">
          <cell r="A146" t="str">
            <v>D3502020002035021070302020200800301</v>
          </cell>
          <cell r="B146" t="str">
            <v>SERVICIOS DE CONSULTORÍA EN ADMINISTRACIÓN Y SERVICIOS DE GESTIÓN; SERVICIOS DE TECNOLOGÍA DE LA INFORMACIÓN</v>
          </cell>
          <cell r="C146">
            <v>2975000</v>
          </cell>
          <cell r="D146">
            <v>0</v>
          </cell>
          <cell r="E146">
            <v>2975000</v>
          </cell>
        </row>
        <row r="147">
          <cell r="A147" t="str">
            <v>D350202000203502109</v>
          </cell>
          <cell r="B147" t="str">
            <v>"DOCUMENTOS INVESTIGACIÓN SOBRE EL SECTOR
ARTESANAL"</v>
          </cell>
          <cell r="C147">
            <v>16805200</v>
          </cell>
          <cell r="D147">
            <v>0</v>
          </cell>
          <cell r="E147">
            <v>16805200</v>
          </cell>
        </row>
        <row r="148">
          <cell r="A148" t="str">
            <v>D35020200020350210902</v>
          </cell>
          <cell r="B148" t="str">
            <v>REALIZAR ESTUDIOS SOBRE EL SECTOR ARTESANAL</v>
          </cell>
          <cell r="C148">
            <v>16805200</v>
          </cell>
          <cell r="D148">
            <v>0</v>
          </cell>
          <cell r="E148">
            <v>16805200</v>
          </cell>
        </row>
        <row r="149">
          <cell r="A149" t="str">
            <v>D35020200020350210902020202</v>
          </cell>
          <cell r="B149" t="str">
            <v>ADQUISICIÓN DE SERVICIOS</v>
          </cell>
          <cell r="C149">
            <v>16805200</v>
          </cell>
          <cell r="D149">
            <v>0</v>
          </cell>
          <cell r="E149">
            <v>16805200</v>
          </cell>
        </row>
        <row r="150">
          <cell r="A150" t="str">
            <v>D35020200020350210902020202008</v>
          </cell>
          <cell r="B150" t="str">
            <v>SERVICIOS PRESTADOS A LAS EMPRESAS Y SERVICIOS DE PRODUCCIÓN</v>
          </cell>
          <cell r="C150">
            <v>16805200</v>
          </cell>
          <cell r="D150">
            <v>0</v>
          </cell>
          <cell r="E150">
            <v>16805200</v>
          </cell>
        </row>
        <row r="151">
          <cell r="A151" t="str">
            <v>D35020200020350210902020202008003</v>
          </cell>
          <cell r="B151" t="str">
            <v>OTROS SERVICIOS PROFESIONALES, CIENTÍFICOS Y TÉCNICOS</v>
          </cell>
          <cell r="C151">
            <v>16805200</v>
          </cell>
          <cell r="D151">
            <v>0</v>
          </cell>
          <cell r="E151">
            <v>16805200</v>
          </cell>
        </row>
        <row r="152">
          <cell r="A152" t="str">
            <v>D3502020002035021090202020200800309</v>
          </cell>
          <cell r="B152" t="str">
            <v>OTROS SERVICIOS PROFESIONALES Y TÉCNICOS N.C.P.</v>
          </cell>
          <cell r="C152">
            <v>16805200</v>
          </cell>
          <cell r="D152">
            <v>0</v>
          </cell>
          <cell r="E152">
            <v>16805200</v>
          </cell>
        </row>
        <row r="153">
          <cell r="A153" t="str">
            <v>D3502020003</v>
          </cell>
          <cell r="B153" t="str">
            <v>FORTALECIMIENTO DE LA ACTIVIDAD ARTESANAL DE LOS MUNICIPIOS CON VOCACIÓN ARTESANAL COMO ALTERNATIVA DE REACTIVACIÓN ECONÓMICA LOCAL Y SOSTENIBLE. 2022-2025 NACIONAL</v>
          </cell>
          <cell r="C153">
            <v>370006083</v>
          </cell>
          <cell r="D153">
            <v>0</v>
          </cell>
          <cell r="E153">
            <v>370006083</v>
          </cell>
        </row>
        <row r="154">
          <cell r="A154" t="str">
            <v>D350202000303502008</v>
          </cell>
          <cell r="B154" t="str">
            <v>SERVICIO DE ASISTENCIA TÉCNICA PARA MEJORAR LA COMPETITIVIDAD DE LOS SECTORES PRODUCTIVOS</v>
          </cell>
          <cell r="C154">
            <v>49885638</v>
          </cell>
          <cell r="D154">
            <v>0</v>
          </cell>
          <cell r="E154">
            <v>49885638</v>
          </cell>
        </row>
        <row r="155">
          <cell r="A155" t="str">
            <v>D35020200030350200801</v>
          </cell>
          <cell r="B155" t="str">
            <v>CONSOLIDAR SISTEMAS PRODUCTIVOS ARTESANALES (SISTEMA MODA, REDES PRODUCTIVAS ARTESANALES,SISTEMAS NO AGRÍCOLAS, EMPRENDIMIENTOS RURALES)</v>
          </cell>
          <cell r="C155">
            <v>49885638</v>
          </cell>
          <cell r="D155">
            <v>0</v>
          </cell>
          <cell r="E155">
            <v>49885638</v>
          </cell>
        </row>
        <row r="156">
          <cell r="A156" t="str">
            <v>D35020200030350200801020201</v>
          </cell>
          <cell r="B156" t="str">
            <v>MATERIALES Y SUMINISTROS</v>
          </cell>
          <cell r="C156">
            <v>8032000</v>
          </cell>
          <cell r="D156">
            <v>0</v>
          </cell>
          <cell r="E156">
            <v>8032000</v>
          </cell>
        </row>
        <row r="157">
          <cell r="A157" t="str">
            <v>D35020200030350200801020201002</v>
          </cell>
          <cell r="B157" t="str">
            <v>PRODUCTOS ALIMENTICIOS, BEBIDAS Y TABACO; TEXTILES, PRENDAS DE VESTIR Y PRODUCTOS DE CUERO</v>
          </cell>
          <cell r="C157">
            <v>880000</v>
          </cell>
          <cell r="D157">
            <v>0</v>
          </cell>
          <cell r="E157">
            <v>880000</v>
          </cell>
        </row>
        <row r="158">
          <cell r="A158" t="str">
            <v>D35020200030350200801020201002007</v>
          </cell>
          <cell r="B158" t="str">
            <v>ARTÍCULOS TEXTILES (EXCEPTO PRENDAS DE VESTIR)</v>
          </cell>
          <cell r="C158">
            <v>880000</v>
          </cell>
          <cell r="D158">
            <v>0</v>
          </cell>
          <cell r="E158">
            <v>880000</v>
          </cell>
        </row>
        <row r="159">
          <cell r="A159" t="str">
            <v>D35020200030350200801020201003</v>
          </cell>
          <cell r="B159" t="str">
            <v>OTROS BIENES TRANSPORTABLES (EXCEPTO PRODUCTOS METÁLICOS, MAQUINARIA Y EQUIPO)</v>
          </cell>
          <cell r="C159">
            <v>7152000</v>
          </cell>
          <cell r="D159">
            <v>0</v>
          </cell>
          <cell r="E159">
            <v>7152000</v>
          </cell>
        </row>
        <row r="160">
          <cell r="A160" t="str">
            <v>D35020200030350200801020201003001</v>
          </cell>
          <cell r="B160" t="str">
            <v>PRODUCTOS DE MADERA, CORCHO, CESTERÍA Y ESPARTERÍA</v>
          </cell>
          <cell r="C160">
            <v>1350000</v>
          </cell>
          <cell r="D160">
            <v>0</v>
          </cell>
          <cell r="E160">
            <v>1350000</v>
          </cell>
        </row>
        <row r="161">
          <cell r="A161" t="str">
            <v>D35020200030350200801020201003008</v>
          </cell>
          <cell r="B161" t="str">
            <v>OTROS BIENES TRANSPORTABLES N.C.P.</v>
          </cell>
          <cell r="C161">
            <v>5802000</v>
          </cell>
          <cell r="D161">
            <v>0</v>
          </cell>
          <cell r="E161">
            <v>5802000</v>
          </cell>
        </row>
        <row r="162">
          <cell r="A162" t="str">
            <v>D3502020003035020080102020100300802</v>
          </cell>
          <cell r="B162" t="str">
            <v>JOYAS Y ARTÍCULOS CONEXOS</v>
          </cell>
          <cell r="C162">
            <v>5802000</v>
          </cell>
          <cell r="D162">
            <v>0</v>
          </cell>
          <cell r="E162">
            <v>5802000</v>
          </cell>
        </row>
        <row r="163">
          <cell r="A163" t="str">
            <v>D35020200030350200801020202</v>
          </cell>
          <cell r="B163" t="str">
            <v>ADQUISICIÓN DE SERVICIOS</v>
          </cell>
          <cell r="C163">
            <v>41853638</v>
          </cell>
          <cell r="D163">
            <v>0</v>
          </cell>
          <cell r="E163">
            <v>41853638</v>
          </cell>
        </row>
        <row r="164">
          <cell r="A164" t="str">
            <v>D35020200030350200801020202008</v>
          </cell>
          <cell r="B164" t="str">
            <v>SERVICIOS PRESTADOS A LAS EMPRESAS Y SERVICIOS DE PRODUCCIÓN</v>
          </cell>
          <cell r="C164">
            <v>41853638</v>
          </cell>
          <cell r="D164">
            <v>0</v>
          </cell>
          <cell r="E164">
            <v>41853638</v>
          </cell>
        </row>
        <row r="165">
          <cell r="A165" t="str">
            <v>D35020200030350200801020202008003</v>
          </cell>
          <cell r="B165" t="str">
            <v>OTROS SERVICIOS PROFESIONALES, CIENTÍFICOS Y TÉCNICOS</v>
          </cell>
          <cell r="C165">
            <v>31858000</v>
          </cell>
          <cell r="D165">
            <v>0</v>
          </cell>
          <cell r="E165">
            <v>31858000</v>
          </cell>
        </row>
        <row r="166">
          <cell r="A166" t="str">
            <v>D3502020003035020080102020200800301</v>
          </cell>
          <cell r="B166" t="str">
            <v>SERVICIOS DE CONSULTORÍA EN ADMINISTRACIÓN Y SERVICIOS DE GESTIÓN; SERVICIOS DE TECNOLOGÍA DE LA INFORMACIÓN</v>
          </cell>
          <cell r="C166">
            <v>9347000</v>
          </cell>
          <cell r="D166">
            <v>0</v>
          </cell>
          <cell r="E166">
            <v>9347000</v>
          </cell>
        </row>
        <row r="167">
          <cell r="A167" t="str">
            <v>D3502020003035020080102020200800308</v>
          </cell>
          <cell r="B167" t="str">
            <v>SERVICIOS FOTOGRÁFICOS Y SERVICIOS DE REVELADO FOTOGRÁFICO</v>
          </cell>
          <cell r="C167">
            <v>6010000</v>
          </cell>
          <cell r="D167">
            <v>0</v>
          </cell>
          <cell r="E167">
            <v>6010000</v>
          </cell>
        </row>
        <row r="168">
          <cell r="A168" t="str">
            <v>D3502020003035020080102020200800309</v>
          </cell>
          <cell r="B168" t="str">
            <v>OTROS SERVICIOS PROFESIONALES Y TÉCNICOS N.C.P.</v>
          </cell>
          <cell r="C168">
            <v>16501000</v>
          </cell>
          <cell r="D168">
            <v>0</v>
          </cell>
          <cell r="E168">
            <v>16501000</v>
          </cell>
        </row>
        <row r="169">
          <cell r="A169" t="str">
            <v>D35020200030350200801020202008005</v>
          </cell>
          <cell r="B169" t="str">
            <v>SERVICIOS DE SOPORTE</v>
          </cell>
          <cell r="C169">
            <v>9995638</v>
          </cell>
          <cell r="D169">
            <v>0</v>
          </cell>
          <cell r="E169">
            <v>9995638</v>
          </cell>
        </row>
        <row r="170">
          <cell r="A170" t="str">
            <v>D3502020003035020080102020200800509</v>
          </cell>
          <cell r="B170" t="str">
            <v>OTROS SERVICIOS AUXILIARES</v>
          </cell>
          <cell r="C170">
            <v>9995638</v>
          </cell>
          <cell r="D170">
            <v>0</v>
          </cell>
          <cell r="E170">
            <v>9995638</v>
          </cell>
        </row>
        <row r="171">
          <cell r="A171" t="str">
            <v>D350202000303502016</v>
          </cell>
          <cell r="B171" t="str">
            <v>"SERVICIO DE ASISTENCIA TÉCNICA PARA EL
FORTALECIMIENTO DE LAS REDES REGIONALES DE
EMPRENDIMIENTO"</v>
          </cell>
          <cell r="C171">
            <v>74893587</v>
          </cell>
          <cell r="D171">
            <v>0</v>
          </cell>
          <cell r="E171">
            <v>74893587</v>
          </cell>
        </row>
        <row r="172">
          <cell r="A172" t="str">
            <v>D35020200030350201603</v>
          </cell>
          <cell r="B172" t="str">
            <v>COFINANCIAR PROYECTOS CON ENFOQUE TERRITORIAL (PDET, ADN, ENTRE OTROS)</v>
          </cell>
          <cell r="C172">
            <v>63095587</v>
          </cell>
          <cell r="D172">
            <v>0</v>
          </cell>
          <cell r="E172">
            <v>63095587</v>
          </cell>
        </row>
        <row r="173">
          <cell r="A173" t="str">
            <v>D35020200030350201603020202</v>
          </cell>
          <cell r="B173" t="str">
            <v>ADQUISICIÓN DE SERVICIOS</v>
          </cell>
          <cell r="C173">
            <v>63095587</v>
          </cell>
          <cell r="D173">
            <v>0</v>
          </cell>
          <cell r="E173">
            <v>63095587</v>
          </cell>
        </row>
        <row r="174">
          <cell r="A174" t="str">
            <v>D35020200030350201603020202006</v>
          </cell>
          <cell r="B174" t="str">
            <v>SERVICIOS DE ALOJAMIENTO; SERVICIOS DE SUMINISTRO DE COMIDAS Y BEBIDAS; SERVICIOS DE TRANSPORTE; Y SERVICIOS DE DISTRIBUCIÓN DE ELECTRICIDAD, GAS Y AGUA</v>
          </cell>
          <cell r="C174">
            <v>1321445</v>
          </cell>
          <cell r="D174">
            <v>0</v>
          </cell>
          <cell r="E174">
            <v>1321445</v>
          </cell>
        </row>
        <row r="175">
          <cell r="A175" t="str">
            <v>D35020200030350201603020202006004</v>
          </cell>
          <cell r="B175" t="str">
            <v>SERVICIOS DE TRANSPORTE DE PASAJEROS</v>
          </cell>
          <cell r="C175">
            <v>1321445</v>
          </cell>
          <cell r="D175">
            <v>0</v>
          </cell>
          <cell r="E175">
            <v>1321445</v>
          </cell>
        </row>
        <row r="176">
          <cell r="A176" t="str">
            <v>D35020200030350201603020202008</v>
          </cell>
          <cell r="B176" t="str">
            <v>SERVICIOS PRESTADOS A LAS EMPRESAS Y SERVICIOS DE PRODUCCIÓN</v>
          </cell>
          <cell r="C176">
            <v>61774142</v>
          </cell>
          <cell r="D176">
            <v>0</v>
          </cell>
          <cell r="E176">
            <v>61774142</v>
          </cell>
        </row>
        <row r="177">
          <cell r="A177" t="str">
            <v>D35020200030350201603020202008003</v>
          </cell>
          <cell r="B177" t="str">
            <v>OTROS SERVICIOS PROFESIONALES, CIENTÍFICOS Y TÉCNICOS</v>
          </cell>
          <cell r="C177">
            <v>47971000</v>
          </cell>
          <cell r="D177">
            <v>0</v>
          </cell>
          <cell r="E177">
            <v>47971000</v>
          </cell>
        </row>
        <row r="178">
          <cell r="A178" t="str">
            <v>D3502020003035020160302020200800301</v>
          </cell>
          <cell r="B178" t="str">
            <v>SERVICIOS DE CONSULTORÍA EN ADMINISTRACIÓN Y SERVICIOS DE GESTIÓN; SERVICIOS DE TECNOLOGÍA DE LA INFORMACIÓN</v>
          </cell>
          <cell r="C178">
            <v>44435000</v>
          </cell>
          <cell r="D178">
            <v>0</v>
          </cell>
          <cell r="E178">
            <v>44435000</v>
          </cell>
        </row>
        <row r="179">
          <cell r="A179" t="str">
            <v>D3502020003035020160302020200800307</v>
          </cell>
          <cell r="B179" t="str">
            <v>SERVICIOS DE INVESTIGACIÓN DE MERCADOS Y DE ENCUESTAS DE OPINIÓN PÚBLICA</v>
          </cell>
          <cell r="C179">
            <v>856000</v>
          </cell>
          <cell r="D179">
            <v>0</v>
          </cell>
          <cell r="E179">
            <v>856000</v>
          </cell>
        </row>
        <row r="180">
          <cell r="A180" t="str">
            <v>D3502020003035020160302020200800309</v>
          </cell>
          <cell r="B180" t="str">
            <v>OTROS SERVICIOS PROFESIONALES Y TÉCNICOS N.C.P.</v>
          </cell>
          <cell r="C180">
            <v>2680000</v>
          </cell>
          <cell r="D180">
            <v>0</v>
          </cell>
          <cell r="E180">
            <v>2680000</v>
          </cell>
        </row>
        <row r="181">
          <cell r="A181" t="str">
            <v>D35020200030350201603020202008005</v>
          </cell>
          <cell r="B181" t="str">
            <v>SERVICIOS DE SOPORTE</v>
          </cell>
          <cell r="C181">
            <v>13803142</v>
          </cell>
          <cell r="D181">
            <v>0</v>
          </cell>
          <cell r="E181">
            <v>13803142</v>
          </cell>
        </row>
        <row r="182">
          <cell r="A182" t="str">
            <v>D3502020003035020160302020200800509</v>
          </cell>
          <cell r="B182" t="str">
            <v>OTROS SERVICIOS AUXILIARES</v>
          </cell>
          <cell r="C182">
            <v>13803142</v>
          </cell>
          <cell r="D182">
            <v>0</v>
          </cell>
          <cell r="E182">
            <v>13803142</v>
          </cell>
        </row>
        <row r="183">
          <cell r="A183" t="str">
            <v>D35020200030350201604</v>
          </cell>
          <cell r="B183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183">
            <v>11798000</v>
          </cell>
          <cell r="D183">
            <v>0</v>
          </cell>
          <cell r="E183">
            <v>11798000</v>
          </cell>
        </row>
        <row r="184">
          <cell r="A184" t="str">
            <v>D35020200030350201604020201</v>
          </cell>
          <cell r="B184" t="str">
            <v>MATERIALES Y SUMINISTROS</v>
          </cell>
          <cell r="C184">
            <v>800000</v>
          </cell>
          <cell r="D184">
            <v>0</v>
          </cell>
          <cell r="E184">
            <v>800000</v>
          </cell>
        </row>
        <row r="185">
          <cell r="A185" t="str">
            <v>D35020200030350201604020201003</v>
          </cell>
          <cell r="B185" t="str">
            <v>OTROS BIENES TRANSPORTABLES (EXCEPTO PRODUCTOS METÁLICOS, MAQUINARIA Y EQUIPO)</v>
          </cell>
          <cell r="C185">
            <v>800000</v>
          </cell>
          <cell r="D185">
            <v>0</v>
          </cell>
          <cell r="E185">
            <v>800000</v>
          </cell>
        </row>
        <row r="186">
          <cell r="A186" t="str">
            <v>D35020200030350201604020201003008</v>
          </cell>
          <cell r="B186" t="str">
            <v>OTROS BIENES TRANSPORTABLES N.C.P.</v>
          </cell>
          <cell r="C186">
            <v>800000</v>
          </cell>
          <cell r="D186">
            <v>0</v>
          </cell>
          <cell r="E186">
            <v>800000</v>
          </cell>
        </row>
        <row r="187">
          <cell r="A187" t="str">
            <v>D3502020003035020160402020100300809</v>
          </cell>
          <cell r="B187" t="str">
            <v>OTROS ARTÍCULOS MANUFACTURADOS N.C.P.</v>
          </cell>
          <cell r="C187">
            <v>800000</v>
          </cell>
          <cell r="D187">
            <v>0</v>
          </cell>
          <cell r="E187">
            <v>800000</v>
          </cell>
        </row>
        <row r="188">
          <cell r="A188" t="str">
            <v>D35020200030350201604020202</v>
          </cell>
          <cell r="B188" t="str">
            <v>ADQUISICIÓN DE SERVICIOS</v>
          </cell>
          <cell r="C188">
            <v>10998000</v>
          </cell>
          <cell r="D188">
            <v>0</v>
          </cell>
          <cell r="E188">
            <v>10998000</v>
          </cell>
        </row>
        <row r="189">
          <cell r="A189" t="str">
            <v>D35020200030350201604020202008</v>
          </cell>
          <cell r="B189" t="str">
            <v>SERVICIOS PRESTADOS A LAS EMPRESAS Y SERVICIOS DE PRODUCCIÓN</v>
          </cell>
          <cell r="C189">
            <v>10998000</v>
          </cell>
          <cell r="D189">
            <v>0</v>
          </cell>
          <cell r="E189">
            <v>10998000</v>
          </cell>
        </row>
        <row r="190">
          <cell r="A190" t="str">
            <v>D35020200030350201604020202008001</v>
          </cell>
          <cell r="B190" t="str">
            <v>SERVICIOS DE INVESTIGACIÓN Y DESARROLLO</v>
          </cell>
          <cell r="C190">
            <v>7000000</v>
          </cell>
          <cell r="D190">
            <v>0</v>
          </cell>
          <cell r="E190">
            <v>7000000</v>
          </cell>
        </row>
        <row r="191">
          <cell r="A191" t="str">
            <v>D3502020003035020160402020200800102</v>
          </cell>
          <cell r="B191" t="str">
            <v>SERVICIOS DE INVESTIGACIÓN Y DESARROLLO EXPERIMENTAL EN CIENCIAS SOCIALES Y HUMANIDADES</v>
          </cell>
          <cell r="C191">
            <v>7000000</v>
          </cell>
          <cell r="D191">
            <v>0</v>
          </cell>
          <cell r="E191">
            <v>7000000</v>
          </cell>
        </row>
        <row r="192">
          <cell r="A192" t="str">
            <v>D35020200030350201604020202008003</v>
          </cell>
          <cell r="B192" t="str">
            <v>OTROS SERVICIOS PROFESIONALES, CIENTÍFICOS Y TÉCNICOS</v>
          </cell>
          <cell r="C192">
            <v>3998000</v>
          </cell>
          <cell r="D192">
            <v>0</v>
          </cell>
          <cell r="E192">
            <v>3998000</v>
          </cell>
        </row>
        <row r="193">
          <cell r="A193" t="str">
            <v>D3502020003035020160402020200800301</v>
          </cell>
          <cell r="B193" t="str">
            <v>SERVICIOS DE CONSULTORÍA EN ADMINISTRACIÓN Y SERVICIOS DE GESTIÓN; SERVICIOS DE TECNOLOGÍA DE LA INFORMACIÓN</v>
          </cell>
          <cell r="C193">
            <v>1223000</v>
          </cell>
          <cell r="D193">
            <v>0</v>
          </cell>
          <cell r="E193">
            <v>1223000</v>
          </cell>
        </row>
        <row r="194">
          <cell r="A194" t="str">
            <v>D3502020003035020160402020200800309</v>
          </cell>
          <cell r="B194" t="str">
            <v>OTROS SERVICIOS PROFESIONALES Y TÉCNICOS N.C.P.</v>
          </cell>
          <cell r="C194">
            <v>2775000</v>
          </cell>
          <cell r="D194">
            <v>0</v>
          </cell>
          <cell r="E194">
            <v>2775000</v>
          </cell>
        </row>
        <row r="195">
          <cell r="A195" t="str">
            <v>D350202000303502024</v>
          </cell>
          <cell r="B195" t="str">
            <v>SERVICIO DE ASISTENCIA TÉCNICA PARA LA ACTIVIDAD  ARTESANAL</v>
          </cell>
          <cell r="C195">
            <v>31389002</v>
          </cell>
          <cell r="D195">
            <v>0</v>
          </cell>
          <cell r="E195">
            <v>31389002</v>
          </cell>
        </row>
        <row r="196">
          <cell r="A196" t="str">
            <v>D35020200030350202401</v>
          </cell>
          <cell r="B196" t="str">
            <v>PRESTAR SERVICIOS DE ASISTENCIA TÉCNICA, CAPACITACIÓN Y FORMACIÓN EN LOS 32 DEPARTAMENTOS Y EN LA CIUDAD DE BOGOTÁ</v>
          </cell>
          <cell r="C196">
            <v>22281000</v>
          </cell>
          <cell r="D196">
            <v>0</v>
          </cell>
          <cell r="E196">
            <v>22281000</v>
          </cell>
        </row>
        <row r="197">
          <cell r="A197" t="str">
            <v>D35020200030350202401020202</v>
          </cell>
          <cell r="B197" t="str">
            <v>ADQUISICIÓN DE SERVICIOS</v>
          </cell>
          <cell r="C197">
            <v>22281000</v>
          </cell>
          <cell r="D197">
            <v>0</v>
          </cell>
          <cell r="E197">
            <v>22281000</v>
          </cell>
        </row>
        <row r="198">
          <cell r="A198" t="str">
            <v>D35020200030350202401020202008</v>
          </cell>
          <cell r="B198" t="str">
            <v>SERVICIOS PRESTADOS A LAS EMPRESAS Y SERVICIOS DE PRODUCCIÓN</v>
          </cell>
          <cell r="C198">
            <v>22281000</v>
          </cell>
          <cell r="D198">
            <v>0</v>
          </cell>
          <cell r="E198">
            <v>22281000</v>
          </cell>
        </row>
        <row r="199">
          <cell r="A199" t="str">
            <v>D35020200030350202401020202008003</v>
          </cell>
          <cell r="B199" t="str">
            <v>OTROS SERVICIOS PROFESIONALES, CIENTÍFICOS Y TÉCNICOS</v>
          </cell>
          <cell r="C199">
            <v>22090000</v>
          </cell>
          <cell r="D199">
            <v>0</v>
          </cell>
          <cell r="E199">
            <v>22090000</v>
          </cell>
        </row>
        <row r="200">
          <cell r="A200" t="str">
            <v>D3502020003035020240102020200800309</v>
          </cell>
          <cell r="B200" t="str">
            <v>OTROS SERVICIOS PROFESIONALES Y TÉCNICOS N.C.P.</v>
          </cell>
          <cell r="C200">
            <v>22090000</v>
          </cell>
          <cell r="D200">
            <v>0</v>
          </cell>
          <cell r="E200">
            <v>22090000</v>
          </cell>
        </row>
        <row r="201">
          <cell r="A201" t="str">
            <v>D35020200030350202401020202008005</v>
          </cell>
          <cell r="B201" t="str">
            <v>SERVICIOS DE SOPORTE</v>
          </cell>
          <cell r="C201">
            <v>191000</v>
          </cell>
          <cell r="D201">
            <v>0</v>
          </cell>
          <cell r="E201">
            <v>191000</v>
          </cell>
        </row>
        <row r="202">
          <cell r="A202" t="str">
            <v>D3502020003035020240102020200800509</v>
          </cell>
          <cell r="B202" t="str">
            <v>OTROS SERVICIOS AUXILIARES</v>
          </cell>
          <cell r="C202">
            <v>191000</v>
          </cell>
          <cell r="D202">
            <v>0</v>
          </cell>
          <cell r="E202">
            <v>191000</v>
          </cell>
        </row>
        <row r="203">
          <cell r="A203" t="str">
            <v>D35020200030350202402</v>
          </cell>
          <cell r="B203" t="str">
            <v>"GESTIONAR ALIANZAS PARA LA COFINANCIACIÓN DE PROYECTOS DE DESARROLLO DE LA ACTIVIDAD ARTESANAL EN LOS 32 DEPARTAMENTOS Y EN LA CIUDAD DE BOGOTÁ (INCLUIYE RECURSOS
DE COFINANCIACIÓN)"</v>
          </cell>
          <cell r="C203">
            <v>9108002</v>
          </cell>
          <cell r="D203">
            <v>0</v>
          </cell>
          <cell r="E203">
            <v>9108002</v>
          </cell>
        </row>
        <row r="204">
          <cell r="A204" t="str">
            <v>D35020200030350202402020202</v>
          </cell>
          <cell r="B204" t="str">
            <v>ADQUISICIÓN DE SERVICIOS</v>
          </cell>
          <cell r="C204">
            <v>9108002</v>
          </cell>
          <cell r="D204">
            <v>0</v>
          </cell>
          <cell r="E204">
            <v>9108002</v>
          </cell>
        </row>
        <row r="205">
          <cell r="A205" t="str">
            <v>D35020200030350202402020202008</v>
          </cell>
          <cell r="B205" t="str">
            <v>SERVICIOS PRESTADOS A LAS EMPRESAS Y SERVICIOS DE PRODUCCIÓN</v>
          </cell>
          <cell r="C205">
            <v>9108002</v>
          </cell>
          <cell r="D205">
            <v>0</v>
          </cell>
          <cell r="E205">
            <v>9108002</v>
          </cell>
        </row>
        <row r="206">
          <cell r="A206" t="str">
            <v>D35020200030350202402020202008003</v>
          </cell>
          <cell r="B206" t="str">
            <v>OTROS SERVICIOS PROFESIONALES, CIENTÍFICOS Y TÉCNICOS</v>
          </cell>
          <cell r="C206">
            <v>3330000</v>
          </cell>
          <cell r="D206">
            <v>0</v>
          </cell>
          <cell r="E206">
            <v>3330000</v>
          </cell>
        </row>
        <row r="207">
          <cell r="A207" t="str">
            <v>D3502020003035020240202020200800301</v>
          </cell>
          <cell r="B207" t="str">
            <v>SERVICIOS DE CONSULTORÍA EN ADMINISTRACIÓN Y SERVICIOS DE GESTIÓN; SERVICIOS DE TECNOLOGÍA DE LA INFORMACIÓN</v>
          </cell>
          <cell r="C207">
            <v>3330000</v>
          </cell>
          <cell r="D207">
            <v>0</v>
          </cell>
          <cell r="E207">
            <v>3330000</v>
          </cell>
        </row>
        <row r="208">
          <cell r="A208" t="str">
            <v>D35020200030350202402020202008005</v>
          </cell>
          <cell r="B208" t="str">
            <v>SERVICIOS DE SOPORTE</v>
          </cell>
          <cell r="C208">
            <v>5778002</v>
          </cell>
          <cell r="D208">
            <v>0</v>
          </cell>
          <cell r="E208">
            <v>5778002</v>
          </cell>
        </row>
        <row r="209">
          <cell r="A209" t="str">
            <v>D3502020003035020240202020200800509</v>
          </cell>
          <cell r="B209" t="str">
            <v>OTROS SERVICIOS AUXILIARES</v>
          </cell>
          <cell r="C209">
            <v>5778002</v>
          </cell>
          <cell r="D209">
            <v>0</v>
          </cell>
          <cell r="E209">
            <v>5778002</v>
          </cell>
        </row>
        <row r="210">
          <cell r="A210" t="str">
            <v>D350202000303502026</v>
          </cell>
          <cell r="B210" t="str">
            <v>SERVICIO DE DISEÑO Y/O MEJORAMIENTO DE PRODUCTOS ARTESANALES</v>
          </cell>
          <cell r="C210">
            <v>117224148</v>
          </cell>
          <cell r="D210">
            <v>0</v>
          </cell>
          <cell r="E210">
            <v>117224148</v>
          </cell>
        </row>
        <row r="211">
          <cell r="A211" t="str">
            <v>D35020200030350202602</v>
          </cell>
          <cell r="B211" t="str">
            <v>COMERCIALIZAR LOS PRODUCTOS DESARROLLADOS EN LOS PROYECTOS REGIONALES EN EVENTOS COMERCIALES, LOCALES, REGIONALES Y NACIONALES</v>
          </cell>
          <cell r="C211">
            <v>103908172</v>
          </cell>
          <cell r="D211">
            <v>0</v>
          </cell>
          <cell r="E211">
            <v>103908172</v>
          </cell>
        </row>
        <row r="212">
          <cell r="A212" t="str">
            <v>D35020200030350202602020201</v>
          </cell>
          <cell r="B212" t="str">
            <v>MATERIALES Y SUMINISTROS</v>
          </cell>
          <cell r="C212">
            <v>8862000</v>
          </cell>
          <cell r="D212">
            <v>0</v>
          </cell>
          <cell r="E212">
            <v>8862000</v>
          </cell>
        </row>
        <row r="213">
          <cell r="A213" t="str">
            <v>D35020200030350202602020201002</v>
          </cell>
          <cell r="B213" t="str">
            <v>PRODUCTOS ALIMENTICIOS, BEBIDAS Y TABACO; TEXTILES, PRENDAS DE VESTIR Y PRODUCTOS DE CUERO</v>
          </cell>
          <cell r="C213">
            <v>465000</v>
          </cell>
          <cell r="D213">
            <v>0</v>
          </cell>
          <cell r="E213">
            <v>465000</v>
          </cell>
        </row>
        <row r="214">
          <cell r="A214" t="str">
            <v>D35020200030350202602020201002007</v>
          </cell>
          <cell r="B214" t="str">
            <v>ARTÍCULOS TEXTILES (EXCEPTO PRENDAS DE VESTIR)</v>
          </cell>
          <cell r="C214">
            <v>465000</v>
          </cell>
          <cell r="D214">
            <v>0</v>
          </cell>
          <cell r="E214">
            <v>465000</v>
          </cell>
        </row>
        <row r="215">
          <cell r="A215" t="str">
            <v>D35020200030350202602020201003</v>
          </cell>
          <cell r="B215" t="str">
            <v>OTROS BIENES TRANSPORTABLES (EXCEPTO PRODUCTOS METÁLICOS, MAQUINARIA Y EQUIPO)</v>
          </cell>
          <cell r="C215">
            <v>8397000</v>
          </cell>
          <cell r="D215">
            <v>0</v>
          </cell>
          <cell r="E215">
            <v>8397000</v>
          </cell>
        </row>
        <row r="216">
          <cell r="A216" t="str">
            <v>D35020200030350202602020201003001</v>
          </cell>
          <cell r="B216" t="str">
            <v>PRODUCTOS DE MADERA, CORCHO, CESTERÍA Y ESPARTERÍA</v>
          </cell>
          <cell r="C216">
            <v>6125000</v>
          </cell>
          <cell r="D216">
            <v>0</v>
          </cell>
          <cell r="E216">
            <v>6125000</v>
          </cell>
        </row>
        <row r="217">
          <cell r="A217" t="str">
            <v>D35020200030350202602020201003007</v>
          </cell>
          <cell r="B217" t="str">
            <v>VIDRIO Y PRODUCTOS DE VIDRIO Y OTROS PRODUCTOS NO METÁLICOS N.C.P.</v>
          </cell>
          <cell r="C217">
            <v>1232000</v>
          </cell>
          <cell r="D217">
            <v>0</v>
          </cell>
          <cell r="E217">
            <v>1232000</v>
          </cell>
        </row>
        <row r="218">
          <cell r="A218" t="str">
            <v>D3502020003035020260202020100300702</v>
          </cell>
          <cell r="B218" t="str">
            <v>ARTÍCULOS DE CERÁMICA NO ESTRUCTURAL</v>
          </cell>
          <cell r="C218">
            <v>1232000</v>
          </cell>
          <cell r="D218">
            <v>0</v>
          </cell>
          <cell r="E218">
            <v>1232000</v>
          </cell>
        </row>
        <row r="219">
          <cell r="A219" t="str">
            <v>D35020200030350202602020201003008</v>
          </cell>
          <cell r="B219" t="str">
            <v>OTROS BIENES TRANSPORTABLES N.C.P.</v>
          </cell>
          <cell r="C219">
            <v>1040000</v>
          </cell>
          <cell r="D219">
            <v>0</v>
          </cell>
          <cell r="E219">
            <v>1040000</v>
          </cell>
        </row>
        <row r="220">
          <cell r="A220" t="str">
            <v>D3502020003035020260202020100300801</v>
          </cell>
          <cell r="B220" t="str">
            <v>MUEBLES</v>
          </cell>
          <cell r="C220">
            <v>640000</v>
          </cell>
          <cell r="D220">
            <v>0</v>
          </cell>
          <cell r="E220">
            <v>640000</v>
          </cell>
        </row>
        <row r="221">
          <cell r="A221" t="str">
            <v>D3502020003035020260202020100300809</v>
          </cell>
          <cell r="B221" t="str">
            <v>OTROS ARTÍCULOS MANUFACTURADOS N.C.P.</v>
          </cell>
          <cell r="C221">
            <v>400000</v>
          </cell>
          <cell r="D221">
            <v>0</v>
          </cell>
          <cell r="E221">
            <v>400000</v>
          </cell>
        </row>
        <row r="222">
          <cell r="A222" t="str">
            <v>D35020200030350202602020202</v>
          </cell>
          <cell r="B222" t="str">
            <v>ADQUISICIÓN DE SERVICIOS</v>
          </cell>
          <cell r="C222">
            <v>95046172</v>
          </cell>
          <cell r="D222">
            <v>0</v>
          </cell>
          <cell r="E222">
            <v>95046172</v>
          </cell>
        </row>
        <row r="223">
          <cell r="A223" t="str">
            <v>D35020200030350202602020202005</v>
          </cell>
          <cell r="B223" t="str">
            <v>SERVICIOS DE LA CONSTRUCCIÓN</v>
          </cell>
          <cell r="C223">
            <v>4628311</v>
          </cell>
          <cell r="D223">
            <v>0</v>
          </cell>
          <cell r="E223">
            <v>4628311</v>
          </cell>
        </row>
        <row r="224">
          <cell r="A224" t="str">
            <v>D35020200030350202602020202005004</v>
          </cell>
          <cell r="B224" t="str">
            <v>SERVICIOS DE CONSTRUCCIÓN</v>
          </cell>
          <cell r="C224">
            <v>4628311</v>
          </cell>
          <cell r="D224">
            <v>0</v>
          </cell>
          <cell r="E224">
            <v>4628311</v>
          </cell>
        </row>
        <row r="225">
          <cell r="A225" t="str">
            <v>D3502020003035020260202020200500404</v>
          </cell>
          <cell r="B225" t="str">
            <v>MONTAJE Y ERECCIÓN DE CONSTRUCCIONES PREFABRICADAS</v>
          </cell>
          <cell r="C225">
            <v>4628311</v>
          </cell>
          <cell r="D225">
            <v>0</v>
          </cell>
          <cell r="E225">
            <v>4628311</v>
          </cell>
        </row>
        <row r="226">
          <cell r="A226" t="str">
            <v>D35020200030350202602020202008</v>
          </cell>
          <cell r="B226" t="str">
            <v>SERVICIOS PRESTADOS A LAS EMPRESAS Y SERVICIOS DE PRODUCCIÓN</v>
          </cell>
          <cell r="C226">
            <v>90417861</v>
          </cell>
          <cell r="D226">
            <v>0</v>
          </cell>
          <cell r="E226">
            <v>90417861</v>
          </cell>
        </row>
        <row r="227">
          <cell r="A227" t="str">
            <v>D35020200030350202602020202008003</v>
          </cell>
          <cell r="B227" t="str">
            <v>OTROS SERVICIOS PROFESIONALES, CIENTÍFICOS Y TÉCNICOS</v>
          </cell>
          <cell r="C227">
            <v>11789000</v>
          </cell>
          <cell r="D227">
            <v>0</v>
          </cell>
          <cell r="E227">
            <v>11789000</v>
          </cell>
        </row>
        <row r="228">
          <cell r="A228" t="str">
            <v>D3502020003035020260202020200800307</v>
          </cell>
          <cell r="B228" t="str">
            <v>SERVICIOS DE INVESTIGACIÓN DE MERCADOS Y DE ENCUESTAS DE OPINIÓN PÚBLICA</v>
          </cell>
          <cell r="C228">
            <v>5885000</v>
          </cell>
          <cell r="D228">
            <v>0</v>
          </cell>
          <cell r="E228">
            <v>5885000</v>
          </cell>
        </row>
        <row r="229">
          <cell r="A229" t="str">
            <v>D3502020003035020260202020200800308</v>
          </cell>
          <cell r="B229" t="str">
            <v>SERVICIOS FOTOGRÁFICOS Y SERVICIOS DE REVELADO FOTOGRÁFICO</v>
          </cell>
          <cell r="C229">
            <v>3090000</v>
          </cell>
          <cell r="D229">
            <v>0</v>
          </cell>
          <cell r="E229">
            <v>3090000</v>
          </cell>
        </row>
        <row r="230">
          <cell r="A230" t="str">
            <v>D3502020003035020260202020200800309</v>
          </cell>
          <cell r="B230" t="str">
            <v>OTROS SERVICIOS PROFESIONALES Y TÉCNICOS N.C.P.</v>
          </cell>
          <cell r="C230">
            <v>2814000</v>
          </cell>
          <cell r="D230">
            <v>0</v>
          </cell>
          <cell r="E230">
            <v>2814000</v>
          </cell>
        </row>
        <row r="231">
          <cell r="A231" t="str">
            <v>D35020200030350202602020202008005</v>
          </cell>
          <cell r="B231" t="str">
            <v>SERVICIOS DE SOPORTE</v>
          </cell>
          <cell r="C231">
            <v>78628861</v>
          </cell>
          <cell r="D231">
            <v>0</v>
          </cell>
          <cell r="E231">
            <v>78628861</v>
          </cell>
        </row>
        <row r="232">
          <cell r="A232" t="str">
            <v>D3502020003035020260202020200800509</v>
          </cell>
          <cell r="B232" t="str">
            <v>OTROS SERVICIOS AUXILIARES</v>
          </cell>
          <cell r="C232">
            <v>78628861</v>
          </cell>
          <cell r="D232">
            <v>0</v>
          </cell>
          <cell r="E232">
            <v>78628861</v>
          </cell>
        </row>
        <row r="233">
          <cell r="A233" t="str">
            <v>D35020200030350202603</v>
          </cell>
          <cell r="B233" t="str">
            <v>FORTALECER LAS ACTIVIDADES DE LOS LABORATORIOS DE INNOVACIÓN Y DISEÑO EN LOS 32 DEPARTAMENTOS Y LA CIUDAD DE BOGOTÁ</v>
          </cell>
          <cell r="C233">
            <v>13315976</v>
          </cell>
          <cell r="D233">
            <v>0</v>
          </cell>
          <cell r="E233">
            <v>13315976</v>
          </cell>
        </row>
        <row r="234">
          <cell r="A234" t="str">
            <v>D35020200030350202603020202</v>
          </cell>
          <cell r="B234" t="str">
            <v>ADQUISICIÓN DE SERVICIOS</v>
          </cell>
          <cell r="C234">
            <v>13315976</v>
          </cell>
          <cell r="D234">
            <v>0</v>
          </cell>
          <cell r="E234">
            <v>13315976</v>
          </cell>
        </row>
        <row r="235">
          <cell r="A235" t="str">
            <v>D35020200030350202603020202006</v>
          </cell>
          <cell r="B235" t="str">
            <v>SERVICIOS DE ALOJAMIENTO; SERVICIOS DE SUMINISTRO DE COMIDAS Y BEBIDAS; SERVICIOS DE TRANSPORTE; Y SERVICIOS DE DISTRIBUCIÓN DE ELECTRICIDAD, GAS Y AGUA</v>
          </cell>
          <cell r="C235">
            <v>2280300</v>
          </cell>
          <cell r="D235">
            <v>0</v>
          </cell>
          <cell r="E235">
            <v>2280300</v>
          </cell>
        </row>
        <row r="236">
          <cell r="A236" t="str">
            <v>D35020200030350202603020202006008</v>
          </cell>
          <cell r="B236" t="str">
            <v>SERVICIOS POSTALES Y DE MENSAJERÍA</v>
          </cell>
          <cell r="C236">
            <v>2280300</v>
          </cell>
          <cell r="D236">
            <v>0</v>
          </cell>
          <cell r="E236">
            <v>2280300</v>
          </cell>
        </row>
        <row r="237">
          <cell r="A237" t="str">
            <v>D35020200030350202603020202008</v>
          </cell>
          <cell r="B237" t="str">
            <v>SERVICIOS PRESTADOS A LAS EMPRESAS Y SERVICIOS DE PRODUCCIÓN</v>
          </cell>
          <cell r="C237">
            <v>8737483</v>
          </cell>
          <cell r="D237">
            <v>0</v>
          </cell>
          <cell r="E237">
            <v>8737483</v>
          </cell>
        </row>
        <row r="238">
          <cell r="A238" t="str">
            <v>D35020200030350202603020202008003</v>
          </cell>
          <cell r="B238" t="str">
            <v>OTROS SERVICIOS PROFESIONALES, CIENTÍFICOS Y TÉCNICOS</v>
          </cell>
          <cell r="C238">
            <v>4164949</v>
          </cell>
          <cell r="D238">
            <v>0</v>
          </cell>
          <cell r="E238">
            <v>4164949</v>
          </cell>
        </row>
        <row r="239">
          <cell r="A239" t="str">
            <v>D3502020003035020260302020200800301</v>
          </cell>
          <cell r="B239" t="str">
            <v>SERVICIOS DE CONSULTORÍA EN ADMINISTRACIÓN Y SERVICIOS DE GESTIÓN; SERVICIOS DE TECNOLOGÍA DE LA INFORMACIÓN</v>
          </cell>
          <cell r="C239">
            <v>4164949</v>
          </cell>
          <cell r="D239">
            <v>0</v>
          </cell>
          <cell r="E239">
            <v>4164949</v>
          </cell>
        </row>
        <row r="240">
          <cell r="A240" t="str">
            <v>D35020200030350202603020202008005</v>
          </cell>
          <cell r="B240" t="str">
            <v>SERVICIOS DE SOPORTE</v>
          </cell>
          <cell r="C240">
            <v>4572534</v>
          </cell>
          <cell r="D240">
            <v>0</v>
          </cell>
          <cell r="E240">
            <v>4572534</v>
          </cell>
        </row>
        <row r="241">
          <cell r="A241" t="str">
            <v>D3502020003035020260302020200800509</v>
          </cell>
          <cell r="B241" t="str">
            <v>OTROS SERVICIOS AUXILIARES</v>
          </cell>
          <cell r="C241">
            <v>4572534</v>
          </cell>
          <cell r="D241">
            <v>0</v>
          </cell>
          <cell r="E241">
            <v>4572534</v>
          </cell>
        </row>
        <row r="242">
          <cell r="A242" t="str">
            <v>D35020200030350202603020202010</v>
          </cell>
          <cell r="B242" t="str">
            <v>VIÁTICOS DE LOS FUNCIONARIOS EN COMISIÓN</v>
          </cell>
          <cell r="C242">
            <v>2298193</v>
          </cell>
          <cell r="D242">
            <v>0</v>
          </cell>
          <cell r="E242">
            <v>2298193</v>
          </cell>
        </row>
        <row r="243">
          <cell r="A243" t="str">
            <v>D350202000303502107</v>
          </cell>
          <cell r="B243" t="str">
            <v>SERVICIO DE INFORMACIÓN SOBRE EL SECTOR ARTESANAL</v>
          </cell>
          <cell r="C243">
            <v>96613708</v>
          </cell>
          <cell r="D243">
            <v>0</v>
          </cell>
          <cell r="E243">
            <v>96613708</v>
          </cell>
        </row>
        <row r="244">
          <cell r="A244" t="str">
            <v>D35020200030350210702</v>
          </cell>
          <cell r="B244" t="str">
            <v>CONSOLIDAR EL SISTEMA DE INFORMACIÓN Y COMUNICACIÓN DE LA ACTIVIDAD ARTESANAL</v>
          </cell>
          <cell r="C244">
            <v>68516250</v>
          </cell>
          <cell r="D244">
            <v>0</v>
          </cell>
          <cell r="E244">
            <v>68516250</v>
          </cell>
        </row>
        <row r="245">
          <cell r="A245" t="str">
            <v>D35020200030350210702020202</v>
          </cell>
          <cell r="B245" t="str">
            <v>ADQUISICIÓN DE SERVICIOS</v>
          </cell>
          <cell r="C245">
            <v>68516250</v>
          </cell>
          <cell r="D245">
            <v>0</v>
          </cell>
          <cell r="E245">
            <v>68516250</v>
          </cell>
        </row>
        <row r="246">
          <cell r="A246" t="str">
            <v>D35020200030350210702020202008</v>
          </cell>
          <cell r="B246" t="str">
            <v>SERVICIOS PRESTADOS A LAS EMPRESAS Y SERVICIOS DE PRODUCCIÓN</v>
          </cell>
          <cell r="C246">
            <v>68516250</v>
          </cell>
          <cell r="D246">
            <v>0</v>
          </cell>
          <cell r="E246">
            <v>68516250</v>
          </cell>
        </row>
        <row r="247">
          <cell r="A247" t="str">
            <v>D35020200030350210702020202008003</v>
          </cell>
          <cell r="B247" t="str">
            <v>OTROS SERVICIOS PROFESIONALES, CIENTÍFICOS Y TÉCNICOS</v>
          </cell>
          <cell r="C247">
            <v>59681770</v>
          </cell>
          <cell r="D247">
            <v>0</v>
          </cell>
          <cell r="E247">
            <v>59681770</v>
          </cell>
        </row>
        <row r="248">
          <cell r="A248" t="str">
            <v>D3502020003035021070202020200800301</v>
          </cell>
          <cell r="B248" t="str">
            <v>SERVICIOS DE CONSULTORÍA EN ADMINISTRACIÓN Y SERVICIOS DE GESTIÓN; SERVICIOS DE TECNOLOGÍA DE LA INFORMACIÓN</v>
          </cell>
          <cell r="C248">
            <v>49472235</v>
          </cell>
          <cell r="D248">
            <v>0</v>
          </cell>
          <cell r="E248">
            <v>49472235</v>
          </cell>
        </row>
        <row r="249">
          <cell r="A249" t="str">
            <v>D3502020003035021070202020200800306</v>
          </cell>
          <cell r="B249" t="str">
            <v>SERVICIOS DE PUBLICIDAD Y EL SUMINISTRO DE ESPACIO O TIEMPO PUBLICITARIOS</v>
          </cell>
          <cell r="C249">
            <v>9142075</v>
          </cell>
          <cell r="D249">
            <v>0</v>
          </cell>
          <cell r="E249">
            <v>9142075</v>
          </cell>
        </row>
        <row r="250">
          <cell r="A250" t="str">
            <v>D3502020003035021070202020200800309</v>
          </cell>
          <cell r="B250" t="str">
            <v>OTROS SERVICIOS PROFESIONALES Y TÉCNICOS N.C.P.</v>
          </cell>
          <cell r="C250">
            <v>1067460</v>
          </cell>
          <cell r="D250">
            <v>0</v>
          </cell>
          <cell r="E250">
            <v>1067460</v>
          </cell>
        </row>
        <row r="251">
          <cell r="A251" t="str">
            <v>D35020200030350210702020202008005</v>
          </cell>
          <cell r="B251" t="str">
            <v>SERVICIOS DE SOPORTE</v>
          </cell>
          <cell r="C251">
            <v>3008764</v>
          </cell>
          <cell r="D251">
            <v>0</v>
          </cell>
          <cell r="E251">
            <v>3008764</v>
          </cell>
        </row>
        <row r="252">
          <cell r="A252" t="str">
            <v>D3502020003035021070202020200800509</v>
          </cell>
          <cell r="B252" t="str">
            <v>OTROS SERVICIOS AUXILIARES</v>
          </cell>
          <cell r="C252">
            <v>3008764</v>
          </cell>
          <cell r="D252">
            <v>0</v>
          </cell>
          <cell r="E252">
            <v>3008764</v>
          </cell>
        </row>
        <row r="253">
          <cell r="A253" t="str">
            <v>D35020200030350210702020202008007</v>
          </cell>
          <cell r="B253" t="str">
            <v>SERVICIOS DE MANTENIMIENTO, REPARACIÓN E INSTALACIÓN (EXCEPTO SERVICIOS DE CONSTRUCCIÓN)</v>
          </cell>
          <cell r="C253">
            <v>5825716</v>
          </cell>
          <cell r="D253">
            <v>0</v>
          </cell>
          <cell r="E253">
            <v>5825716</v>
          </cell>
        </row>
        <row r="254">
          <cell r="A254" t="str">
            <v>D3502020003035021070202020200800701</v>
          </cell>
          <cell r="B254" t="str">
            <v>SERVICIOS DE MANTENIMIENTO Y REPARACIÓN DE PRODUCTOS METÁLICOS ELABORADOS, MAQUINARIA Y EQUIPO</v>
          </cell>
          <cell r="C254">
            <v>5825716</v>
          </cell>
          <cell r="D254">
            <v>0</v>
          </cell>
          <cell r="E254">
            <v>5825716</v>
          </cell>
        </row>
        <row r="255">
          <cell r="A255" t="str">
            <v>D35020200030350210703</v>
          </cell>
          <cell r="B255" t="str">
            <v>FORTALECER EL OBSERVATORIO DE LA ACTIVIDAD ARTESANAL</v>
          </cell>
          <cell r="C255">
            <v>28097458</v>
          </cell>
          <cell r="D255">
            <v>0</v>
          </cell>
          <cell r="E255">
            <v>28097458</v>
          </cell>
        </row>
        <row r="256">
          <cell r="A256" t="str">
            <v>D35020200030350210703020202</v>
          </cell>
          <cell r="B256" t="str">
            <v>ADQUISICIÓN DE SERVICIOS</v>
          </cell>
          <cell r="C256">
            <v>28097458</v>
          </cell>
          <cell r="D256">
            <v>0</v>
          </cell>
          <cell r="E256">
            <v>28097458</v>
          </cell>
        </row>
        <row r="257">
          <cell r="A257" t="str">
            <v>D35020200030350210703020202008</v>
          </cell>
          <cell r="B257" t="str">
            <v>SERVICIOS PRESTADOS A LAS EMPRESAS Y SERVICIOS DE PRODUCCIÓN</v>
          </cell>
          <cell r="C257">
            <v>28097458</v>
          </cell>
          <cell r="D257">
            <v>0</v>
          </cell>
          <cell r="E257">
            <v>28097458</v>
          </cell>
        </row>
        <row r="258">
          <cell r="A258" t="str">
            <v>D35020200030350210703020202008003</v>
          </cell>
          <cell r="B258" t="str">
            <v>OTROS SERVICIOS PROFESIONALES, CIENTÍFICOS Y TÉCNICOS</v>
          </cell>
          <cell r="C258">
            <v>16854000</v>
          </cell>
          <cell r="D258">
            <v>0</v>
          </cell>
          <cell r="E258">
            <v>16854000</v>
          </cell>
        </row>
        <row r="259">
          <cell r="A259" t="str">
            <v>D3502020003035021070302020200800301</v>
          </cell>
          <cell r="B259" t="str">
            <v>SERVICIOS DE CONSULTORÍA EN ADMINISTRACIÓN Y SERVICIOS DE GESTIÓN; SERVICIOS DE TECNOLOGÍA DE LA INFORMACIÓN</v>
          </cell>
          <cell r="C259">
            <v>16854000</v>
          </cell>
          <cell r="D259">
            <v>0</v>
          </cell>
          <cell r="E259">
            <v>16854000</v>
          </cell>
        </row>
        <row r="260">
          <cell r="A260" t="str">
            <v>D35020200030350210703020202008005</v>
          </cell>
          <cell r="B260" t="str">
            <v>SERVICIOS DE SOPORTE</v>
          </cell>
          <cell r="C260">
            <v>11243458</v>
          </cell>
          <cell r="D260">
            <v>0</v>
          </cell>
          <cell r="E260">
            <v>11243458</v>
          </cell>
        </row>
        <row r="261">
          <cell r="A261" t="str">
            <v>D3502020003035021070302020200800509</v>
          </cell>
          <cell r="B261" t="str">
            <v>OTROS SERVICIOS AUXILIARES</v>
          </cell>
          <cell r="C261">
            <v>11243458</v>
          </cell>
          <cell r="D261">
            <v>0</v>
          </cell>
          <cell r="E261">
            <v>11243458</v>
          </cell>
        </row>
        <row r="262">
          <cell r="A262" t="str">
            <v>D3502020004</v>
          </cell>
          <cell r="B262" t="str">
            <v>APOYO Y FOMENTO A LA ACTIVIDAD ARTESANAL DE LAS COMUNIDADES O GRUPOS ÉTNICOS COMO EXPRESIÓN DE SUS ECONOMÍAS PROPIAS A NIVEL NACIONAL</v>
          </cell>
          <cell r="C262">
            <v>69356861</v>
          </cell>
          <cell r="D262">
            <v>0</v>
          </cell>
          <cell r="E262">
            <v>69356861</v>
          </cell>
        </row>
        <row r="263">
          <cell r="A263" t="str">
            <v>D350202000403502019</v>
          </cell>
          <cell r="B263" t="str">
            <v>SERVICIO DE ASISTENCIA TÉCNICA Y ACOMPAÑAMIENTO PRODUCTIVO Y EMPRESARIAL</v>
          </cell>
          <cell r="C263">
            <v>1839000</v>
          </cell>
          <cell r="D263">
            <v>0</v>
          </cell>
          <cell r="E263">
            <v>1839000</v>
          </cell>
        </row>
        <row r="264">
          <cell r="A264" t="str">
            <v>D35020200040350201902</v>
          </cell>
          <cell r="B264" t="str">
            <v>ACOMPAÑAR LA CONFORMACIÓN DE REDES DE ENCADENAMIENTO PRODUCTIVO ENTRE LAS COMUNIDADES ÉTNICAS.</v>
          </cell>
          <cell r="C264">
            <v>1839000</v>
          </cell>
          <cell r="D264">
            <v>0</v>
          </cell>
          <cell r="E264">
            <v>1839000</v>
          </cell>
        </row>
        <row r="265">
          <cell r="A265" t="str">
            <v>D35020200040350201902020202</v>
          </cell>
          <cell r="B265" t="str">
            <v>ADQUISICIÓN DE SERVICIOS</v>
          </cell>
          <cell r="C265">
            <v>1839000</v>
          </cell>
          <cell r="D265">
            <v>0</v>
          </cell>
          <cell r="E265">
            <v>1839000</v>
          </cell>
        </row>
        <row r="266">
          <cell r="A266" t="str">
            <v>D35020200040350201902020202008</v>
          </cell>
          <cell r="B266" t="str">
            <v>SERVICIOS PRESTADOS A LAS EMPRESAS Y SERVICIOS DE PRODUCCIÓN</v>
          </cell>
          <cell r="C266">
            <v>1839000</v>
          </cell>
          <cell r="D266">
            <v>0</v>
          </cell>
          <cell r="E266">
            <v>1839000</v>
          </cell>
        </row>
        <row r="267">
          <cell r="A267" t="str">
            <v>D35020200040350201902020202008003</v>
          </cell>
          <cell r="B267" t="str">
            <v>OTROS SERVICIOS PROFESIONALES, CIENTÍFICOS Y TÉCNICOS</v>
          </cell>
          <cell r="C267">
            <v>1839000</v>
          </cell>
          <cell r="D267">
            <v>0</v>
          </cell>
          <cell r="E267">
            <v>1839000</v>
          </cell>
        </row>
        <row r="268">
          <cell r="A268" t="str">
            <v>D3502020004035020190202020200800301</v>
          </cell>
          <cell r="B268" t="str">
            <v>SERVICIOS DE CONSULTORÍA EN ADMINISTRACIÓN Y SERVICIOS DE GESTIÓN; SERVICIOS DE TECNOLOGÍA DE LA INFORMACIÓN</v>
          </cell>
          <cell r="C268">
            <v>1839000</v>
          </cell>
          <cell r="D268">
            <v>0</v>
          </cell>
          <cell r="E268">
            <v>1839000</v>
          </cell>
        </row>
        <row r="269">
          <cell r="A269" t="str">
            <v>D350202000403502026</v>
          </cell>
          <cell r="B269" t="str">
            <v>SERVICIO DE DISEÑO Y/O MEJORAMIENTO DE PRODUCTOS ARTESANALES</v>
          </cell>
          <cell r="C269">
            <v>34094485</v>
          </cell>
          <cell r="D269">
            <v>0</v>
          </cell>
          <cell r="E269">
            <v>34094485</v>
          </cell>
        </row>
        <row r="270">
          <cell r="A270" t="str">
            <v>D35020200040350202601</v>
          </cell>
          <cell r="B270" t="str">
            <v>REALIZAR TALLERES, CHARLAS, ASISTENCIA TÉCNICA, ENTRE OTROS EN LAS ÁREAS DE DESARROLLO HUMANO, DESARROLLO EMPRESARIAL, DISEÑO Y PRODUCCIÓN</v>
          </cell>
          <cell r="C270">
            <v>20606402</v>
          </cell>
          <cell r="D270">
            <v>0</v>
          </cell>
          <cell r="E270">
            <v>20606402</v>
          </cell>
        </row>
        <row r="271">
          <cell r="A271" t="str">
            <v>D35020200040350202601020202</v>
          </cell>
          <cell r="B271" t="str">
            <v>ADQUISICIÓN DE SERVICIOS</v>
          </cell>
          <cell r="C271">
            <v>20606402</v>
          </cell>
          <cell r="D271">
            <v>0</v>
          </cell>
          <cell r="E271">
            <v>20606402</v>
          </cell>
        </row>
        <row r="272">
          <cell r="A272" t="str">
            <v>D35020200040350202601020202008</v>
          </cell>
          <cell r="B272" t="str">
            <v>SERVICIOS PRESTADOS A LAS EMPRESAS Y SERVICIOS DE PRODUCCIÓN</v>
          </cell>
          <cell r="C272">
            <v>20606402</v>
          </cell>
          <cell r="D272">
            <v>0</v>
          </cell>
          <cell r="E272">
            <v>20606402</v>
          </cell>
        </row>
        <row r="273">
          <cell r="A273" t="str">
            <v>D35020200040350202601020202008001</v>
          </cell>
          <cell r="B273" t="str">
            <v>SERVICIOS DE INVESTIGACIÓN Y DESARROLLO</v>
          </cell>
          <cell r="C273">
            <v>9315366</v>
          </cell>
          <cell r="D273">
            <v>0</v>
          </cell>
          <cell r="E273">
            <v>9315366</v>
          </cell>
        </row>
        <row r="274">
          <cell r="A274" t="str">
            <v>D3502020004035020260102020200800102</v>
          </cell>
          <cell r="B274" t="str">
            <v>SERVICIOS DE INVESTIGACIÓN Y DESARROLLO EXPERIMENTAL EN CIENCIAS SOCIALES Y HUMANIDADES</v>
          </cell>
          <cell r="C274">
            <v>9315366</v>
          </cell>
          <cell r="D274">
            <v>0</v>
          </cell>
          <cell r="E274">
            <v>9315366</v>
          </cell>
        </row>
        <row r="275">
          <cell r="A275" t="str">
            <v>D35020200040350202601020202008003</v>
          </cell>
          <cell r="B275" t="str">
            <v>OTROS SERVICIOS PROFESIONALES, CIENTÍFICOS Y TÉCNICOS</v>
          </cell>
          <cell r="C275">
            <v>11291036</v>
          </cell>
          <cell r="D275">
            <v>0</v>
          </cell>
          <cell r="E275">
            <v>11291036</v>
          </cell>
        </row>
        <row r="276">
          <cell r="A276" t="str">
            <v>D3502020004035020260102020200800301</v>
          </cell>
          <cell r="B276" t="str">
            <v>SERVICIOS DE CONSULTORÍA EN ADMINISTRACIÓN Y SERVICIOS DE GESTIÓN; SERVICIOS DE TECNOLOGÍA DE LA INFORMACIÓN</v>
          </cell>
          <cell r="C276">
            <v>2761000</v>
          </cell>
          <cell r="D276">
            <v>0</v>
          </cell>
          <cell r="E276">
            <v>2761000</v>
          </cell>
        </row>
        <row r="277">
          <cell r="A277" t="str">
            <v>D3502020004035020260102020200800307</v>
          </cell>
          <cell r="B277" t="str">
            <v>SERVICIOS DE INVESTIGACIÓN DE MERCADOS Y DE ENCUESTAS DE OPINIÓN PÚBLICA</v>
          </cell>
          <cell r="C277">
            <v>8530033</v>
          </cell>
          <cell r="D277">
            <v>0</v>
          </cell>
          <cell r="E277">
            <v>8530033</v>
          </cell>
        </row>
        <row r="278">
          <cell r="A278" t="str">
            <v>D3502020004035020260102020200800309</v>
          </cell>
          <cell r="B278" t="str">
            <v>OTROS SERVICIOS PROFESIONALES Y TÉCNICOS N.C.P.</v>
          </cell>
          <cell r="C278">
            <v>3</v>
          </cell>
          <cell r="D278">
            <v>0</v>
          </cell>
          <cell r="E278">
            <v>3</v>
          </cell>
        </row>
        <row r="279">
          <cell r="A279" t="str">
            <v>D35020200040350202602</v>
          </cell>
          <cell r="B279" t="str">
            <v>BRINDAR ASISTENCIA TÉCNICA PARA EL DISEÑO Y/O MEJORAMIENTO DE PRODUCTOS</v>
          </cell>
          <cell r="C279">
            <v>4216083</v>
          </cell>
          <cell r="D279">
            <v>0</v>
          </cell>
          <cell r="E279">
            <v>4216083</v>
          </cell>
        </row>
        <row r="280">
          <cell r="A280" t="str">
            <v>D35020200040350202602020202</v>
          </cell>
          <cell r="B280" t="str">
            <v>ADQUISICIÓN DE SERVICIOS</v>
          </cell>
          <cell r="C280">
            <v>4216083</v>
          </cell>
          <cell r="D280">
            <v>0</v>
          </cell>
          <cell r="E280">
            <v>4216083</v>
          </cell>
        </row>
        <row r="281">
          <cell r="A281" t="str">
            <v>D35020200040350202602020202008</v>
          </cell>
          <cell r="B281" t="str">
            <v>SERVICIOS PRESTADOS A LAS EMPRESAS Y SERVICIOS DE PRODUCCIÓN</v>
          </cell>
          <cell r="C281">
            <v>4216083</v>
          </cell>
          <cell r="D281">
            <v>0</v>
          </cell>
          <cell r="E281">
            <v>4216083</v>
          </cell>
        </row>
        <row r="282">
          <cell r="A282" t="str">
            <v>D35020200040350202602020202008003</v>
          </cell>
          <cell r="B282" t="str">
            <v>OTROS SERVICIOS PROFESIONALES, CIENTÍFICOS Y TÉCNICOS</v>
          </cell>
          <cell r="C282">
            <v>4216083</v>
          </cell>
          <cell r="D282">
            <v>0</v>
          </cell>
          <cell r="E282">
            <v>4216083</v>
          </cell>
        </row>
        <row r="283">
          <cell r="A283" t="str">
            <v>D3502020004035020260202020200800309</v>
          </cell>
          <cell r="B283" t="str">
            <v>OTROS SERVICIOS PROFESIONALES Y TÉCNICOS N.C.P.</v>
          </cell>
          <cell r="C283">
            <v>4216083</v>
          </cell>
          <cell r="D283">
            <v>0</v>
          </cell>
          <cell r="E283">
            <v>4216083</v>
          </cell>
        </row>
        <row r="284">
          <cell r="A284" t="str">
            <v>D35020200040350202603</v>
          </cell>
          <cell r="B284" t="str">
            <v>REALIZAR EL ACOMPAÑAMIENTO Y SEGUIMIENTO TÉCNICO, ADMINISTRATIVO, FINANCIERO Y LOGÍSTICO PARA LA EJECUCIÓN DEL PROYECTO</v>
          </cell>
          <cell r="C284">
            <v>9272000</v>
          </cell>
          <cell r="D284">
            <v>0</v>
          </cell>
          <cell r="E284">
            <v>9272000</v>
          </cell>
        </row>
        <row r="285">
          <cell r="A285" t="str">
            <v>D35020200040350202603020202</v>
          </cell>
          <cell r="B285" t="str">
            <v>ADQUISICIÓN DE SERVICIOS</v>
          </cell>
          <cell r="C285">
            <v>9272000</v>
          </cell>
          <cell r="D285">
            <v>0</v>
          </cell>
          <cell r="E285">
            <v>9272000</v>
          </cell>
        </row>
        <row r="286">
          <cell r="A286" t="str">
            <v>D35020200040350202603020202008</v>
          </cell>
          <cell r="B286" t="str">
            <v>SERVICIOS PRESTADOS A LAS EMPRESAS Y SERVICIOS DE PRODUCCIÓN</v>
          </cell>
          <cell r="C286">
            <v>9272000</v>
          </cell>
          <cell r="D286">
            <v>0</v>
          </cell>
          <cell r="E286">
            <v>9272000</v>
          </cell>
        </row>
        <row r="287">
          <cell r="A287" t="str">
            <v>D35020200040350202603020202008003</v>
          </cell>
          <cell r="B287" t="str">
            <v>OTROS SERVICIOS PROFESIONALES, CIENTÍFICOS Y TÉCNICOS</v>
          </cell>
          <cell r="C287">
            <v>9272000</v>
          </cell>
          <cell r="D287">
            <v>0</v>
          </cell>
          <cell r="E287">
            <v>9272000</v>
          </cell>
        </row>
        <row r="288">
          <cell r="A288" t="str">
            <v>D3502020004035020260302020200800301</v>
          </cell>
          <cell r="B288" t="str">
            <v>SERVICIOS DE CONSULTORÍA EN ADMINISTRACIÓN Y SERVICIOS DE GESTIÓN; SERVICIOS DE TECNOLOGÍA DE LA INFORMACIÓN</v>
          </cell>
          <cell r="C288">
            <v>9272000</v>
          </cell>
          <cell r="D288">
            <v>0</v>
          </cell>
          <cell r="E288">
            <v>9272000</v>
          </cell>
        </row>
        <row r="289">
          <cell r="A289" t="str">
            <v>D350202000403502027</v>
          </cell>
          <cell r="B289" t="str">
            <v>SERVICIO DE DIVULGACIÓN DE LA ACTIVIDAD ARTESANAL</v>
          </cell>
          <cell r="C289">
            <v>33423376</v>
          </cell>
          <cell r="D289">
            <v>0</v>
          </cell>
          <cell r="E289">
            <v>33423376</v>
          </cell>
        </row>
        <row r="290">
          <cell r="A290" t="str">
            <v>D35020200040350202701</v>
          </cell>
          <cell r="B290" t="str">
            <v>REALIZAR LA DIVULGACIÓN DE LA ACTIVIDAD ARTESANAL Y FACILITAR LA PARTICIPACIÓN EN EVENTOS COMERCIALES REGIONALES, NACIONALES Y/O INTERNACIONALES DE LAS COMUNIDADES Y/O GRUPOS ÉTNICOS</v>
          </cell>
          <cell r="C290">
            <v>15874696</v>
          </cell>
          <cell r="D290">
            <v>0</v>
          </cell>
          <cell r="E290">
            <v>15874696</v>
          </cell>
        </row>
        <row r="291">
          <cell r="A291" t="str">
            <v>D35020200040350202701020202</v>
          </cell>
          <cell r="B291" t="str">
            <v>ADQUISICIÓN DE SERVICIOS</v>
          </cell>
          <cell r="C291">
            <v>15874696</v>
          </cell>
          <cell r="D291">
            <v>0</v>
          </cell>
          <cell r="E291">
            <v>15874696</v>
          </cell>
        </row>
        <row r="292">
          <cell r="A292" t="str">
            <v>D35020200040350202701020202008</v>
          </cell>
          <cell r="B292" t="str">
            <v>SERVICIOS PRESTADOS A LAS EMPRESAS Y SERVICIOS DE PRODUCCIÓN</v>
          </cell>
          <cell r="C292">
            <v>15874696</v>
          </cell>
          <cell r="D292">
            <v>0</v>
          </cell>
          <cell r="E292">
            <v>15874696</v>
          </cell>
        </row>
        <row r="293">
          <cell r="A293" t="str">
            <v>D35020200040350202701020202008003</v>
          </cell>
          <cell r="B293" t="str">
            <v>OTROS SERVICIOS PROFESIONALES, CIENTÍFICOS Y TÉCNICOS</v>
          </cell>
          <cell r="C293">
            <v>9317363</v>
          </cell>
          <cell r="D293">
            <v>0</v>
          </cell>
          <cell r="E293">
            <v>9317363</v>
          </cell>
        </row>
        <row r="294">
          <cell r="A294" t="str">
            <v>D3502020004035020270102020200800307</v>
          </cell>
          <cell r="B294" t="str">
            <v>SERVICIOS DE INVESTIGACIÓN DE MERCADOS Y DE ENCUESTAS DE OPINIÓN PÚBLICA</v>
          </cell>
          <cell r="C294">
            <v>2000</v>
          </cell>
          <cell r="D294">
            <v>0</v>
          </cell>
          <cell r="E294">
            <v>2000</v>
          </cell>
        </row>
        <row r="295">
          <cell r="A295" t="str">
            <v>D3502020004035020270102020200800309</v>
          </cell>
          <cell r="B295" t="str">
            <v>OTROS SERVICIOS PROFESIONALES Y TÉCNICOS N.C.P.</v>
          </cell>
          <cell r="C295">
            <v>9315363</v>
          </cell>
          <cell r="D295">
            <v>0</v>
          </cell>
          <cell r="E295">
            <v>9315363</v>
          </cell>
        </row>
        <row r="296">
          <cell r="A296" t="str">
            <v>D35020200040350202701020202008005</v>
          </cell>
          <cell r="B296" t="str">
            <v>SERVICIOS DE SOPORTE</v>
          </cell>
          <cell r="C296">
            <v>6557333</v>
          </cell>
          <cell r="D296">
            <v>0</v>
          </cell>
          <cell r="E296">
            <v>6557333</v>
          </cell>
        </row>
        <row r="297">
          <cell r="A297" t="str">
            <v>D3502020004035020270102020200800509</v>
          </cell>
          <cell r="B297" t="str">
            <v>OTROS SERVICIOS AUXILIARES</v>
          </cell>
          <cell r="C297">
            <v>6557333</v>
          </cell>
          <cell r="D297">
            <v>0</v>
          </cell>
          <cell r="E297">
            <v>6557333</v>
          </cell>
        </row>
        <row r="298">
          <cell r="A298" t="str">
            <v>D35020200040350202702</v>
          </cell>
          <cell r="B298" t="str">
            <v>ACOMPAÑAR LA PREPARACIÓN DE LA OFERTA ARTESANAL DE CADA COMUNIDAD IMPLEMENTANDO LA ESTRATEGIA DE MERCADEO Y PLAN COMERCIAL PARA CADA COMUNIDAD Y/O GRUPO ÉTNICO</v>
          </cell>
          <cell r="C298">
            <v>17548680</v>
          </cell>
          <cell r="D298">
            <v>0</v>
          </cell>
          <cell r="E298">
            <v>17548680</v>
          </cell>
        </row>
        <row r="299">
          <cell r="A299" t="str">
            <v>D35020200040350202702020202</v>
          </cell>
          <cell r="B299" t="str">
            <v>ADQUISICIÓN DE SERVICIOS</v>
          </cell>
          <cell r="C299">
            <v>17548680</v>
          </cell>
          <cell r="D299">
            <v>0</v>
          </cell>
          <cell r="E299">
            <v>17548680</v>
          </cell>
        </row>
        <row r="300">
          <cell r="A300" t="str">
            <v>D35020200040350202702020202006</v>
          </cell>
          <cell r="B300" t="str">
            <v>SERVICIOS DE ALOJAMIENTO; SERVICIOS DE SUMINISTRO DE COMIDAS Y BEBIDAS; SERVICIOS DE TRANSPORTE; Y SERVICIOS DE DISTRIBUCIÓN DE ELECTRICIDAD, GAS Y AGUA</v>
          </cell>
          <cell r="C300">
            <v>371680</v>
          </cell>
          <cell r="D300">
            <v>0</v>
          </cell>
          <cell r="E300">
            <v>371680</v>
          </cell>
        </row>
        <row r="301">
          <cell r="A301" t="str">
            <v>D35020200040350202702020202006005</v>
          </cell>
          <cell r="B301" t="str">
            <v>SERVICIOS DE TRANSPORTE DE CARGA</v>
          </cell>
          <cell r="C301">
            <v>371680</v>
          </cell>
          <cell r="D301">
            <v>0</v>
          </cell>
          <cell r="E301">
            <v>371680</v>
          </cell>
        </row>
        <row r="302">
          <cell r="A302" t="str">
            <v>D3502020004035020270202020200600501</v>
          </cell>
          <cell r="B302" t="str">
            <v>SERVICIOS DE TRANSPORTE DE CARGA POR VÍA TERRESTRE</v>
          </cell>
          <cell r="C302">
            <v>371680</v>
          </cell>
          <cell r="D302">
            <v>0</v>
          </cell>
          <cell r="E302">
            <v>371680</v>
          </cell>
        </row>
        <row r="303">
          <cell r="A303" t="str">
            <v>D35020200040350202702020202008</v>
          </cell>
          <cell r="B303" t="str">
            <v>SERVICIOS PRESTADOS A LAS EMPRESAS Y SERVICIOS DE PRODUCCIÓN</v>
          </cell>
          <cell r="C303">
            <v>17177000</v>
          </cell>
          <cell r="D303">
            <v>0</v>
          </cell>
          <cell r="E303">
            <v>17177000</v>
          </cell>
        </row>
        <row r="304">
          <cell r="A304" t="str">
            <v>D35020200040350202702020202008003</v>
          </cell>
          <cell r="B304" t="str">
            <v>OTROS SERVICIOS PROFESIONALES, CIENTÍFICOS Y TÉCNICOS</v>
          </cell>
          <cell r="C304">
            <v>783333</v>
          </cell>
          <cell r="D304">
            <v>0</v>
          </cell>
          <cell r="E304">
            <v>783333</v>
          </cell>
        </row>
        <row r="305">
          <cell r="A305" t="str">
            <v>D3502020004035020270202020200800307</v>
          </cell>
          <cell r="B305" t="str">
            <v>SERVICIOS DE INVESTIGACIÓN DE MERCADOS Y DE ENCUESTAS DE OPINIÓN PÚBLICA</v>
          </cell>
          <cell r="C305">
            <v>783333</v>
          </cell>
          <cell r="D305">
            <v>0</v>
          </cell>
          <cell r="E305">
            <v>783333</v>
          </cell>
        </row>
        <row r="306">
          <cell r="A306" t="str">
            <v>D35020200040350202702020202008005</v>
          </cell>
          <cell r="B306" t="str">
            <v>SERVICIOS DE SOPORTE</v>
          </cell>
          <cell r="C306">
            <v>16393667</v>
          </cell>
          <cell r="D306">
            <v>0</v>
          </cell>
          <cell r="E306">
            <v>16393667</v>
          </cell>
        </row>
        <row r="307">
          <cell r="A307" t="str">
            <v>D3502020004035020270202020200800509</v>
          </cell>
          <cell r="B307" t="str">
            <v>OTROS SERVICIOS AUXILIARES</v>
          </cell>
          <cell r="C307">
            <v>16393667</v>
          </cell>
          <cell r="D307">
            <v>0</v>
          </cell>
          <cell r="E307">
            <v>16393667</v>
          </cell>
        </row>
        <row r="308">
          <cell r="A308" t="str">
            <v>D3502020005</v>
          </cell>
          <cell r="B308" t="str">
            <v>FORTALECIMIENTO DE CAPACIDADES E INCLUSIÓN PRODUCTIVA DE LA POBLACIÓN VICTIMA Y VULNERABLE -APV- NACIONAL</v>
          </cell>
          <cell r="C308">
            <v>162244018.82999998</v>
          </cell>
          <cell r="D308">
            <v>0</v>
          </cell>
          <cell r="E308">
            <v>162244018.82999998</v>
          </cell>
        </row>
        <row r="309">
          <cell r="A309" t="str">
            <v>D350202000503502002</v>
          </cell>
          <cell r="B309" t="str">
            <v>DOCUMENTOS DE LINEAMIENTOS TÉCNICOS</v>
          </cell>
          <cell r="C309">
            <v>3274000</v>
          </cell>
          <cell r="D309">
            <v>0</v>
          </cell>
          <cell r="E309">
            <v>3274000</v>
          </cell>
        </row>
        <row r="310">
          <cell r="A310" t="str">
            <v>D35020200050350200201</v>
          </cell>
          <cell r="B310" t="str">
            <v>PRESTAR SERVICIOS DE APOYO ADMINISTRATIVO AL PROYECTO</v>
          </cell>
          <cell r="C310">
            <v>3274000</v>
          </cell>
          <cell r="D310">
            <v>0</v>
          </cell>
          <cell r="E310">
            <v>3274000</v>
          </cell>
        </row>
        <row r="311">
          <cell r="A311" t="str">
            <v>D35020200050350200201020202</v>
          </cell>
          <cell r="B311" t="str">
            <v>ADQUISICIÓN DE SERVICIOS</v>
          </cell>
          <cell r="C311">
            <v>3274000</v>
          </cell>
          <cell r="D311">
            <v>0</v>
          </cell>
          <cell r="E311">
            <v>3274000</v>
          </cell>
        </row>
        <row r="312">
          <cell r="A312" t="str">
            <v>D35020200050350200201020202008</v>
          </cell>
          <cell r="B312" t="str">
            <v>SERVICIOS PRESTADOS A LAS EMPRESAS Y SERVICIOS DE PRODUCCIÓN</v>
          </cell>
          <cell r="C312">
            <v>3274000</v>
          </cell>
          <cell r="D312">
            <v>0</v>
          </cell>
          <cell r="E312">
            <v>3274000</v>
          </cell>
        </row>
        <row r="313">
          <cell r="A313" t="str">
            <v>D35020200050350200201020202008003</v>
          </cell>
          <cell r="B313" t="str">
            <v>OTROS SERVICIOS PROFESIONALES, CIENTÍFICOS Y TÉCNICOS</v>
          </cell>
          <cell r="C313">
            <v>3274000</v>
          </cell>
          <cell r="D313">
            <v>0</v>
          </cell>
          <cell r="E313">
            <v>3274000</v>
          </cell>
        </row>
        <row r="314">
          <cell r="A314" t="str">
            <v>D3502020005035020020102020200800301</v>
          </cell>
          <cell r="B314" t="str">
            <v>SERVICIOS DE CONSULTORÍA EN ADMINISTRACIÓN Y SERVICIOS DE GESTIÓN; SERVICIOS DE TECNOLOGÍA DE LA INFORMACIÓN</v>
          </cell>
          <cell r="C314">
            <v>3274000</v>
          </cell>
          <cell r="D314">
            <v>0</v>
          </cell>
          <cell r="E314">
            <v>3274000</v>
          </cell>
        </row>
        <row r="315">
          <cell r="A315" t="str">
            <v>D350202000503502022</v>
          </cell>
          <cell r="B315" t="str">
            <v>SERVICIO DE ASISTENCIA TÉCNICA A LAS MIPYMES PARA EL ACCESO A NUEVOS MERCADOS</v>
          </cell>
          <cell r="C315">
            <v>61290830.829999998</v>
          </cell>
          <cell r="D315">
            <v>0</v>
          </cell>
          <cell r="E315">
            <v>61290830.829999998</v>
          </cell>
        </row>
        <row r="316">
          <cell r="A316" t="str">
            <v>D35020200050350202201</v>
          </cell>
          <cell r="B316" t="str">
            <v>ORGANIZAR LA PRESENCIA DE ARTESANOS EN EVENTOS FERIALES</v>
          </cell>
          <cell r="C316">
            <v>49356568.829999998</v>
          </cell>
          <cell r="D316">
            <v>0</v>
          </cell>
          <cell r="E316">
            <v>49356568.829999998</v>
          </cell>
        </row>
        <row r="317">
          <cell r="A317" t="str">
            <v>D35020200050350202201020201</v>
          </cell>
          <cell r="B317" t="str">
            <v>MATERIALES Y SUMINISTROS</v>
          </cell>
          <cell r="C317">
            <v>12570000</v>
          </cell>
          <cell r="D317">
            <v>0</v>
          </cell>
          <cell r="E317">
            <v>12570000</v>
          </cell>
        </row>
        <row r="318">
          <cell r="A318" t="str">
            <v>D35020200050350202201020201002</v>
          </cell>
          <cell r="B318" t="str">
            <v>PRODUCTOS ALIMENTICIOS, BEBIDAS Y TABACO; TEXTILES, PRENDAS DE VESTIR Y PRODUCTOS DE CUERO</v>
          </cell>
          <cell r="C318">
            <v>12570000</v>
          </cell>
          <cell r="D318">
            <v>0</v>
          </cell>
          <cell r="E318">
            <v>12570000</v>
          </cell>
        </row>
        <row r="319">
          <cell r="A319" t="str">
            <v>D35020200050350202201020201002007</v>
          </cell>
          <cell r="B319" t="str">
            <v>ARTÍCULOS TEXTILES (EXCEPTO PRENDAS DE VESTIR)</v>
          </cell>
          <cell r="C319">
            <v>12570000</v>
          </cell>
          <cell r="D319">
            <v>0</v>
          </cell>
          <cell r="E319">
            <v>12570000</v>
          </cell>
        </row>
        <row r="320">
          <cell r="A320" t="str">
            <v>D35020200050350202201020202</v>
          </cell>
          <cell r="B320" t="str">
            <v>ADQUISICIÓN DE SERVICIOS</v>
          </cell>
          <cell r="C320">
            <v>36786568.829999998</v>
          </cell>
          <cell r="D320">
            <v>0</v>
          </cell>
          <cell r="E320">
            <v>36786568.829999998</v>
          </cell>
        </row>
        <row r="321">
          <cell r="A321" t="str">
            <v>D35020200050350202201020202005</v>
          </cell>
          <cell r="B321" t="str">
            <v>SERVICIOS DE LA CONSTRUCCIÓN</v>
          </cell>
          <cell r="C321">
            <v>25911430</v>
          </cell>
          <cell r="D321">
            <v>0</v>
          </cell>
          <cell r="E321">
            <v>25911430</v>
          </cell>
        </row>
        <row r="322">
          <cell r="A322" t="str">
            <v>D35020200050350202201020202005004</v>
          </cell>
          <cell r="B322" t="str">
            <v>SERVICIOS DE CONSTRUCCIÓN</v>
          </cell>
          <cell r="C322">
            <v>25911430</v>
          </cell>
          <cell r="D322">
            <v>0</v>
          </cell>
          <cell r="E322">
            <v>25911430</v>
          </cell>
        </row>
        <row r="323">
          <cell r="A323" t="str">
            <v>D3502020005035020220102020200500404</v>
          </cell>
          <cell r="B323" t="str">
            <v>MONTAJE Y ERECCIÓN DE CONSTRUCCIONES PREFABRICADAS</v>
          </cell>
          <cell r="C323">
            <v>25911430</v>
          </cell>
          <cell r="D323">
            <v>0</v>
          </cell>
          <cell r="E323">
            <v>25911430</v>
          </cell>
        </row>
        <row r="324">
          <cell r="A324" t="str">
            <v>D35020200050350202201020202008</v>
          </cell>
          <cell r="B324" t="str">
            <v>SERVICIOS PRESTADOS A LAS EMPRESAS Y SERVICIOS DE PRODUCCIÓN</v>
          </cell>
          <cell r="C324">
            <v>10875138.83</v>
          </cell>
          <cell r="D324">
            <v>0</v>
          </cell>
          <cell r="E324">
            <v>10875138.83</v>
          </cell>
        </row>
        <row r="325">
          <cell r="A325" t="str">
            <v>D35020200050350202201020202008003</v>
          </cell>
          <cell r="B325" t="str">
            <v>OTROS SERVICIOS PROFESIONALES, CIENTÍFICOS Y TÉCNICOS</v>
          </cell>
          <cell r="C325">
            <v>4851000</v>
          </cell>
          <cell r="D325">
            <v>0</v>
          </cell>
          <cell r="E325">
            <v>4851000</v>
          </cell>
        </row>
        <row r="326">
          <cell r="A326" t="str">
            <v>D3502020005035020220102020200800301</v>
          </cell>
          <cell r="B326" t="str">
            <v>SERVICIOS DE CONSULTORÍA EN ADMINISTRACIÓN Y SERVICIOS DE GESTIÓN; SERVICIOS DE TECNOLOGÍA DE LA INFORMACIÓN</v>
          </cell>
          <cell r="C326">
            <v>4851000</v>
          </cell>
          <cell r="D326">
            <v>0</v>
          </cell>
          <cell r="E326">
            <v>4851000</v>
          </cell>
        </row>
        <row r="327">
          <cell r="A327" t="str">
            <v>D35020200050350202201020202008005</v>
          </cell>
          <cell r="B327" t="str">
            <v>SERVICIOS DE SOPORTE</v>
          </cell>
          <cell r="C327">
            <v>6024138.8300000001</v>
          </cell>
          <cell r="D327">
            <v>0</v>
          </cell>
          <cell r="E327">
            <v>6024138.8300000001</v>
          </cell>
        </row>
        <row r="328">
          <cell r="A328" t="str">
            <v>D3502020005035020220102020200800509</v>
          </cell>
          <cell r="B328" t="str">
            <v>OTROS SERVICIOS AUXILIARES</v>
          </cell>
          <cell r="C328">
            <v>6024138.8300000001</v>
          </cell>
          <cell r="D328">
            <v>0</v>
          </cell>
          <cell r="E328">
            <v>6024138.8300000001</v>
          </cell>
        </row>
        <row r="329">
          <cell r="A329" t="str">
            <v>D35020200050350202202</v>
          </cell>
          <cell r="B329" t="str">
            <v>PRESTAR SERVICIOS DE APOYO LOGÍSTICO DE TRANSPORTE</v>
          </cell>
          <cell r="C329">
            <v>11144262</v>
          </cell>
          <cell r="D329">
            <v>0</v>
          </cell>
          <cell r="E329">
            <v>11144262</v>
          </cell>
        </row>
        <row r="330">
          <cell r="A330" t="str">
            <v>D35020200050350202202020202</v>
          </cell>
          <cell r="B330" t="str">
            <v>ADQUISICIÓN DE SERVICIOS</v>
          </cell>
          <cell r="C330">
            <v>11144262</v>
          </cell>
          <cell r="D330">
            <v>0</v>
          </cell>
          <cell r="E330">
            <v>11144262</v>
          </cell>
        </row>
        <row r="331">
          <cell r="A331" t="str">
            <v>D35020200050350202202020202006</v>
          </cell>
          <cell r="B331" t="str">
            <v>SERVICIOS DE ALOJAMIENTO; SERVICIOS DE SUMINISTRO DE COMIDAS Y BEBIDAS; SERVICIOS DE TRANSPORTE; Y SERVICIOS DE DISTRIBUCIÓN DE ELECTRICIDAD, GAS Y AGUA</v>
          </cell>
          <cell r="C331">
            <v>11144262</v>
          </cell>
          <cell r="D331">
            <v>0</v>
          </cell>
          <cell r="E331">
            <v>11144262</v>
          </cell>
        </row>
        <row r="332">
          <cell r="A332" t="str">
            <v>D35020200050350202202020202006005</v>
          </cell>
          <cell r="B332" t="str">
            <v>SERVICIOS DE TRANSPORTE DE CARGA</v>
          </cell>
          <cell r="C332">
            <v>11144262</v>
          </cell>
          <cell r="D332">
            <v>0</v>
          </cell>
          <cell r="E332">
            <v>11144262</v>
          </cell>
        </row>
        <row r="333">
          <cell r="A333" t="str">
            <v>D3502020005035020220202020200600501</v>
          </cell>
          <cell r="B333" t="str">
            <v>SERVICIOS DE TRANSPORTE DE CARGA POR VÍA TERRESTRE</v>
          </cell>
          <cell r="C333">
            <v>11144262</v>
          </cell>
          <cell r="D333">
            <v>0</v>
          </cell>
          <cell r="E333">
            <v>11144262</v>
          </cell>
        </row>
        <row r="334">
          <cell r="A334" t="str">
            <v>D35020200050350202203</v>
          </cell>
          <cell r="B334" t="str">
            <v>MONTAR Y/O AFIANZAR PUNTOS DE VENTA Y/O CENTROS DE ACOPIO.</v>
          </cell>
          <cell r="C334">
            <v>790000</v>
          </cell>
          <cell r="D334">
            <v>0</v>
          </cell>
          <cell r="E334">
            <v>790000</v>
          </cell>
        </row>
        <row r="335">
          <cell r="A335" t="str">
            <v>D35020200050350202203020202</v>
          </cell>
          <cell r="B335" t="str">
            <v>ADQUISICIÓN DE SERVICIOS</v>
          </cell>
          <cell r="C335">
            <v>790000</v>
          </cell>
          <cell r="D335">
            <v>0</v>
          </cell>
          <cell r="E335">
            <v>790000</v>
          </cell>
        </row>
        <row r="336">
          <cell r="A336" t="str">
            <v>D35020200050350202203020202008</v>
          </cell>
          <cell r="B336" t="str">
            <v>SERVICIOS PRESTADOS A LAS EMPRESAS Y SERVICIOS DE PRODUCCIÓN</v>
          </cell>
          <cell r="C336">
            <v>790000</v>
          </cell>
          <cell r="D336">
            <v>0</v>
          </cell>
          <cell r="E336">
            <v>790000</v>
          </cell>
        </row>
        <row r="337">
          <cell r="A337" t="str">
            <v>D35020200050350202203020202008003</v>
          </cell>
          <cell r="B337" t="str">
            <v>OTROS SERVICIOS PROFESIONALES, CIENTÍFICOS Y TÉCNICOS</v>
          </cell>
          <cell r="C337">
            <v>790000</v>
          </cell>
          <cell r="D337">
            <v>0</v>
          </cell>
          <cell r="E337">
            <v>790000</v>
          </cell>
        </row>
        <row r="338">
          <cell r="A338" t="str">
            <v>D3502020005035020220302020200800307</v>
          </cell>
          <cell r="B338" t="str">
            <v>SERVICIOS DE INVESTIGACIÓN DE MERCADOS Y DE ENCUESTAS DE OPINIÓN PÚBLICA</v>
          </cell>
          <cell r="C338">
            <v>790000</v>
          </cell>
          <cell r="D338">
            <v>0</v>
          </cell>
          <cell r="E338">
            <v>790000</v>
          </cell>
        </row>
        <row r="339">
          <cell r="A339" t="str">
            <v>D350202000503502024</v>
          </cell>
          <cell r="B339" t="str">
            <v>SERVICIO DE ASISTENCIA TÉCNICA PARA LA ACTIVIDAD ARTESANAL</v>
          </cell>
          <cell r="C339">
            <v>63580686</v>
          </cell>
          <cell r="D339">
            <v>0</v>
          </cell>
          <cell r="E339">
            <v>63580686</v>
          </cell>
        </row>
        <row r="340">
          <cell r="A340" t="str">
            <v>D35020200050350202401</v>
          </cell>
          <cell r="B340" t="str">
            <v>BRINDAR ASISTENCIA TÉCNICA PARA EL MEJORAMIENTO DE PRODUCTOS Y GESTIÓN DE UNIDADES PRODUCTIVAS</v>
          </cell>
          <cell r="C340">
            <v>15131000</v>
          </cell>
          <cell r="D340">
            <v>0</v>
          </cell>
          <cell r="E340">
            <v>15131000</v>
          </cell>
        </row>
        <row r="341">
          <cell r="A341" t="str">
            <v>D35020200050350202401020202</v>
          </cell>
          <cell r="B341" t="str">
            <v>ADQUISICIÓN DE SERVICIOS</v>
          </cell>
          <cell r="C341">
            <v>15131000</v>
          </cell>
          <cell r="D341">
            <v>0</v>
          </cell>
          <cell r="E341">
            <v>15131000</v>
          </cell>
        </row>
        <row r="342">
          <cell r="A342" t="str">
            <v>D35020200050350202401020202008</v>
          </cell>
          <cell r="B342" t="str">
            <v>SERVICIOS PRESTADOS A LAS EMPRESAS Y SERVICIOS DE PRODUCCIÓN</v>
          </cell>
          <cell r="C342">
            <v>15131000</v>
          </cell>
          <cell r="D342">
            <v>0</v>
          </cell>
          <cell r="E342">
            <v>15131000</v>
          </cell>
        </row>
        <row r="343">
          <cell r="A343" t="str">
            <v>D35020200050350202401020202008001</v>
          </cell>
          <cell r="B343" t="str">
            <v>SERVICIOS DE INVESTIGACIÓN Y DESARROLLO</v>
          </cell>
          <cell r="C343">
            <v>3686000</v>
          </cell>
          <cell r="D343">
            <v>0</v>
          </cell>
          <cell r="E343">
            <v>3686000</v>
          </cell>
        </row>
        <row r="344">
          <cell r="A344" t="str">
            <v>D3502020005035020240102020200800102</v>
          </cell>
          <cell r="B344" t="str">
            <v>SERVICIOS DE INVESTIGACIÓN Y DESARROLLO EXPERIMENTAL EN CIENCIAS SOCIALES Y HUMANIDADES</v>
          </cell>
          <cell r="C344">
            <v>3686000</v>
          </cell>
          <cell r="D344">
            <v>0</v>
          </cell>
          <cell r="E344">
            <v>3686000</v>
          </cell>
        </row>
        <row r="345">
          <cell r="A345" t="str">
            <v>D35020200050350202401020202008003</v>
          </cell>
          <cell r="B345" t="str">
            <v>OTROS SERVICIOS PROFESIONALES, CIENTÍFICOS Y TÉCNICOS</v>
          </cell>
          <cell r="C345">
            <v>11445000</v>
          </cell>
          <cell r="D345">
            <v>0</v>
          </cell>
          <cell r="E345">
            <v>11445000</v>
          </cell>
        </row>
        <row r="346">
          <cell r="A346" t="str">
            <v>D3502020005035020240102020200800301</v>
          </cell>
          <cell r="B346" t="str">
            <v>SERVICIOS DE CONSULTORÍA EN ADMINISTRACIÓN Y SERVICIOS DE GESTIÓN; SERVICIOS DE TECNOLOGÍA DE LA INFORMACIÓN</v>
          </cell>
          <cell r="C346">
            <v>4660000</v>
          </cell>
          <cell r="D346">
            <v>0</v>
          </cell>
          <cell r="E346">
            <v>4660000</v>
          </cell>
        </row>
        <row r="347">
          <cell r="A347" t="str">
            <v>D3502020005035020240102020200800307</v>
          </cell>
          <cell r="B347" t="str">
            <v>SERVICIOS DE INVESTIGACIÓN DE MERCADOS Y DE ENCUESTAS DE OPINIÓN PÚBLICA</v>
          </cell>
          <cell r="C347">
            <v>3663000</v>
          </cell>
          <cell r="D347">
            <v>0</v>
          </cell>
          <cell r="E347">
            <v>3663000</v>
          </cell>
        </row>
        <row r="348">
          <cell r="A348" t="str">
            <v>D3502020005035020240102020200800309</v>
          </cell>
          <cell r="B348" t="str">
            <v>OTROS SERVICIOS PROFESIONALES Y TÉCNICOS N.C.P.</v>
          </cell>
          <cell r="C348">
            <v>3122000</v>
          </cell>
          <cell r="D348">
            <v>0</v>
          </cell>
          <cell r="E348">
            <v>3122000</v>
          </cell>
        </row>
        <row r="349">
          <cell r="A349" t="str">
            <v>D35020200050350202402</v>
          </cell>
          <cell r="B349" t="str">
            <v>ENTREGAR KITS DE UTENSILIOS, HERRAMIENTAS BÁSICAS Y MATERIAS PRIMAS EN LAS UNIDADES ARTESANALES PARA EL DESARROLLO DE SUS PRODUCTOS.</v>
          </cell>
          <cell r="C349">
            <v>48449686</v>
          </cell>
          <cell r="D349">
            <v>0</v>
          </cell>
          <cell r="E349">
            <v>48449686</v>
          </cell>
        </row>
        <row r="350">
          <cell r="A350" t="str">
            <v>D35020200050350202402020201</v>
          </cell>
          <cell r="B350" t="str">
            <v>MATERIALES Y SUMINISTROS</v>
          </cell>
          <cell r="C350">
            <v>43660276</v>
          </cell>
          <cell r="D350">
            <v>0</v>
          </cell>
          <cell r="E350">
            <v>43660276</v>
          </cell>
        </row>
        <row r="351">
          <cell r="A351" t="str">
            <v>D35020200050350202402020201002</v>
          </cell>
          <cell r="B351" t="str">
            <v>PRODUCTOS ALIMENTICIOS, BEBIDAS Y TABACO; TEXTILES, PRENDAS DE VESTIR Y PRODUCTOS DE CUERO</v>
          </cell>
          <cell r="C351">
            <v>1808100</v>
          </cell>
          <cell r="D351">
            <v>0</v>
          </cell>
          <cell r="E351">
            <v>1808100</v>
          </cell>
        </row>
        <row r="352">
          <cell r="A352" t="str">
            <v>D35020200050350202402020201002007</v>
          </cell>
          <cell r="B352" t="str">
            <v>ARTÍCULOS TEXTILES (EXCEPTO PRENDAS DE VESTIR)</v>
          </cell>
          <cell r="C352">
            <v>467100</v>
          </cell>
          <cell r="D352">
            <v>0</v>
          </cell>
          <cell r="E352">
            <v>467100</v>
          </cell>
        </row>
        <row r="353">
          <cell r="A353" t="str">
            <v>D35020200050350202402020201002009</v>
          </cell>
          <cell r="B353" t="str">
            <v>CUERO Y PRODUCTOS DE CUERO; CALZADO</v>
          </cell>
          <cell r="C353">
            <v>1341000</v>
          </cell>
          <cell r="D353">
            <v>0</v>
          </cell>
          <cell r="E353">
            <v>1341000</v>
          </cell>
        </row>
        <row r="354">
          <cell r="A354" t="str">
            <v>D35020200050350202402020201003</v>
          </cell>
          <cell r="B354" t="str">
            <v>OTROS BIENES TRANSPORTABLES (EXCEPTO PRODUCTOS METÁLICOS, MAQUINARIA Y EQUIPO)</v>
          </cell>
          <cell r="C354">
            <v>2718800</v>
          </cell>
          <cell r="D354">
            <v>0</v>
          </cell>
          <cell r="E354">
            <v>2718800</v>
          </cell>
        </row>
        <row r="355">
          <cell r="A355" t="str">
            <v>D35020200050350202402020201003005</v>
          </cell>
          <cell r="B355" t="str">
            <v>OTROS PRODUCTOS QUÍMICOS; FIBRAS ARTIFICIALES (O FIBRAS INDUSTRIALES HECHAS POR EL HOMBRE)</v>
          </cell>
          <cell r="C355">
            <v>287000</v>
          </cell>
          <cell r="D355">
            <v>0</v>
          </cell>
          <cell r="E355">
            <v>287000</v>
          </cell>
        </row>
        <row r="356">
          <cell r="A356" t="str">
            <v>D3502020005035020240202020100300501</v>
          </cell>
          <cell r="B356" t="str">
            <v>PINTURAS Y BARNICES Y PRODUCTOS RELACIONADOS; COLORES PARA LA PINTURA ARTÍSTICA; TINTAS</v>
          </cell>
          <cell r="C356">
            <v>287000</v>
          </cell>
          <cell r="D356">
            <v>0</v>
          </cell>
          <cell r="E356">
            <v>287000</v>
          </cell>
        </row>
        <row r="357">
          <cell r="A357" t="str">
            <v>D35020200050350202402020201003006</v>
          </cell>
          <cell r="B357" t="str">
            <v>PRODUCTOS DE CAUCHO Y PLÁSTICO</v>
          </cell>
          <cell r="C357">
            <v>1782150</v>
          </cell>
          <cell r="D357">
            <v>0</v>
          </cell>
          <cell r="E357">
            <v>1782150</v>
          </cell>
        </row>
        <row r="358">
          <cell r="A358" t="str">
            <v>D3502020005035020240202020100300603</v>
          </cell>
          <cell r="B358" t="str">
            <v>SEMIMANUFACTURAS DE PLÁSTICO</v>
          </cell>
          <cell r="C358">
            <v>1381200</v>
          </cell>
          <cell r="D358">
            <v>0</v>
          </cell>
          <cell r="E358">
            <v>1381200</v>
          </cell>
        </row>
        <row r="359">
          <cell r="A359" t="str">
            <v>D3502020005035020240202020100300609</v>
          </cell>
          <cell r="B359" t="str">
            <v>OTROS PRODUCTOS PLÁSTICOS</v>
          </cell>
          <cell r="C359">
            <v>400950</v>
          </cell>
          <cell r="D359">
            <v>0</v>
          </cell>
          <cell r="E359">
            <v>400950</v>
          </cell>
        </row>
        <row r="360">
          <cell r="A360" t="str">
            <v>D35020200050350202402020201003008</v>
          </cell>
          <cell r="B360" t="str">
            <v>OTROS BIENES TRANSPORTABLES N.C.P.</v>
          </cell>
          <cell r="C360">
            <v>649650</v>
          </cell>
          <cell r="D360">
            <v>0</v>
          </cell>
          <cell r="E360">
            <v>649650</v>
          </cell>
        </row>
        <row r="361">
          <cell r="A361" t="str">
            <v>D3502020005035020240202020100300809</v>
          </cell>
          <cell r="B361" t="str">
            <v>OTROS ARTÍCULOS MANUFACTURADOS N.C.P.</v>
          </cell>
          <cell r="C361">
            <v>649650</v>
          </cell>
          <cell r="D361">
            <v>0</v>
          </cell>
          <cell r="E361">
            <v>649650</v>
          </cell>
        </row>
        <row r="362">
          <cell r="A362" t="str">
            <v>D35020200050350202402020201004</v>
          </cell>
          <cell r="B362" t="str">
            <v>PRODUCTOS METÁLICOS Y PAQUETES DE SOFTWARE</v>
          </cell>
          <cell r="C362">
            <v>39133376</v>
          </cell>
          <cell r="D362">
            <v>0</v>
          </cell>
          <cell r="E362">
            <v>39133376</v>
          </cell>
        </row>
        <row r="363">
          <cell r="A363" t="str">
            <v>D35020200050350202402020201004002</v>
          </cell>
          <cell r="B363" t="str">
            <v>PRODUCTOS METÁLICOS ELABORADOS (EXCEPTO MAQUINARIA Y EQUIPO)</v>
          </cell>
          <cell r="C363">
            <v>36259776</v>
          </cell>
          <cell r="D363">
            <v>0</v>
          </cell>
          <cell r="E363">
            <v>36259776</v>
          </cell>
        </row>
        <row r="364">
          <cell r="A364" t="str">
            <v>D35020200050350202402020201004006</v>
          </cell>
          <cell r="B364" t="str">
            <v>MAQUINARIA Y APARATOS ELÉCTRICOS</v>
          </cell>
          <cell r="C364">
            <v>1686100</v>
          </cell>
          <cell r="D364">
            <v>0</v>
          </cell>
          <cell r="E364">
            <v>1686100</v>
          </cell>
        </row>
        <row r="365">
          <cell r="A365" t="str">
            <v>D3502020005035020240202020100400602</v>
          </cell>
          <cell r="B365" t="str">
            <v>APARATOS DE CONTROL ELÉCTRICO Y DISTRIBUCIÓN DE ELECTRICIDAD Y SUS PARTES Y PIEZAS</v>
          </cell>
          <cell r="C365">
            <v>1512100</v>
          </cell>
          <cell r="D365">
            <v>0</v>
          </cell>
          <cell r="E365">
            <v>1512100</v>
          </cell>
        </row>
        <row r="366">
          <cell r="A366" t="str">
            <v>D3502020005035020240202020100400605</v>
          </cell>
          <cell r="B366" t="str">
            <v>LÁMPARAS ELÉCTRICAS DE INCANDESCENCIA O DESCARGA; LÁMPARAS DE ARCO, EQUIPO PARA ALUMBRADO ELÉCTRICO; SUS PARTES Y PIEZAS</v>
          </cell>
          <cell r="C366">
            <v>174000</v>
          </cell>
          <cell r="D366">
            <v>0</v>
          </cell>
          <cell r="E366">
            <v>174000</v>
          </cell>
        </row>
        <row r="367">
          <cell r="A367" t="str">
            <v>D35020200050350202402020201004008</v>
          </cell>
          <cell r="B367" t="str">
            <v>APARATOS MÉDICOS, INSTRUMENTOS ÓPTICOS Y DE PRECISIÓN, RELOJES</v>
          </cell>
          <cell r="C367">
            <v>1187500</v>
          </cell>
          <cell r="D367">
            <v>0</v>
          </cell>
          <cell r="E367">
            <v>1187500</v>
          </cell>
        </row>
        <row r="368">
          <cell r="A368" t="str">
            <v>D3502020005035020240202020100400802</v>
          </cell>
          <cell r="B368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368">
            <v>1187500</v>
          </cell>
          <cell r="D368">
            <v>0</v>
          </cell>
          <cell r="E368">
            <v>1187500</v>
          </cell>
        </row>
        <row r="369">
          <cell r="A369" t="str">
            <v>D35020200050350202402020202</v>
          </cell>
          <cell r="B369" t="str">
            <v>ADQUISICIÓN DE SERVICIOS</v>
          </cell>
          <cell r="C369">
            <v>4789410</v>
          </cell>
          <cell r="D369">
            <v>0</v>
          </cell>
          <cell r="E369">
            <v>4789410</v>
          </cell>
        </row>
        <row r="370">
          <cell r="A370" t="str">
            <v>D35020200050350202402020202006</v>
          </cell>
          <cell r="B370" t="str">
            <v>SERVICIOS DE ALOJAMIENTO; SERVICIOS DE SUMINISTRO DE COMIDAS Y BEBIDAS; SERVICIOS DE TRANSPORTE; Y SERVICIOS DE DISTRIBUCIÓN DE ELECTRICIDAD, GAS Y AGUA</v>
          </cell>
          <cell r="C370">
            <v>4789410</v>
          </cell>
          <cell r="D370">
            <v>0</v>
          </cell>
          <cell r="E370">
            <v>4789410</v>
          </cell>
        </row>
        <row r="371">
          <cell r="A371" t="str">
            <v>D35020200050350202402020202006005</v>
          </cell>
          <cell r="B371" t="str">
            <v>SERVICIOS DE TRANSPORTE DE CARGA</v>
          </cell>
          <cell r="C371">
            <v>4789410</v>
          </cell>
          <cell r="D371">
            <v>0</v>
          </cell>
          <cell r="E371">
            <v>4789410</v>
          </cell>
        </row>
        <row r="372">
          <cell r="A372" t="str">
            <v>D3502020005035020240202020200600501</v>
          </cell>
          <cell r="B372" t="str">
            <v>SERVICIOS DE TRANSPORTE DE CARGA POR VÍA TERRESTRE</v>
          </cell>
          <cell r="C372">
            <v>4789410</v>
          </cell>
          <cell r="D372">
            <v>0</v>
          </cell>
          <cell r="E372">
            <v>4789410</v>
          </cell>
        </row>
        <row r="373">
          <cell r="A373" t="str">
            <v>D350202000503502027</v>
          </cell>
          <cell r="B373" t="str">
            <v>SERVICIO DE DIVULGACIÓN DE LA ACTIVIDAD ARTESANAL</v>
          </cell>
          <cell r="C373">
            <v>18980659</v>
          </cell>
          <cell r="D373">
            <v>0</v>
          </cell>
          <cell r="E373">
            <v>18980659</v>
          </cell>
        </row>
        <row r="374">
          <cell r="A374" t="str">
            <v>D35020200050350202701</v>
          </cell>
          <cell r="B374" t="str">
            <v>DISEÑAR Y DESARROLLAR LA ESTRATEGIA DE PROMOCIÓN DE LOS PRODUCTOS ARTESANALES DE LAS UNIDADES PRODUCTIVAS ACOMPAÑADAS</v>
          </cell>
          <cell r="C374">
            <v>7104438</v>
          </cell>
          <cell r="D374">
            <v>0</v>
          </cell>
          <cell r="E374">
            <v>7104438</v>
          </cell>
        </row>
        <row r="375">
          <cell r="A375" t="str">
            <v>D35020200050350202701020202</v>
          </cell>
          <cell r="B375" t="str">
            <v>ADQUISICIÓN DE SERVICIOS</v>
          </cell>
          <cell r="C375">
            <v>7104438</v>
          </cell>
          <cell r="D375">
            <v>0</v>
          </cell>
          <cell r="E375">
            <v>7104438</v>
          </cell>
        </row>
        <row r="376">
          <cell r="A376" t="str">
            <v>D35020200050350202701020202006</v>
          </cell>
          <cell r="B376" t="str">
            <v>SERVICIOS DE ALOJAMIENTO; SERVICIOS DE SUMINISTRO DE COMIDAS Y BEBIDAS; SERVICIOS DE TRANSPORTE; Y SERVICIOS DE DISTRIBUCIÓN DE ELECTRICIDAD, GAS Y AGUA</v>
          </cell>
          <cell r="C376">
            <v>2827258</v>
          </cell>
          <cell r="D376">
            <v>0</v>
          </cell>
          <cell r="E376">
            <v>2827258</v>
          </cell>
        </row>
        <row r="377">
          <cell r="A377" t="str">
            <v>D35020200050350202701020202006005</v>
          </cell>
          <cell r="B377" t="str">
            <v>SERVICIOS DE TRANSPORTE DE CARGA</v>
          </cell>
          <cell r="C377">
            <v>2827258</v>
          </cell>
          <cell r="D377">
            <v>0</v>
          </cell>
          <cell r="E377">
            <v>2827258</v>
          </cell>
        </row>
        <row r="378">
          <cell r="A378" t="str">
            <v>D3502020005035020270102020200600501</v>
          </cell>
          <cell r="B378" t="str">
            <v>SERVICIOS DE TRANSPORTE DE CARGA POR VÍA TERRESTRE</v>
          </cell>
          <cell r="C378">
            <v>2827258</v>
          </cell>
          <cell r="D378">
            <v>0</v>
          </cell>
          <cell r="E378">
            <v>2827258</v>
          </cell>
        </row>
        <row r="379">
          <cell r="A379" t="str">
            <v>D35020200050350202701020202008</v>
          </cell>
          <cell r="B379" t="str">
            <v>SERVICIOS PRESTADOS A LAS EMPRESAS Y SERVICIOS DE PRODUCCIÓN</v>
          </cell>
          <cell r="C379">
            <v>4277180</v>
          </cell>
          <cell r="D379">
            <v>0</v>
          </cell>
          <cell r="E379">
            <v>4277180</v>
          </cell>
        </row>
        <row r="380">
          <cell r="A380" t="str">
            <v>D35020200050350202701020202008003</v>
          </cell>
          <cell r="B380" t="str">
            <v>OTROS SERVICIOS PROFESIONALES, CIENTÍFICOS Y TÉCNICOS</v>
          </cell>
          <cell r="C380">
            <v>4277180</v>
          </cell>
          <cell r="D380">
            <v>0</v>
          </cell>
          <cell r="E380">
            <v>4277180</v>
          </cell>
        </row>
        <row r="381">
          <cell r="A381" t="str">
            <v>D3502020005035020270102020200800301</v>
          </cell>
          <cell r="B381" t="str">
            <v>SERVICIOS DE CONSULTORÍA EN ADMINISTRACIÓN Y SERVICIOS DE GESTIÓN; SERVICIOS DE TECNOLOGÍA DE LA INFORMACIÓN</v>
          </cell>
          <cell r="C381">
            <v>4000000</v>
          </cell>
          <cell r="D381">
            <v>0</v>
          </cell>
          <cell r="E381">
            <v>4000000</v>
          </cell>
        </row>
        <row r="382">
          <cell r="A382" t="str">
            <v>D3502020005035020270102020200800308</v>
          </cell>
          <cell r="B382" t="str">
            <v>SERVICIOS FOTOGRÁFICOS Y SERVICIOS DE REVELADO FOTOGRÁFICO</v>
          </cell>
          <cell r="C382">
            <v>277180</v>
          </cell>
          <cell r="D382">
            <v>0</v>
          </cell>
          <cell r="E382">
            <v>277180</v>
          </cell>
        </row>
        <row r="383">
          <cell r="A383" t="str">
            <v>D35020200050350202703</v>
          </cell>
          <cell r="B383" t="str">
            <v>DISEÑAR Y DESARROLLAR LA ESTRATEGIA DE DIVULGACIÓN DEL PROGRAMA</v>
          </cell>
          <cell r="C383">
            <v>8100000</v>
          </cell>
          <cell r="D383">
            <v>0</v>
          </cell>
          <cell r="E383">
            <v>8100000</v>
          </cell>
        </row>
        <row r="384">
          <cell r="A384" t="str">
            <v>D35020200050350202703020202</v>
          </cell>
          <cell r="B384" t="str">
            <v>ADQUISICIÓN DE SERVICIOS</v>
          </cell>
          <cell r="C384">
            <v>8100000</v>
          </cell>
          <cell r="D384">
            <v>0</v>
          </cell>
          <cell r="E384">
            <v>8100000</v>
          </cell>
        </row>
        <row r="385">
          <cell r="A385" t="str">
            <v>D35020200050350202703020202008</v>
          </cell>
          <cell r="B385" t="str">
            <v>SERVICIOS PRESTADOS A LAS EMPRESAS Y SERVICIOS DE PRODUCCIÓN</v>
          </cell>
          <cell r="C385">
            <v>6500000</v>
          </cell>
          <cell r="D385">
            <v>0</v>
          </cell>
          <cell r="E385">
            <v>6500000</v>
          </cell>
        </row>
        <row r="386">
          <cell r="A386" t="str">
            <v>D35020200050350202703020202008003</v>
          </cell>
          <cell r="B386" t="str">
            <v>OTROS SERVICIOS PROFESIONALES, CIENTÍFICOS Y TÉCNICOS</v>
          </cell>
          <cell r="C386">
            <v>6500000</v>
          </cell>
          <cell r="D386">
            <v>0</v>
          </cell>
          <cell r="E386">
            <v>6500000</v>
          </cell>
        </row>
        <row r="387">
          <cell r="A387" t="str">
            <v>D3502020005035020270302020200800301</v>
          </cell>
          <cell r="B387" t="str">
            <v>SERVICIOS DE CONSULTORÍA EN ADMINISTRACIÓN Y SERVICIOS DE GESTIÓN; SERVICIOS DE TECNOLOGÍA DE LA INFORMACIÓN</v>
          </cell>
          <cell r="C387">
            <v>6500000</v>
          </cell>
          <cell r="D387">
            <v>0</v>
          </cell>
          <cell r="E387">
            <v>6500000</v>
          </cell>
        </row>
        <row r="388">
          <cell r="A388" t="str">
            <v>D35020200050350202703020202009</v>
          </cell>
          <cell r="B388" t="str">
            <v>SERVICIOS PARA LA COMUNIDAD, SOCIALES Y PERSONALES</v>
          </cell>
          <cell r="C388">
            <v>1600000</v>
          </cell>
          <cell r="D388">
            <v>0</v>
          </cell>
          <cell r="E388">
            <v>1600000</v>
          </cell>
        </row>
        <row r="389">
          <cell r="A389" t="str">
            <v>D35020200050350202703020202009006</v>
          </cell>
          <cell r="B389" t="str">
            <v>SERVICIOS DE ESPARCIMIENTO, CULTURALES Y DEPORTIVOS</v>
          </cell>
          <cell r="C389">
            <v>1600000</v>
          </cell>
          <cell r="D389">
            <v>0</v>
          </cell>
          <cell r="E389">
            <v>1600000</v>
          </cell>
        </row>
        <row r="390">
          <cell r="A390" t="str">
            <v>D3502020005035020270302020200900601</v>
          </cell>
          <cell r="B390" t="str">
            <v>SERVICIOS AUDIOVISUALES Y SERVICIOS CONEXOS</v>
          </cell>
          <cell r="C390">
            <v>1600000</v>
          </cell>
          <cell r="D390">
            <v>0</v>
          </cell>
          <cell r="E390">
            <v>1600000</v>
          </cell>
        </row>
        <row r="391">
          <cell r="A391" t="str">
            <v>D35020200050350202704</v>
          </cell>
          <cell r="B391" t="str">
            <v>REALIZAR ESPACIOS DE SENSIBILIZACIÓN Y FORTALECIMIENTO INSTITUCIONAL PARA LA ARTESANÍA</v>
          </cell>
          <cell r="C391">
            <v>3776221</v>
          </cell>
          <cell r="D391">
            <v>0</v>
          </cell>
          <cell r="E391">
            <v>3776221</v>
          </cell>
        </row>
        <row r="392">
          <cell r="A392" t="str">
            <v>D35020200050350202704020202</v>
          </cell>
          <cell r="B392" t="str">
            <v>ADQUISICIÓN DE SERVICIOS</v>
          </cell>
          <cell r="C392">
            <v>3776221</v>
          </cell>
          <cell r="D392">
            <v>0</v>
          </cell>
          <cell r="E392">
            <v>3776221</v>
          </cell>
        </row>
        <row r="393">
          <cell r="A393" t="str">
            <v>D35020200050350202704020202006</v>
          </cell>
          <cell r="B393" t="str">
            <v>SERVICIOS DE ALOJAMIENTO; SERVICIOS DE SUMINISTRO DE COMIDAS Y BEBIDAS; SERVICIOS DE TRANSPORTE; Y SERVICIOS DE DISTRIBUCIÓN DE ELECTRICIDAD, GAS Y AGUA</v>
          </cell>
          <cell r="C393">
            <v>76221</v>
          </cell>
          <cell r="D393">
            <v>0</v>
          </cell>
          <cell r="E393">
            <v>76221</v>
          </cell>
        </row>
        <row r="394">
          <cell r="A394" t="str">
            <v>D35020200050350202704020202006004</v>
          </cell>
          <cell r="B394" t="str">
            <v>SERVICIOS DE TRANSPORTE DE PASAJEROS</v>
          </cell>
          <cell r="C394">
            <v>76221</v>
          </cell>
          <cell r="D394">
            <v>0</v>
          </cell>
          <cell r="E394">
            <v>76221</v>
          </cell>
        </row>
        <row r="395">
          <cell r="A395" t="str">
            <v>D35020200050350202704020202008</v>
          </cell>
          <cell r="B395" t="str">
            <v>SERVICIOS PRESTADOS A LAS EMPRESAS Y SERVICIOS DE PRODUCCIÓN</v>
          </cell>
          <cell r="C395">
            <v>3700000</v>
          </cell>
          <cell r="D395">
            <v>0</v>
          </cell>
          <cell r="E395">
            <v>3700000</v>
          </cell>
        </row>
        <row r="396">
          <cell r="A396" t="str">
            <v>D35020200050350202704020202008005</v>
          </cell>
          <cell r="B396" t="str">
            <v>SERVICIOS DE SOPORTE</v>
          </cell>
          <cell r="C396">
            <v>3700000</v>
          </cell>
          <cell r="D396">
            <v>0</v>
          </cell>
          <cell r="E396">
            <v>3700000</v>
          </cell>
        </row>
        <row r="397">
          <cell r="A397" t="str">
            <v>D3502020005035020270402020200800509</v>
          </cell>
          <cell r="B397" t="str">
            <v>OTROS SERVICIOS AUXILIARES</v>
          </cell>
          <cell r="C397">
            <v>3700000</v>
          </cell>
          <cell r="D397">
            <v>0</v>
          </cell>
          <cell r="E397">
            <v>3700000</v>
          </cell>
        </row>
        <row r="398">
          <cell r="A398" t="str">
            <v>D350202000503502109</v>
          </cell>
          <cell r="B398" t="str">
            <v>DOCUMENTOS INVESTIGACIÓN SOBRE EL SECTOR ARTESANAL</v>
          </cell>
          <cell r="C398">
            <v>15117843</v>
          </cell>
          <cell r="D398">
            <v>0</v>
          </cell>
          <cell r="E398">
            <v>15117843</v>
          </cell>
        </row>
        <row r="399">
          <cell r="A399" t="str">
            <v>D35020200050350210901</v>
          </cell>
          <cell r="B399" t="str">
            <v>PRESTAR SERVICIOS DE APLICACIÓN DE INSTRUMENTO DE CARACTERIZACIÓN</v>
          </cell>
          <cell r="C399">
            <v>997000</v>
          </cell>
          <cell r="D399">
            <v>0</v>
          </cell>
          <cell r="E399">
            <v>997000</v>
          </cell>
        </row>
        <row r="400">
          <cell r="A400" t="str">
            <v>D35020200050350210901020202</v>
          </cell>
          <cell r="B400" t="str">
            <v>ADQUISICIÓN DE SERVICIOS</v>
          </cell>
          <cell r="C400">
            <v>997000</v>
          </cell>
          <cell r="D400">
            <v>0</v>
          </cell>
          <cell r="E400">
            <v>997000</v>
          </cell>
        </row>
        <row r="401">
          <cell r="A401" t="str">
            <v>D35020200050350210901020202008</v>
          </cell>
          <cell r="B401" t="str">
            <v>SERVICIOS PRESTADOS A LAS EMPRESAS Y SERVICIOS DE PRODUCCIÓN</v>
          </cell>
          <cell r="C401">
            <v>997000</v>
          </cell>
          <cell r="D401">
            <v>0</v>
          </cell>
          <cell r="E401">
            <v>997000</v>
          </cell>
        </row>
        <row r="402">
          <cell r="A402" t="str">
            <v>D35020200050350210901020202008003</v>
          </cell>
          <cell r="B402" t="str">
            <v>OTROS SERVICIOS PROFESIONALES, CIENTÍFICOS Y TÉCNICOS</v>
          </cell>
          <cell r="C402">
            <v>997000</v>
          </cell>
          <cell r="D402">
            <v>0</v>
          </cell>
          <cell r="E402">
            <v>997000</v>
          </cell>
        </row>
        <row r="403">
          <cell r="A403" t="str">
            <v>D3502020005035021090102020200800307</v>
          </cell>
          <cell r="B403" t="str">
            <v>SERVICIOS DE INVESTIGACIÓN DE MERCADOS Y DE ENCUESTAS DE OPINIÓN PÚBLICA</v>
          </cell>
          <cell r="C403">
            <v>997000</v>
          </cell>
          <cell r="D403">
            <v>0</v>
          </cell>
          <cell r="E403">
            <v>997000</v>
          </cell>
        </row>
        <row r="404">
          <cell r="A404" t="str">
            <v>D35020200050350210902</v>
          </cell>
          <cell r="B404" t="str">
            <v>PRESTAR SERVICIOS DE APLICACIÓN Y SISTEMATIZACIÓN DE INSTRUMENTO DE EVALUACIÓN</v>
          </cell>
          <cell r="C404">
            <v>2199599</v>
          </cell>
          <cell r="D404">
            <v>0</v>
          </cell>
          <cell r="E404">
            <v>2199599</v>
          </cell>
        </row>
        <row r="405">
          <cell r="A405" t="str">
            <v>D35020200050350210902020202</v>
          </cell>
          <cell r="B405" t="str">
            <v>ADQUISICIÓN DE SERVICIOS</v>
          </cell>
          <cell r="C405">
            <v>2199599</v>
          </cell>
          <cell r="D405">
            <v>0</v>
          </cell>
          <cell r="E405">
            <v>2199599</v>
          </cell>
        </row>
        <row r="406">
          <cell r="A406" t="str">
            <v>D35020200050350210902020202006</v>
          </cell>
          <cell r="B406" t="str">
            <v>SERVICIOS DE ALOJAMIENTO; SERVICIOS DE SUMINISTRO DE COMIDAS Y BEBIDAS; SERVICIOS DE TRANSPORTE; Y SERVICIOS DE DISTRIBUCIÓN DE ELECTRICIDAD, GAS Y AGUA</v>
          </cell>
          <cell r="C406">
            <v>2199599</v>
          </cell>
          <cell r="D406">
            <v>0</v>
          </cell>
          <cell r="E406">
            <v>2199599</v>
          </cell>
        </row>
        <row r="407">
          <cell r="A407" t="str">
            <v>D35020200050350210902020202006004</v>
          </cell>
          <cell r="B407" t="str">
            <v>SERVICIOS DE TRANSPORTE DE PASAJEROS</v>
          </cell>
          <cell r="C407">
            <v>2199599</v>
          </cell>
          <cell r="D407">
            <v>0</v>
          </cell>
          <cell r="E407">
            <v>2199599</v>
          </cell>
        </row>
        <row r="408">
          <cell r="A408" t="str">
            <v>D35020200050350210903</v>
          </cell>
          <cell r="B408" t="str">
            <v>REALIZAR PROCESOS DE APOYO TÉCNICO Y ELABORACIÓN DE DOCUMENTOS DE CARACTERIZACIÓN Y EVALUACIÓN</v>
          </cell>
          <cell r="C408">
            <v>11921244</v>
          </cell>
          <cell r="D408">
            <v>0</v>
          </cell>
          <cell r="E408">
            <v>11921244</v>
          </cell>
        </row>
        <row r="409">
          <cell r="A409" t="str">
            <v>D35020200050350210903020202</v>
          </cell>
          <cell r="B409" t="str">
            <v>ADQUISICIÓN DE SERVICIOS</v>
          </cell>
          <cell r="C409">
            <v>11921244</v>
          </cell>
          <cell r="D409">
            <v>0</v>
          </cell>
          <cell r="E409">
            <v>11921244</v>
          </cell>
        </row>
        <row r="410">
          <cell r="A410" t="str">
            <v>D35020200050350210903020202006</v>
          </cell>
          <cell r="B410" t="str">
            <v>SERVICIOS DE ALOJAMIENTO; SERVICIOS DE SUMINISTRO DE COMIDAS Y BEBIDAS; SERVICIOS DE TRANSPORTE; Y SERVICIOS DE DISTRIBUCIÓN DE ELECTRICIDAD, GAS Y AGUA</v>
          </cell>
          <cell r="C410">
            <v>3548424</v>
          </cell>
          <cell r="D410">
            <v>0</v>
          </cell>
          <cell r="E410">
            <v>3548424</v>
          </cell>
        </row>
        <row r="411">
          <cell r="A411" t="str">
            <v>D35020200050350210903020202006004</v>
          </cell>
          <cell r="B411" t="str">
            <v>SERVICIOS DE TRANSPORTE DE PASAJEROS</v>
          </cell>
          <cell r="C411">
            <v>3548424</v>
          </cell>
          <cell r="D411">
            <v>0</v>
          </cell>
          <cell r="E411">
            <v>3548424</v>
          </cell>
        </row>
        <row r="412">
          <cell r="A412" t="str">
            <v>D35020200050350210903020202008</v>
          </cell>
          <cell r="B412" t="str">
            <v>SERVICIOS PRESTADOS A LAS EMPRESAS Y SERVICIOS DE PRODUCCIÓN</v>
          </cell>
          <cell r="C412">
            <v>8372820</v>
          </cell>
          <cell r="D412">
            <v>0</v>
          </cell>
          <cell r="E412">
            <v>8372820</v>
          </cell>
        </row>
        <row r="413">
          <cell r="A413" t="str">
            <v>D35020200050350210903020202008003</v>
          </cell>
          <cell r="B413" t="str">
            <v>OTROS SERVICIOS PROFESIONALES, CIENTÍFICOS Y TÉCNICOS</v>
          </cell>
          <cell r="C413">
            <v>8372820</v>
          </cell>
          <cell r="D413">
            <v>0</v>
          </cell>
          <cell r="E413">
            <v>8372820</v>
          </cell>
        </row>
        <row r="414">
          <cell r="A414" t="str">
            <v>D3502020005035021090302020200800307</v>
          </cell>
          <cell r="B414" t="str">
            <v>SERVICIOS DE INVESTIGACIÓN DE MERCADOS Y DE ENCUESTAS DE OPINIÓN PÚBLICA</v>
          </cell>
          <cell r="C414">
            <v>3250000</v>
          </cell>
          <cell r="D414">
            <v>0</v>
          </cell>
          <cell r="E414">
            <v>3250000</v>
          </cell>
        </row>
        <row r="415">
          <cell r="A415" t="str">
            <v>D3502020005035021090302020200800308</v>
          </cell>
          <cell r="B415" t="str">
            <v>SERVICIOS FOTOGRÁFICOS Y SERVICIOS DE REVELADO FOTOGRÁFICO</v>
          </cell>
          <cell r="C415">
            <v>5122820</v>
          </cell>
          <cell r="D415">
            <v>0</v>
          </cell>
          <cell r="E415">
            <v>5122820</v>
          </cell>
        </row>
        <row r="416">
          <cell r="A416" t="str">
            <v>D3599</v>
          </cell>
          <cell r="B416" t="str">
            <v>FORTALECIMIENTO DE LA GESTIÓN Y DIRECCIÓN DEL SECTOR COMERCIO, INDUSTRIA Y TURISMO</v>
          </cell>
          <cell r="C416">
            <v>445178012</v>
          </cell>
          <cell r="D416">
            <v>0</v>
          </cell>
          <cell r="E416">
            <v>445178012</v>
          </cell>
        </row>
        <row r="417">
          <cell r="A417" t="str">
            <v>D35990200</v>
          </cell>
          <cell r="B417" t="str">
            <v>FORTALECIMIENTO DE LA GESTIÓN Y DIRECCIÓN DEL SECTOR COMERCIO, INDUSTRIA Y TURISMO</v>
          </cell>
          <cell r="C417">
            <v>445178012</v>
          </cell>
          <cell r="D417">
            <v>0</v>
          </cell>
          <cell r="E417">
            <v>445178012</v>
          </cell>
        </row>
        <row r="418">
          <cell r="A418" t="str">
            <v>D3599020001</v>
          </cell>
          <cell r="B418" t="str">
            <v>ADECUACIÓN REFORZAMIENTO RESTAURACIÓN RECUPERACIÓN Y ADAPTACIÓN DE LA INFRAESTRUCTURA DE LOS INMUEBLES DE ARTESANÍAS DE COLOMBIA BOGOTÁ RÁQUIRA SAN JACINTO</v>
          </cell>
          <cell r="C418">
            <v>27727243</v>
          </cell>
          <cell r="D418">
            <v>0</v>
          </cell>
          <cell r="E418">
            <v>27727243</v>
          </cell>
        </row>
        <row r="419">
          <cell r="A419" t="str">
            <v>D359902000103599012</v>
          </cell>
          <cell r="B419" t="str">
            <v>SEDES MODIFICADAS</v>
          </cell>
          <cell r="C419">
            <v>27727243</v>
          </cell>
          <cell r="D419">
            <v>0</v>
          </cell>
          <cell r="E419">
            <v>27727243</v>
          </cell>
        </row>
        <row r="420">
          <cell r="A420" t="str">
            <v>D35990200010359901202</v>
          </cell>
          <cell r="B420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420">
            <v>27727243</v>
          </cell>
          <cell r="D420">
            <v>0</v>
          </cell>
          <cell r="E420">
            <v>27727243</v>
          </cell>
        </row>
        <row r="421">
          <cell r="A421" t="str">
            <v>D35990200010359901202020202</v>
          </cell>
          <cell r="B421" t="str">
            <v>ADQUISICIÓN DE SERVICIOS</v>
          </cell>
          <cell r="C421">
            <v>27727243</v>
          </cell>
          <cell r="D421">
            <v>0</v>
          </cell>
          <cell r="E421">
            <v>27727243</v>
          </cell>
        </row>
        <row r="422">
          <cell r="A422" t="str">
            <v>D35990200010359901202020202005</v>
          </cell>
          <cell r="B422" t="str">
            <v>SERVICIOS DE LA CONSTRUCCIÓN</v>
          </cell>
          <cell r="C422">
            <v>27727243</v>
          </cell>
          <cell r="D422">
            <v>0</v>
          </cell>
          <cell r="E422">
            <v>27727243</v>
          </cell>
        </row>
        <row r="423">
          <cell r="A423" t="str">
            <v>D35990200010359901202020202005004</v>
          </cell>
          <cell r="B423" t="str">
            <v>SERVICIOS DE CONSTRUCCIÓN</v>
          </cell>
          <cell r="C423">
            <v>27727243</v>
          </cell>
          <cell r="D423">
            <v>0</v>
          </cell>
          <cell r="E423">
            <v>27727243</v>
          </cell>
        </row>
        <row r="424">
          <cell r="A424" t="str">
            <v>D3599020001035990120202020200500407</v>
          </cell>
          <cell r="B424" t="str">
            <v>SERVICIOS DE TERMINACIÓN Y ACABADOS DE EDIFICIOS</v>
          </cell>
          <cell r="C424">
            <v>27727243</v>
          </cell>
          <cell r="D424">
            <v>0</v>
          </cell>
          <cell r="E424">
            <v>27727243</v>
          </cell>
        </row>
        <row r="425">
          <cell r="A425" t="str">
            <v>D3599020002</v>
          </cell>
          <cell r="B425" t="str">
            <v>FORTALECIMIENTO DE LA GESTIÓN INSTITUCIONAL Y BUEN GOBIERNO DE ARTESANIAS DE COLOMBIA. NACIONAL</v>
          </cell>
          <cell r="C425">
            <v>417450769</v>
          </cell>
          <cell r="D425">
            <v>0</v>
          </cell>
          <cell r="E425">
            <v>417450769</v>
          </cell>
        </row>
        <row r="426">
          <cell r="A426" t="str">
            <v>D359902000203599067</v>
          </cell>
          <cell r="B426" t="str">
            <v>DOCUMENTOS DE LINEAMIENTOS TÉCNICOS</v>
          </cell>
          <cell r="C426">
            <v>8587000</v>
          </cell>
          <cell r="D426">
            <v>0</v>
          </cell>
          <cell r="E426">
            <v>8587000</v>
          </cell>
        </row>
        <row r="427">
          <cell r="A427" t="str">
            <v>D35990200020359906701</v>
          </cell>
          <cell r="B427" t="str">
            <v>IMPLEMENTAR EL SISTEMA DE GESTIÓN DE SEGURIDAD Y SALUD EN EL TRABAJO.</v>
          </cell>
          <cell r="C427">
            <v>2967000</v>
          </cell>
          <cell r="D427">
            <v>0</v>
          </cell>
          <cell r="E427">
            <v>2967000</v>
          </cell>
        </row>
        <row r="428">
          <cell r="A428" t="str">
            <v>D35990200020359906701020202</v>
          </cell>
          <cell r="B428" t="str">
            <v>ADQUISICIÓN DE SERVICIOS</v>
          </cell>
          <cell r="C428">
            <v>2967000</v>
          </cell>
          <cell r="D428">
            <v>0</v>
          </cell>
          <cell r="E428">
            <v>2967000</v>
          </cell>
        </row>
        <row r="429">
          <cell r="A429" t="str">
            <v>D35990200020359906701020202008</v>
          </cell>
          <cell r="B429" t="str">
            <v>SERVICIOS PRESTADOS A LAS EMPRESAS Y SERVICIOS DE PRODUCCIÓN</v>
          </cell>
          <cell r="C429">
            <v>2967000</v>
          </cell>
          <cell r="D429">
            <v>0</v>
          </cell>
          <cell r="E429">
            <v>2967000</v>
          </cell>
        </row>
        <row r="430">
          <cell r="A430" t="str">
            <v>D35990200020359906701020202008003</v>
          </cell>
          <cell r="B430" t="str">
            <v>OTROS SERVICIOS PROFESIONALES, CIENTÍFICOS Y TÉCNICOS</v>
          </cell>
          <cell r="C430">
            <v>2967000</v>
          </cell>
          <cell r="D430">
            <v>0</v>
          </cell>
          <cell r="E430">
            <v>2967000</v>
          </cell>
        </row>
        <row r="431">
          <cell r="A431" t="str">
            <v>D3599020002035990670102020200800301</v>
          </cell>
          <cell r="B431" t="str">
            <v>SERVICIOS DE CONSULTORÍA EN ADMINISTRACIÓN Y SERVICIOS DE GESTIÓN; SERVICIOS DE TECNOLOGÍA DE LA INFORMACIÓN</v>
          </cell>
          <cell r="C431">
            <v>2967000</v>
          </cell>
          <cell r="D431">
            <v>0</v>
          </cell>
          <cell r="E431">
            <v>2967000</v>
          </cell>
        </row>
        <row r="432">
          <cell r="A432" t="str">
            <v>D35990200020359906703</v>
          </cell>
          <cell r="B432" t="str">
            <v>MANTENER EL MODELO INTEGRADO DE PLANEACIÓN Y GESTIÓN.</v>
          </cell>
          <cell r="C432">
            <v>5620000</v>
          </cell>
          <cell r="D432">
            <v>0</v>
          </cell>
          <cell r="E432">
            <v>5620000</v>
          </cell>
        </row>
        <row r="433">
          <cell r="A433" t="str">
            <v>D35990200020359906703020202</v>
          </cell>
          <cell r="B433" t="str">
            <v>ADQUISICIÓN DE SERVICIOS</v>
          </cell>
          <cell r="C433">
            <v>5620000</v>
          </cell>
          <cell r="D433">
            <v>0</v>
          </cell>
          <cell r="E433">
            <v>5620000</v>
          </cell>
        </row>
        <row r="434">
          <cell r="A434" t="str">
            <v>D35990200020359906703020202008</v>
          </cell>
          <cell r="B434" t="str">
            <v>SERVICIOS PRESTADOS A LAS EMPRESAS Y SERVICIOS DE PRODUCCIÓN</v>
          </cell>
          <cell r="C434">
            <v>5620000</v>
          </cell>
          <cell r="D434">
            <v>0</v>
          </cell>
          <cell r="E434">
            <v>5620000</v>
          </cell>
        </row>
        <row r="435">
          <cell r="A435" t="str">
            <v>D35990200020359906703020202008003</v>
          </cell>
          <cell r="B435" t="str">
            <v>OTROS SERVICIOS PROFESIONALES, CIENTÍFICOS Y TÉCNICOS</v>
          </cell>
          <cell r="C435">
            <v>5620000</v>
          </cell>
          <cell r="D435">
            <v>0</v>
          </cell>
          <cell r="E435">
            <v>5620000</v>
          </cell>
        </row>
        <row r="436">
          <cell r="A436" t="str">
            <v>D3599020002035990670302020200800301</v>
          </cell>
          <cell r="B436" t="str">
            <v>SERVICIOS DE CONSULTORÍA EN ADMINISTRACIÓN Y SERVICIOS DE GESTIÓN; SERVICIOS DE TECNOLOGÍA DE LA INFORMACIÓN</v>
          </cell>
          <cell r="C436">
            <v>5620000</v>
          </cell>
          <cell r="D436">
            <v>0</v>
          </cell>
          <cell r="E436">
            <v>5620000</v>
          </cell>
        </row>
        <row r="437">
          <cell r="A437" t="str">
            <v>D359902000203599068</v>
          </cell>
          <cell r="B437" t="str">
            <v>DOCUMENTOS DE PLANEACIÓN</v>
          </cell>
          <cell r="C437">
            <v>1535925</v>
          </cell>
          <cell r="D437">
            <v>0</v>
          </cell>
          <cell r="E437">
            <v>1535925</v>
          </cell>
        </row>
        <row r="438">
          <cell r="A438" t="str">
            <v>D35990200020359906801</v>
          </cell>
          <cell r="B438" t="str">
            <v>IMPLEMENTAR PRACTICAS EN MATERIA DE GOBIERNO CORPORATIVO.</v>
          </cell>
          <cell r="C438">
            <v>1535925</v>
          </cell>
          <cell r="D438">
            <v>0</v>
          </cell>
          <cell r="E438">
            <v>1535925</v>
          </cell>
        </row>
        <row r="439">
          <cell r="A439" t="str">
            <v>D35990200020359906801020202</v>
          </cell>
          <cell r="B439" t="str">
            <v>ADQUISICIÓN DE SERVICIOS</v>
          </cell>
          <cell r="C439">
            <v>1535925</v>
          </cell>
          <cell r="D439">
            <v>0</v>
          </cell>
          <cell r="E439">
            <v>1535925</v>
          </cell>
        </row>
        <row r="440">
          <cell r="A440" t="str">
            <v>D35990200020359906801020202008</v>
          </cell>
          <cell r="B440" t="str">
            <v>SERVICIOS PRESTADOS A LAS EMPRESAS Y SERVICIOS DE PRODUCCIÓN</v>
          </cell>
          <cell r="C440">
            <v>1535925</v>
          </cell>
          <cell r="D440">
            <v>0</v>
          </cell>
          <cell r="E440">
            <v>1535925</v>
          </cell>
        </row>
        <row r="441">
          <cell r="A441" t="str">
            <v>D35990200020359906801020202008003</v>
          </cell>
          <cell r="B441" t="str">
            <v>OTROS SERVICIOS PROFESIONALES, CIENTÍFICOS Y TÉCNICOS</v>
          </cell>
          <cell r="C441">
            <v>1535925</v>
          </cell>
          <cell r="D441">
            <v>0</v>
          </cell>
          <cell r="E441">
            <v>1535925</v>
          </cell>
        </row>
        <row r="442">
          <cell r="A442" t="str">
            <v>D3599020002035990680102020200800306</v>
          </cell>
          <cell r="B442" t="str">
            <v>SERVICIOS DE PUBLICIDAD Y EL SUMINISTRO DE ESPACIO O TIEMPO PUBLICITARIOS</v>
          </cell>
          <cell r="C442">
            <v>1535925</v>
          </cell>
          <cell r="D442">
            <v>0</v>
          </cell>
          <cell r="E442">
            <v>1535925</v>
          </cell>
        </row>
        <row r="443">
          <cell r="A443" t="str">
            <v>D359902000203599072</v>
          </cell>
          <cell r="B443" t="str">
            <v>SERVICIO DE EDUCACIÓN INFORMAL PARA LA GESTIÓN ADMINISTRATIVA</v>
          </cell>
          <cell r="C443">
            <v>70840254</v>
          </cell>
          <cell r="D443">
            <v>0</v>
          </cell>
          <cell r="E443">
            <v>70840254</v>
          </cell>
        </row>
        <row r="444">
          <cell r="A444" t="str">
            <v>D35990200020359907201</v>
          </cell>
          <cell r="B444" t="str">
            <v>EJECUTAR PROGRAMA DE TRANSFORMACIÓN CULTURAL.</v>
          </cell>
          <cell r="C444">
            <v>41624966</v>
          </cell>
          <cell r="D444">
            <v>0</v>
          </cell>
          <cell r="E444">
            <v>41624966</v>
          </cell>
        </row>
        <row r="445">
          <cell r="A445" t="str">
            <v>D35990200020359907201020202</v>
          </cell>
          <cell r="B445" t="str">
            <v>ADQUISICIÓN DE SERVICIOS</v>
          </cell>
          <cell r="C445">
            <v>41624966</v>
          </cell>
          <cell r="D445">
            <v>0</v>
          </cell>
          <cell r="E445">
            <v>41624966</v>
          </cell>
        </row>
        <row r="446">
          <cell r="A446" t="str">
            <v>D35990200020359907201020202008</v>
          </cell>
          <cell r="B446" t="str">
            <v>SERVICIOS PRESTADOS A LAS EMPRESAS Y SERVICIOS DE PRODUCCIÓN</v>
          </cell>
          <cell r="C446">
            <v>6624966</v>
          </cell>
          <cell r="D446">
            <v>0</v>
          </cell>
          <cell r="E446">
            <v>6624966</v>
          </cell>
        </row>
        <row r="447">
          <cell r="A447" t="str">
            <v>D35990200020359907201020202008003</v>
          </cell>
          <cell r="B447" t="str">
            <v>OTROS SERVICIOS PROFESIONALES, CIENTÍFICOS Y TÉCNICOS</v>
          </cell>
          <cell r="C447">
            <v>6624966</v>
          </cell>
          <cell r="D447">
            <v>0</v>
          </cell>
          <cell r="E447">
            <v>6624966</v>
          </cell>
        </row>
        <row r="448">
          <cell r="A448" t="str">
            <v>D3599020002035990720102020200800301</v>
          </cell>
          <cell r="B448" t="str">
            <v>SERVICIOS DE CONSULTORÍA EN ADMINISTRACIÓN Y SERVICIOS DE GESTIÓN; SERVICIOS DE TECNOLOGÍA DE LA INFORMACIÓNSERVICIOS DE CONSULTORÍA EN ADMINISTRACIÓN Y SERVICIOS DE GESTIÓN; SERVICIOS DE TECNOLOGÍA DE LA INFORMACIÓN</v>
          </cell>
          <cell r="C448">
            <v>6624966</v>
          </cell>
          <cell r="D448">
            <v>0</v>
          </cell>
          <cell r="E448">
            <v>6624966</v>
          </cell>
        </row>
        <row r="449">
          <cell r="A449" t="str">
            <v>D35990200020359907201020202009</v>
          </cell>
          <cell r="B449" t="str">
            <v>SERVICIOS PARA LA COMUNIDAD, SOCIALES Y PERSONALES</v>
          </cell>
          <cell r="C449">
            <v>35000000</v>
          </cell>
          <cell r="D449">
            <v>0</v>
          </cell>
          <cell r="E449">
            <v>35000000</v>
          </cell>
        </row>
        <row r="450">
          <cell r="A450" t="str">
            <v>D35990200020359907201020202009006</v>
          </cell>
          <cell r="B450" t="str">
            <v>SERVICIOS DE ESPARCIMIENTO, CULTURALES Y DEPORTIVOS</v>
          </cell>
          <cell r="C450">
            <v>35000000</v>
          </cell>
          <cell r="D450">
            <v>0</v>
          </cell>
          <cell r="E450">
            <v>35000000</v>
          </cell>
        </row>
        <row r="451">
          <cell r="A451" t="str">
            <v>D3599020002035990720102020200900609</v>
          </cell>
          <cell r="B451" t="str">
            <v>OTROS SERVICIOS DE ESPARCIMIENTO Y DIVERSIÓN</v>
          </cell>
          <cell r="C451">
            <v>35000000</v>
          </cell>
          <cell r="D451">
            <v>0</v>
          </cell>
          <cell r="E451">
            <v>35000000</v>
          </cell>
        </row>
        <row r="452">
          <cell r="A452" t="str">
            <v>D35990200020359907202</v>
          </cell>
          <cell r="B452" t="str">
            <v>IMPLEMENTAR NUEVO MODELO DE OPERACIÓN</v>
          </cell>
          <cell r="C452">
            <v>29215288</v>
          </cell>
          <cell r="D452">
            <v>0</v>
          </cell>
          <cell r="E452">
            <v>29215288</v>
          </cell>
        </row>
        <row r="453">
          <cell r="A453" t="str">
            <v>D35990200020359907202020201</v>
          </cell>
          <cell r="B453" t="str">
            <v>MATERIALES Y SUMINISTROS</v>
          </cell>
          <cell r="C453">
            <v>4045840</v>
          </cell>
          <cell r="D453">
            <v>0</v>
          </cell>
          <cell r="E453">
            <v>4045840</v>
          </cell>
        </row>
        <row r="454">
          <cell r="A454" t="str">
            <v>D35990200020359907202020201004</v>
          </cell>
          <cell r="B454" t="str">
            <v>PRODUCTOS METÁLICOS Y PAQUETES DE SOFTWARE</v>
          </cell>
          <cell r="C454">
            <v>4045840</v>
          </cell>
          <cell r="D454">
            <v>0</v>
          </cell>
          <cell r="E454">
            <v>4045840</v>
          </cell>
        </row>
        <row r="455">
          <cell r="A455" t="str">
            <v>D35990200020359907202020201004005</v>
          </cell>
          <cell r="B455" t="str">
            <v>MAQUINARIA DE OFICINA, CONTABILIDAD E INFORMÁTICA</v>
          </cell>
          <cell r="C455">
            <v>4045840</v>
          </cell>
          <cell r="D455">
            <v>0</v>
          </cell>
          <cell r="E455">
            <v>4045840</v>
          </cell>
        </row>
        <row r="456">
          <cell r="A456" t="str">
            <v>D3599020002035990720202020100400502</v>
          </cell>
          <cell r="B456" t="str">
            <v>MAQUINARIA DE INFORMÁTICA Y SUS PARTES, PIEZAS Y ACCESORIOS</v>
          </cell>
          <cell r="C456">
            <v>4045840</v>
          </cell>
          <cell r="D456">
            <v>0</v>
          </cell>
          <cell r="E456">
            <v>4045840</v>
          </cell>
        </row>
        <row r="457">
          <cell r="A457" t="str">
            <v>D35990200020359907202020202</v>
          </cell>
          <cell r="B457" t="str">
            <v>ADQUISICIÓN DE SERVICIOS</v>
          </cell>
          <cell r="C457">
            <v>25169448</v>
          </cell>
          <cell r="D457">
            <v>0</v>
          </cell>
          <cell r="E457">
            <v>25169448</v>
          </cell>
        </row>
        <row r="458">
          <cell r="A458" t="str">
            <v>D35990200020359907202020202008</v>
          </cell>
          <cell r="B458" t="str">
            <v>SERVICIOS PRESTADOS A LAS EMPRESAS Y SERVICIOS DE PRODUCCIÓN</v>
          </cell>
          <cell r="C458">
            <v>25169448</v>
          </cell>
          <cell r="D458">
            <v>0</v>
          </cell>
          <cell r="E458">
            <v>25169448</v>
          </cell>
        </row>
        <row r="459">
          <cell r="A459" t="str">
            <v>D35990200020359907202020202008003</v>
          </cell>
          <cell r="B459" t="str">
            <v>OTROS SERVICIOS PROFESIONALES, CIENTÍFICOS Y TÉCNICOS</v>
          </cell>
          <cell r="C459">
            <v>25169448</v>
          </cell>
          <cell r="D459">
            <v>0</v>
          </cell>
          <cell r="E459">
            <v>25169448</v>
          </cell>
        </row>
        <row r="460">
          <cell r="A460" t="str">
            <v>D3599020002035990720202020200800301</v>
          </cell>
          <cell r="B460" t="str">
            <v>SERVICIOS DE CONSULTORÍA EN ADMINISTRACIÓN Y SERVICIOS DE GESTIÓN; SERVICIOS DE TECNOLOGÍA DE LA INFORMACIÓN</v>
          </cell>
          <cell r="C460">
            <v>25169448</v>
          </cell>
          <cell r="D460">
            <v>0</v>
          </cell>
          <cell r="E460">
            <v>25169448</v>
          </cell>
        </row>
        <row r="461">
          <cell r="A461" t="str">
            <v>D359902000203599921</v>
          </cell>
          <cell r="B461" t="str">
            <v>SERVICIOS DE INFORMACIÓN ACTUALIZADOS</v>
          </cell>
          <cell r="C461">
            <v>9102345</v>
          </cell>
          <cell r="D461">
            <v>0</v>
          </cell>
          <cell r="E461">
            <v>9102345</v>
          </cell>
        </row>
        <row r="462">
          <cell r="A462" t="str">
            <v>D35990200020359992101</v>
          </cell>
          <cell r="B462" t="str">
            <v>ACTUALIZAR, MANTENER Y/O IMPLEMENTAR SISTEMAS DE INFORMACIÓN, SITIOS Y APLICATIVOS DE LA ENTIDAD.</v>
          </cell>
          <cell r="C462">
            <v>9102345</v>
          </cell>
          <cell r="D462">
            <v>0</v>
          </cell>
          <cell r="E462">
            <v>9102345</v>
          </cell>
        </row>
        <row r="463">
          <cell r="A463" t="str">
            <v>D35990200020359992101020202</v>
          </cell>
          <cell r="B463" t="str">
            <v>ADQUISICIÓN DE SERVICIOS</v>
          </cell>
          <cell r="C463">
            <v>9102345</v>
          </cell>
          <cell r="D463">
            <v>0</v>
          </cell>
          <cell r="E463">
            <v>9102345</v>
          </cell>
        </row>
        <row r="464">
          <cell r="A464" t="str">
            <v>D35990200020359992101020202008</v>
          </cell>
          <cell r="B464" t="str">
            <v>SERVICIOS PRESTADOS A LAS EMPRESAS Y SERVICIOS DE PRODUCCIÓN</v>
          </cell>
          <cell r="C464">
            <v>9102345</v>
          </cell>
          <cell r="D464">
            <v>0</v>
          </cell>
          <cell r="E464">
            <v>9102345</v>
          </cell>
        </row>
        <row r="465">
          <cell r="A465" t="str">
            <v>D35990200020359992101020202008003</v>
          </cell>
          <cell r="B465" t="str">
            <v>OTROS SERVICIOS PROFESIONALES, CIENTÍFICOS Y TÉCNICOS</v>
          </cell>
          <cell r="C465">
            <v>9102345</v>
          </cell>
          <cell r="D465">
            <v>0</v>
          </cell>
          <cell r="E465">
            <v>9102345</v>
          </cell>
        </row>
        <row r="466">
          <cell r="A466" t="str">
            <v>D3599020002035999210102020200800301</v>
          </cell>
          <cell r="B466" t="str">
            <v>SERVICIOS DE CONSULTORÍA EN ADMINISTRACIÓN Y SERVICIOS DE GESTIÓN; SERVICIOS DE TECNOLOGÍA DE LA INFORMACIÓN</v>
          </cell>
          <cell r="C466">
            <v>9102345</v>
          </cell>
          <cell r="D466">
            <v>0</v>
          </cell>
          <cell r="E466">
            <v>9102345</v>
          </cell>
        </row>
        <row r="467">
          <cell r="A467" t="str">
            <v>D359902000203599923</v>
          </cell>
          <cell r="B467" t="str">
            <v>SERVICIOS TECNOLÓGICOS</v>
          </cell>
          <cell r="C467">
            <v>327385245</v>
          </cell>
          <cell r="D467">
            <v>0</v>
          </cell>
          <cell r="E467">
            <v>327385245</v>
          </cell>
        </row>
        <row r="468">
          <cell r="A468" t="str">
            <v>D35990200020359992301</v>
          </cell>
          <cell r="B468" t="str">
            <v>IMPLEMENTAR, ACTUALIZAR, REPONER Y/O RENOVAR RECURSO, SERVICIOS Y HERRAMIENTAS DE TECNOLOGÍAS DE LA INFORMACIÓN Y LAS COMUNICACIONES (TIC)</v>
          </cell>
          <cell r="C468">
            <v>315137221</v>
          </cell>
          <cell r="D468">
            <v>0</v>
          </cell>
          <cell r="E468">
            <v>315137221</v>
          </cell>
        </row>
        <row r="469">
          <cell r="A469" t="str">
            <v>D35990200020359992301020202</v>
          </cell>
          <cell r="B469" t="str">
            <v>ADQUISICIÓN DE SERVICIOS</v>
          </cell>
          <cell r="C469">
            <v>315137221</v>
          </cell>
          <cell r="D469">
            <v>0</v>
          </cell>
          <cell r="E469">
            <v>315137221</v>
          </cell>
        </row>
        <row r="470">
          <cell r="A470" t="str">
            <v>D35990200020359992301020202008</v>
          </cell>
          <cell r="B470" t="str">
            <v>SERVICIOS PRESTADOS A LAS EMPRESAS Y SERVICIOS DE PRODUCCIÓN</v>
          </cell>
          <cell r="C470">
            <v>315137221</v>
          </cell>
          <cell r="D470">
            <v>0</v>
          </cell>
          <cell r="E470">
            <v>315137221</v>
          </cell>
        </row>
        <row r="471">
          <cell r="A471" t="str">
            <v>D35990200020359992301020202008003</v>
          </cell>
          <cell r="B471" t="str">
            <v>OTROS SERVICIOS PROFESIONALES, CIENTÍFICOS Y TÉCNICOS</v>
          </cell>
          <cell r="C471">
            <v>315137221</v>
          </cell>
          <cell r="D471">
            <v>0</v>
          </cell>
          <cell r="E471">
            <v>315137221</v>
          </cell>
        </row>
        <row r="472">
          <cell r="A472" t="str">
            <v>D3599020002035999230102020200800301</v>
          </cell>
          <cell r="B472" t="str">
            <v>SERVICIOS DE CONSULTORÍA EN ADMINISTRACIÓN Y SERVICIOS DE GESTIÓN; SERVICIOS DE TECNOLOGÍA DE LA INFORMACIÓN</v>
          </cell>
          <cell r="C472">
            <v>315137221</v>
          </cell>
          <cell r="D472">
            <v>0</v>
          </cell>
          <cell r="E472">
            <v>315137221</v>
          </cell>
        </row>
        <row r="473">
          <cell r="A473" t="str">
            <v>D35990200020359992302</v>
          </cell>
          <cell r="B473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473">
            <v>261368</v>
          </cell>
          <cell r="D473">
            <v>0</v>
          </cell>
          <cell r="E473">
            <v>261368</v>
          </cell>
        </row>
        <row r="474">
          <cell r="A474" t="str">
            <v>D35990200020359992302020202</v>
          </cell>
          <cell r="B474" t="str">
            <v>ADQUISICIÓN DE SERVICIOS</v>
          </cell>
          <cell r="C474">
            <v>261368</v>
          </cell>
          <cell r="D474">
            <v>0</v>
          </cell>
          <cell r="E474">
            <v>261368</v>
          </cell>
        </row>
        <row r="475">
          <cell r="A475" t="str">
            <v>D35990200020359992302020202008</v>
          </cell>
          <cell r="B475" t="str">
            <v>SERVICIOS PRESTADOS A LAS EMPRESAS Y SERVICIOS DE PRODUCCIÓN</v>
          </cell>
          <cell r="C475">
            <v>261368</v>
          </cell>
          <cell r="D475">
            <v>0</v>
          </cell>
          <cell r="E475">
            <v>261368</v>
          </cell>
        </row>
        <row r="476">
          <cell r="A476" t="str">
            <v>D35990200020359992302020202008003</v>
          </cell>
          <cell r="B476" t="str">
            <v>OTROS SERVICIOS PROFESIONALES, CIENTÍFICOS Y TÉCNICOS</v>
          </cell>
          <cell r="C476">
            <v>261368</v>
          </cell>
          <cell r="D476">
            <v>0</v>
          </cell>
          <cell r="E476">
            <v>261368</v>
          </cell>
        </row>
        <row r="477">
          <cell r="A477" t="str">
            <v>D3599020002035999230202020200800301</v>
          </cell>
          <cell r="B477" t="str">
            <v>SERVICIOS DE CONSULTORÍA EN ADMINISTRACIÓN Y SERVICIOS DE GESTIÓN; SERVICIOS DE TECNOLOGÍA DE LA INFORMACIÓN</v>
          </cell>
          <cell r="C477">
            <v>261368</v>
          </cell>
          <cell r="D477">
            <v>0</v>
          </cell>
          <cell r="E477">
            <v>261368</v>
          </cell>
        </row>
        <row r="478">
          <cell r="A478" t="str">
            <v>D35990200020359992303</v>
          </cell>
          <cell r="B478" t="str">
            <v>ACTUALIZAR, REPONER, RENOVAR E IMPLEMENTAR TECNOLOGÍAS DE SEGURIDAD PERIMETRAL, SEGURIDAD DIGITAL Y CIBERSEGURIDAD EN GENERAL.</v>
          </cell>
          <cell r="C478">
            <v>11986656</v>
          </cell>
          <cell r="D478">
            <v>0</v>
          </cell>
          <cell r="E478">
            <v>11986656</v>
          </cell>
        </row>
        <row r="479">
          <cell r="A479" t="str">
            <v>D35990200020359992303020201</v>
          </cell>
          <cell r="B479" t="str">
            <v>MATERIALES Y SUMINISTROS</v>
          </cell>
          <cell r="C479">
            <v>11703524</v>
          </cell>
          <cell r="D479">
            <v>0</v>
          </cell>
          <cell r="E479">
            <v>11703524</v>
          </cell>
        </row>
        <row r="480">
          <cell r="A480" t="str">
            <v>D35990200020359992303020201004</v>
          </cell>
          <cell r="B480" t="str">
            <v>PRODUCTOS METÁLICOS Y PAQUETES DE SOFTWARE</v>
          </cell>
          <cell r="C480">
            <v>11703524</v>
          </cell>
          <cell r="D480">
            <v>0</v>
          </cell>
          <cell r="E480">
            <v>11703524</v>
          </cell>
        </row>
        <row r="481">
          <cell r="A481" t="str">
            <v>D35990200020359992303020201004005</v>
          </cell>
          <cell r="B481" t="str">
            <v>MAQUINARIA DE OFICINA, CONTABILIDAD E INFORMÁTICA</v>
          </cell>
          <cell r="C481">
            <v>11703524</v>
          </cell>
          <cell r="D481">
            <v>0</v>
          </cell>
          <cell r="E481">
            <v>11703524</v>
          </cell>
        </row>
        <row r="482">
          <cell r="A482" t="str">
            <v>D3599020002035999230302020100400502</v>
          </cell>
          <cell r="B482" t="str">
            <v>MAQUINARIA DE INFORMÁTICA Y SUS PARTES, PIEZAS Y ACCESORIOS</v>
          </cell>
          <cell r="C482">
            <v>11703524</v>
          </cell>
          <cell r="D482">
            <v>0</v>
          </cell>
          <cell r="E482">
            <v>11703524</v>
          </cell>
        </row>
        <row r="483">
          <cell r="A483" t="str">
            <v>D35990200020359992303020202</v>
          </cell>
          <cell r="B483" t="str">
            <v>ADQUISICIÓN DE SERVICIOS</v>
          </cell>
          <cell r="C483">
            <v>283132</v>
          </cell>
          <cell r="D483">
            <v>0</v>
          </cell>
          <cell r="E483">
            <v>283132</v>
          </cell>
        </row>
        <row r="484">
          <cell r="A484" t="str">
            <v>D35990200020359992303020202008</v>
          </cell>
          <cell r="B484" t="str">
            <v>SERVICIOS PRESTADOS A LAS EMPRESAS Y SERVICIOS DE PRODUCCIÓN</v>
          </cell>
          <cell r="C484">
            <v>283132</v>
          </cell>
          <cell r="D484">
            <v>0</v>
          </cell>
          <cell r="E484">
            <v>283132</v>
          </cell>
        </row>
        <row r="485">
          <cell r="A485" t="str">
            <v>D35990200020359992303020202008003</v>
          </cell>
          <cell r="B485" t="str">
            <v>OTROS SERVICIOS PROFESIONALES, CIENTÍFICOS Y TÉCNICOS</v>
          </cell>
          <cell r="C485">
            <v>283132</v>
          </cell>
          <cell r="D485">
            <v>0</v>
          </cell>
          <cell r="E485">
            <v>283132</v>
          </cell>
        </row>
        <row r="486">
          <cell r="A486" t="str">
            <v>D3599020002035999230302020200800301</v>
          </cell>
          <cell r="B486" t="str">
            <v>SERVICIOS DE CONSULTORÍA EN ADMINISTRACIÓN Y SERVICIOS DE GESTIÓN; SERVICIOS DE TECNOLOGÍA DE LA INFORMACIÓN</v>
          </cell>
          <cell r="C486">
            <v>283132</v>
          </cell>
          <cell r="D486">
            <v>0</v>
          </cell>
          <cell r="E486">
            <v>283132</v>
          </cell>
        </row>
      </sheetData>
      <sheetData sheetId="11">
        <row r="5">
          <cell r="A5" t="str">
            <v>B</v>
          </cell>
          <cell r="B5" t="str">
            <v>GASTOS DE OPERACIÓN COMERCIAL</v>
          </cell>
          <cell r="C5">
            <v>624500792</v>
          </cell>
          <cell r="D5">
            <v>0</v>
          </cell>
          <cell r="E5">
            <v>624500792</v>
          </cell>
        </row>
        <row r="6">
          <cell r="A6" t="str">
            <v>B05</v>
          </cell>
          <cell r="B6" t="str">
            <v xml:space="preserve">GASTOS DE COMERCIALIZACIÓN Y PRODUCCIÓN </v>
          </cell>
          <cell r="C6">
            <v>624500792</v>
          </cell>
          <cell r="D6">
            <v>0</v>
          </cell>
          <cell r="E6">
            <v>624500792</v>
          </cell>
        </row>
        <row r="7">
          <cell r="A7" t="str">
            <v>B0501</v>
          </cell>
          <cell r="B7" t="str">
            <v xml:space="preserve">GASTOS DE COMERCIALIZACIÓN Y PRODUCCIÓN </v>
          </cell>
          <cell r="C7">
            <v>624500792</v>
          </cell>
          <cell r="D7">
            <v>0</v>
          </cell>
          <cell r="E7">
            <v>624500792</v>
          </cell>
        </row>
        <row r="8">
          <cell r="A8" t="str">
            <v>B050101</v>
          </cell>
          <cell r="B8" t="str">
            <v>MATERIALES Y SUMINISTROS</v>
          </cell>
          <cell r="C8">
            <v>588941716</v>
          </cell>
          <cell r="D8">
            <v>0</v>
          </cell>
          <cell r="E8">
            <v>588941716</v>
          </cell>
        </row>
        <row r="9">
          <cell r="A9" t="str">
            <v>B050101002</v>
          </cell>
          <cell r="B9" t="str">
            <v>PRODUCTOS ALIMENTICIOS, BEBIDAS Y TABACO; TEXTILES, PRENDAS DE VESTIR Y PRODUCTOS DE CUERO</v>
          </cell>
          <cell r="C9">
            <v>213424220</v>
          </cell>
          <cell r="D9">
            <v>0</v>
          </cell>
          <cell r="E9">
            <v>213424220</v>
          </cell>
        </row>
        <row r="10">
          <cell r="A10" t="str">
            <v>B050101002007</v>
          </cell>
          <cell r="B10" t="str">
            <v xml:space="preserve">ARTÍCULOS TEXTILES (EXCEPTO </v>
          </cell>
          <cell r="C10">
            <v>201014780</v>
          </cell>
          <cell r="D10">
            <v>0</v>
          </cell>
          <cell r="E10">
            <v>201014780</v>
          </cell>
        </row>
        <row r="11">
          <cell r="A11" t="str">
            <v>B050101002008</v>
          </cell>
          <cell r="B11" t="str">
            <v>TEJIDO DE PUNTO O GANCHILLO; PRENDAS DE VESTIR</v>
          </cell>
          <cell r="C11">
            <v>12409440</v>
          </cell>
          <cell r="D11">
            <v>0</v>
          </cell>
          <cell r="E11">
            <v>12409440</v>
          </cell>
        </row>
        <row r="12">
          <cell r="A12" t="str">
            <v>B05010100200802</v>
          </cell>
          <cell r="B12" t="str">
            <v xml:space="preserve">PRENDAS DE VESTIR (EXCEPTO </v>
          </cell>
          <cell r="C12">
            <v>12409440</v>
          </cell>
          <cell r="D12">
            <v>0</v>
          </cell>
          <cell r="E12">
            <v>12409440</v>
          </cell>
        </row>
        <row r="13">
          <cell r="A13" t="str">
            <v>B050101003</v>
          </cell>
          <cell r="B13" t="str">
            <v>OTROS BIENES TRANSPORTABLES (EXCEPTO PRODUCTOS METÁLICOS, MAQUINARIA Y EQUIPO)</v>
          </cell>
          <cell r="C13">
            <v>375517496</v>
          </cell>
          <cell r="D13">
            <v>0</v>
          </cell>
          <cell r="E13">
            <v>375517496</v>
          </cell>
        </row>
        <row r="14">
          <cell r="A14" t="str">
            <v>B050101003001</v>
          </cell>
          <cell r="B14" t="str">
            <v xml:space="preserve">PRODUCTOS DE MADERA, CORCHO, </v>
          </cell>
          <cell r="C14">
            <v>348470338</v>
          </cell>
          <cell r="D14">
            <v>0</v>
          </cell>
          <cell r="E14">
            <v>348470338</v>
          </cell>
        </row>
        <row r="15">
          <cell r="A15" t="str">
            <v>B050101003007</v>
          </cell>
          <cell r="B15" t="str">
            <v>VIDRIO Y PRODUCTOS DE VIDRIO Y OTROS PRODUCTOS NO METÁLICOS N.C.P.</v>
          </cell>
          <cell r="C15">
            <v>25526098</v>
          </cell>
          <cell r="D15">
            <v>0</v>
          </cell>
          <cell r="E15">
            <v>25526098</v>
          </cell>
        </row>
        <row r="16">
          <cell r="A16" t="str">
            <v>B05010100300702</v>
          </cell>
          <cell r="B16" t="str">
            <v xml:space="preserve">ARTÍCULOS DE CERÁMICA NO </v>
          </cell>
          <cell r="C16">
            <v>25526098</v>
          </cell>
          <cell r="D16">
            <v>0</v>
          </cell>
          <cell r="E16">
            <v>25526098</v>
          </cell>
        </row>
        <row r="17">
          <cell r="A17" t="str">
            <v>B050101003008</v>
          </cell>
          <cell r="B17" t="str">
            <v>MUEBLES; OTROS BIENES TRANSPORTABLES N.C.P.</v>
          </cell>
          <cell r="C17">
            <v>1521060</v>
          </cell>
          <cell r="D17">
            <v>0</v>
          </cell>
          <cell r="E17">
            <v>1521060</v>
          </cell>
        </row>
        <row r="18">
          <cell r="A18" t="str">
            <v>B05010100300803</v>
          </cell>
          <cell r="B18" t="str">
            <v>INSTRUMENTOS MUSICALES</v>
          </cell>
          <cell r="C18">
            <v>722880</v>
          </cell>
          <cell r="D18">
            <v>0</v>
          </cell>
          <cell r="E18">
            <v>722880</v>
          </cell>
        </row>
        <row r="19">
          <cell r="A19" t="str">
            <v>B05010100300805</v>
          </cell>
          <cell r="B19" t="str">
            <v>JUEGOS Y JUGUETES</v>
          </cell>
          <cell r="C19">
            <v>798180</v>
          </cell>
          <cell r="D19">
            <v>0</v>
          </cell>
          <cell r="E19">
            <v>798180</v>
          </cell>
        </row>
        <row r="20">
          <cell r="A20" t="str">
            <v>B050102</v>
          </cell>
          <cell r="B20" t="str">
            <v>ADQUISICIÓN DE SERVICIOS</v>
          </cell>
          <cell r="C20">
            <v>35559076</v>
          </cell>
          <cell r="D20">
            <v>0</v>
          </cell>
          <cell r="E20">
            <v>35559076</v>
          </cell>
        </row>
        <row r="21">
          <cell r="A21" t="str">
            <v>B050102007</v>
          </cell>
          <cell r="B21" t="str">
            <v>SERVICIOS FINANCIEROS Y SERVICIOS CONEXOS, SERVICIOS INMOBILIARIOS Y SERVICIOS DE LEASING</v>
          </cell>
          <cell r="C21">
            <v>11311109</v>
          </cell>
          <cell r="D21">
            <v>0</v>
          </cell>
          <cell r="E21">
            <v>11311109</v>
          </cell>
        </row>
        <row r="22">
          <cell r="A22" t="str">
            <v>B050102007002</v>
          </cell>
          <cell r="B22" t="str">
            <v xml:space="preserve">SERVICIOS INMOBILIARIOS </v>
          </cell>
          <cell r="C22">
            <v>11311109</v>
          </cell>
          <cell r="D22">
            <v>0</v>
          </cell>
          <cell r="E22">
            <v>11311109</v>
          </cell>
        </row>
        <row r="23">
          <cell r="A23" t="str">
            <v>B05010200700201</v>
          </cell>
          <cell r="B23" t="str">
            <v>SERVICIOS INMOBILIARIOS RELATIVOS A BIENES RAÍCES PROPIOS O ARRENDADOS</v>
          </cell>
          <cell r="C23">
            <v>11311109</v>
          </cell>
          <cell r="D23">
            <v>0</v>
          </cell>
          <cell r="E23">
            <v>11311109</v>
          </cell>
        </row>
        <row r="24">
          <cell r="A24" t="str">
            <v>B050102007002011</v>
          </cell>
          <cell r="B24" t="str">
            <v xml:space="preserve">SERVICIOS DE ALQUILER O </v>
          </cell>
          <cell r="C24">
            <v>11311109</v>
          </cell>
          <cell r="D24">
            <v>0</v>
          </cell>
          <cell r="E24">
            <v>11311109</v>
          </cell>
        </row>
        <row r="25">
          <cell r="A25" t="str">
            <v>B050102008</v>
          </cell>
          <cell r="B25" t="str">
            <v>SERVICIOS PRESTADOS A LAS EMPRESAS Y SERVICIOS DE PRODUCCIÓN</v>
          </cell>
          <cell r="C25">
            <v>24247967</v>
          </cell>
          <cell r="D25">
            <v>0</v>
          </cell>
          <cell r="E25">
            <v>24247967</v>
          </cell>
        </row>
        <row r="26">
          <cell r="A26" t="str">
            <v>B050102008003</v>
          </cell>
          <cell r="B26" t="str">
            <v>OTROS SERVICIOS PROFESIONALES, CIENTÍFICOS Y TÉCNICOS</v>
          </cell>
          <cell r="C26">
            <v>22264475</v>
          </cell>
          <cell r="D26">
            <v>0</v>
          </cell>
          <cell r="E26">
            <v>22264475</v>
          </cell>
        </row>
        <row r="27">
          <cell r="A27" t="str">
            <v>B05010200800309</v>
          </cell>
          <cell r="B27" t="str">
            <v xml:space="preserve">OTROS SERVICIOS PROFESIONALES Y </v>
          </cell>
          <cell r="C27">
            <v>22264475</v>
          </cell>
          <cell r="D27">
            <v>0</v>
          </cell>
          <cell r="E27">
            <v>22264475</v>
          </cell>
        </row>
        <row r="28">
          <cell r="A28" t="str">
            <v>B050102008007</v>
          </cell>
          <cell r="B28" t="str">
            <v>SERVICIOS DE MANTENIMIENTO, REPARACIÓN E INSTALACIÓN (EXCEPTO SERVICIOS DE CONSTRUCCIÓN)</v>
          </cell>
          <cell r="C28">
            <v>1983492</v>
          </cell>
          <cell r="D28">
            <v>0</v>
          </cell>
          <cell r="E28">
            <v>1983492</v>
          </cell>
        </row>
        <row r="29">
          <cell r="A29" t="str">
            <v>B05010200800702</v>
          </cell>
          <cell r="B29" t="str">
            <v>SERVICIOS DE REPARACIÓN DE OTROS BIENES</v>
          </cell>
          <cell r="C29">
            <v>1983492</v>
          </cell>
          <cell r="D29">
            <v>0</v>
          </cell>
          <cell r="E29">
            <v>1983492</v>
          </cell>
        </row>
        <row r="30">
          <cell r="A30" t="str">
            <v>B050102008007029</v>
          </cell>
          <cell r="B30" t="str">
            <v>SERVICIOS DE MANTENIMIENTO Y REPARACIÓN DE OTROS BIENES N.C.P.</v>
          </cell>
          <cell r="C30">
            <v>1983492</v>
          </cell>
          <cell r="D30">
            <v>0</v>
          </cell>
          <cell r="E30">
            <v>1983492</v>
          </cell>
        </row>
        <row r="31">
          <cell r="A31" t="str">
            <v>D</v>
          </cell>
          <cell r="B31" t="str">
            <v>INVERSIÓN</v>
          </cell>
          <cell r="C31">
            <v>123360976</v>
          </cell>
          <cell r="D31">
            <v>0</v>
          </cell>
          <cell r="E31">
            <v>123360976</v>
          </cell>
        </row>
        <row r="32">
          <cell r="A32" t="str">
            <v>D3502</v>
          </cell>
          <cell r="B32" t="str">
            <v>PRODUCTIVIDAD Y COMPETITIVIDAD DE LAS EMPRESAS COLOMBIANAS</v>
          </cell>
          <cell r="C32">
            <v>123360976</v>
          </cell>
          <cell r="D32">
            <v>0</v>
          </cell>
          <cell r="E32">
            <v>123360976</v>
          </cell>
        </row>
        <row r="33">
          <cell r="A33" t="str">
            <v>D35020200</v>
          </cell>
          <cell r="B33" t="str">
            <v>INTERSUBSECTORIAL INDUSTRIA Y COMERCIO</v>
          </cell>
          <cell r="C33">
            <v>123360976</v>
          </cell>
          <cell r="D33">
            <v>0</v>
          </cell>
          <cell r="E33">
            <v>123360976</v>
          </cell>
        </row>
        <row r="34">
          <cell r="A34" t="str">
            <v>D3502020003</v>
          </cell>
          <cell r="B34" t="str">
            <v>FORTALECIMIENTO DE LA ACTIVIDAD ARTESANAL DE LOS MUNICIPIOS CON VOCACIÓN ARTESANAL COMO ALTERNATIVA DE REACTIVACIÓN ECONÓMICA LOCAL Y SOSTENIBLE. 2022-2025 NACIONAL</v>
          </cell>
          <cell r="C34">
            <v>48423967</v>
          </cell>
          <cell r="D34">
            <v>0</v>
          </cell>
          <cell r="E34">
            <v>48423967</v>
          </cell>
        </row>
        <row r="35">
          <cell r="A35" t="str">
            <v>D350202000303502024</v>
          </cell>
          <cell r="B35" t="str">
            <v>SERVICIO DE ASISTENCIA TÉCNICA PARA LA ACTIVIDAD  ARTESANAL</v>
          </cell>
          <cell r="C35">
            <v>48423967</v>
          </cell>
          <cell r="D35">
            <v>0</v>
          </cell>
          <cell r="E35">
            <v>48423967</v>
          </cell>
        </row>
        <row r="36">
          <cell r="A36" t="str">
            <v>D35020200030350202402</v>
          </cell>
          <cell r="B36" t="str">
            <v>"GESTIONAR ALIANZAS PARA LA COFINANCIACIÓN DE PROYECTOS DE DESARROLLO DE LA ACTIVIDAD ARTESANAL EN LOS 32 DEPARTAMENTOS Y EN LA CIUDAD DE BOGOTÁ (INCLUIYE RECURSOS
DE COFINANCIACIÓN)"</v>
          </cell>
          <cell r="C36">
            <v>48423967</v>
          </cell>
          <cell r="D36">
            <v>0</v>
          </cell>
          <cell r="E36">
            <v>48423967</v>
          </cell>
        </row>
        <row r="37">
          <cell r="A37" t="str">
            <v>D35020200030350202402020201</v>
          </cell>
          <cell r="B37" t="str">
            <v>MATERIALES Y SUMINISTROS</v>
          </cell>
          <cell r="C37">
            <v>22375689</v>
          </cell>
          <cell r="D37">
            <v>0</v>
          </cell>
          <cell r="E37">
            <v>22375689</v>
          </cell>
        </row>
        <row r="38">
          <cell r="A38" t="str">
            <v>D35020200030350202402020201000</v>
          </cell>
          <cell r="B38" t="str">
            <v>AGRICULTURA, SILVICULTURA Y PRODUCTOS DE LA PESCA</v>
          </cell>
          <cell r="C38">
            <v>5970769</v>
          </cell>
          <cell r="D38">
            <v>0</v>
          </cell>
          <cell r="E38">
            <v>5970769</v>
          </cell>
        </row>
        <row r="39">
          <cell r="A39" t="str">
            <v>D35020200030350202402020201000001</v>
          </cell>
          <cell r="B39" t="str">
            <v>PRODUCTOS DE LA AGRICULTURA Y LA HORTICULTURA</v>
          </cell>
          <cell r="C39">
            <v>4289069</v>
          </cell>
          <cell r="D39">
            <v>0</v>
          </cell>
          <cell r="E39">
            <v>4289069</v>
          </cell>
        </row>
        <row r="40">
          <cell r="A40" t="str">
            <v>D3502020003035020240202020100000109</v>
          </cell>
          <cell r="B40" t="str">
            <v>PRODUCTOS DE FORRAJE, FIBRAS, PLANTAS VIVAS, FLORES Y CAPULLOS DE FLORES, TABACO EN RAMA Y CAUCHO NATURAL</v>
          </cell>
          <cell r="C40">
            <v>4289069</v>
          </cell>
          <cell r="D40">
            <v>0</v>
          </cell>
          <cell r="E40">
            <v>4289069</v>
          </cell>
        </row>
        <row r="41">
          <cell r="A41" t="str">
            <v>D35020200030350202402020201000002</v>
          </cell>
          <cell r="B41" t="str">
            <v>ANIMALES VIVOS Y PRODUCTOS ANIMALES (EXCEPTO LA CARNE)</v>
          </cell>
          <cell r="C41">
            <v>1681700</v>
          </cell>
          <cell r="D41">
            <v>0</v>
          </cell>
          <cell r="E41">
            <v>1681700</v>
          </cell>
        </row>
        <row r="42">
          <cell r="A42" t="str">
            <v>D3502020003035020240202020100000209</v>
          </cell>
          <cell r="B42" t="str">
            <v>OTROS PRODUCTOS ANIMALES</v>
          </cell>
          <cell r="C42">
            <v>1681700</v>
          </cell>
          <cell r="D42">
            <v>0</v>
          </cell>
          <cell r="E42">
            <v>1681700</v>
          </cell>
        </row>
        <row r="43">
          <cell r="A43" t="str">
            <v>D35020200030350202402020201002</v>
          </cell>
          <cell r="B43" t="str">
            <v>PRODUCTOS ALIMENTICIOS, BEBIDAS Y TABACO; TEXTILES, PRENDAS DE VESTIR Y PRODUCTOS DE CUERO</v>
          </cell>
          <cell r="C43">
            <v>10707220</v>
          </cell>
          <cell r="D43">
            <v>0</v>
          </cell>
          <cell r="E43">
            <v>10707220</v>
          </cell>
        </row>
        <row r="44">
          <cell r="A44" t="str">
            <v>D35020200030350202402020201002006</v>
          </cell>
          <cell r="B44" t="str">
            <v>HILADOS E HILOS; TEJIDOS DE FIBRAS TEXTILES INCLUSO AFELPADOS</v>
          </cell>
          <cell r="C44">
            <v>7135458</v>
          </cell>
          <cell r="D44">
            <v>0</v>
          </cell>
          <cell r="E44">
            <v>7135458</v>
          </cell>
        </row>
        <row r="45">
          <cell r="A45" t="str">
            <v>D35020200030350202402020201002007</v>
          </cell>
          <cell r="B45" t="str">
            <v>ARTÍCULOS TEXTILES (EXCEPTO PRENDAS DE VESTIR)</v>
          </cell>
          <cell r="C45">
            <v>3571762</v>
          </cell>
          <cell r="D45">
            <v>0</v>
          </cell>
          <cell r="E45">
            <v>3571762</v>
          </cell>
        </row>
        <row r="46">
          <cell r="A46" t="str">
            <v>D35020200030350202402020201003</v>
          </cell>
          <cell r="B46" t="str">
            <v>OTROS BIENES TRANSPORTABLES (EXCEPTO PRODUCTOS METÁLICOS, MAQUINARIA Y EQUIPO)</v>
          </cell>
          <cell r="C46">
            <v>2658592</v>
          </cell>
          <cell r="D46">
            <v>0</v>
          </cell>
          <cell r="E46">
            <v>2658592</v>
          </cell>
        </row>
        <row r="47">
          <cell r="A47" t="str">
            <v>D35020200030350202402020201003005</v>
          </cell>
          <cell r="B47" t="str">
            <v>OTROS PRODUCTOS QUÍMICOS; FIBRAS ARTIFICIALES (O FIBRAS INDUSTRIALES HECHAS POR EL HOMBRE)</v>
          </cell>
          <cell r="C47">
            <v>1619452</v>
          </cell>
          <cell r="D47">
            <v>0</v>
          </cell>
          <cell r="E47">
            <v>1619452</v>
          </cell>
        </row>
        <row r="48">
          <cell r="A48" t="str">
            <v>D3502020003035020240202020100300501</v>
          </cell>
          <cell r="B48" t="str">
            <v>PINTURAS Y BARNICES Y PRODUCTOS RELACIONADOS; COLORES PARA LA PINTURA ARTÍSTICA; TINTAS</v>
          </cell>
          <cell r="C48">
            <v>1299176</v>
          </cell>
          <cell r="D48">
            <v>0</v>
          </cell>
          <cell r="E48">
            <v>1299176</v>
          </cell>
        </row>
        <row r="49">
          <cell r="A49" t="str">
            <v>D3502020003035020240202020100300504</v>
          </cell>
          <cell r="B49" t="str">
            <v>PRODUCTOS QUÍMICOS N.C.P.</v>
          </cell>
          <cell r="C49">
            <v>320276</v>
          </cell>
          <cell r="D49">
            <v>0</v>
          </cell>
          <cell r="E49">
            <v>320276</v>
          </cell>
        </row>
        <row r="50">
          <cell r="A50" t="str">
            <v>D35020200030350202402020201003007</v>
          </cell>
          <cell r="B50" t="str">
            <v>VIDRIO Y PRODUCTOS DE VIDRIO Y OTROS PRODUCTOS NO METÁLICOS N.C.P.</v>
          </cell>
          <cell r="C50">
            <v>878500</v>
          </cell>
          <cell r="D50">
            <v>0</v>
          </cell>
          <cell r="E50">
            <v>878500</v>
          </cell>
        </row>
        <row r="51">
          <cell r="A51" t="str">
            <v>D3502020003035020240202020100300709</v>
          </cell>
          <cell r="B51" t="str">
            <v>OTROS PRODUCTOS MINERALES NO METÁLICOS N.C.P.</v>
          </cell>
          <cell r="C51">
            <v>878500</v>
          </cell>
          <cell r="D51">
            <v>0</v>
          </cell>
          <cell r="E51">
            <v>878500</v>
          </cell>
        </row>
        <row r="52">
          <cell r="A52" t="str">
            <v>D35020200030350202402020201003008</v>
          </cell>
          <cell r="B52" t="str">
            <v>OTROS BIENES TRANSPORTABLES N.C.P.</v>
          </cell>
          <cell r="C52">
            <v>160640</v>
          </cell>
          <cell r="D52">
            <v>0</v>
          </cell>
          <cell r="E52">
            <v>160640</v>
          </cell>
        </row>
        <row r="53">
          <cell r="A53" t="str">
            <v>D3502020003035020240202020100300809</v>
          </cell>
          <cell r="B53" t="str">
            <v>OTROS ARTÍCULOS MANUFACTURADOS N.C.P.</v>
          </cell>
          <cell r="C53">
            <v>160640</v>
          </cell>
          <cell r="D53">
            <v>0</v>
          </cell>
          <cell r="E53">
            <v>160640</v>
          </cell>
        </row>
        <row r="54">
          <cell r="A54" t="str">
            <v>D35020200030350202402020201004</v>
          </cell>
          <cell r="B54" t="str">
            <v>PRODUCTOS METÁLICOS Y PAQUETES DE SOFTWARE</v>
          </cell>
          <cell r="C54">
            <v>3039108</v>
          </cell>
          <cell r="D54">
            <v>0</v>
          </cell>
          <cell r="E54">
            <v>3039108</v>
          </cell>
        </row>
        <row r="55">
          <cell r="A55" t="str">
            <v>D35020200030350202402020201004001</v>
          </cell>
          <cell r="B55" t="str">
            <v>METALES BÁSICOS</v>
          </cell>
          <cell r="C55">
            <v>481920</v>
          </cell>
          <cell r="D55">
            <v>0</v>
          </cell>
          <cell r="E55">
            <v>481920</v>
          </cell>
        </row>
        <row r="56">
          <cell r="A56" t="str">
            <v>D35020200030350202402020201004002</v>
          </cell>
          <cell r="B56" t="str">
            <v>PRODUCTOS METÁLICOS ELABORADOS (EXCEPTO MAQUINARIA Y EQUIPO)</v>
          </cell>
          <cell r="C56">
            <v>2557188</v>
          </cell>
          <cell r="D56">
            <v>0</v>
          </cell>
          <cell r="E56">
            <v>2557188</v>
          </cell>
        </row>
        <row r="57">
          <cell r="A57" t="str">
            <v>D35020200030350202402020202</v>
          </cell>
          <cell r="B57" t="str">
            <v>ADQUISICIÓN DE SERVICIOS</v>
          </cell>
          <cell r="C57">
            <v>26048278</v>
          </cell>
          <cell r="D57">
            <v>0</v>
          </cell>
          <cell r="E57">
            <v>26048278</v>
          </cell>
        </row>
        <row r="58">
          <cell r="A58" t="str">
            <v>D35020200030350202402020202006</v>
          </cell>
          <cell r="B58" t="str">
            <v>SERVICIOS DE ALOJAMIENTO; SERVICIOS DE SUMINISTRO DE COMIDAS Y BEBIDAS; SERVICIOS DE TRANSPORTE; Y SERVICIOS DE DISTRIBUCIÓN DE ELECTRICIDAD, GAS Y AGUA</v>
          </cell>
          <cell r="C58">
            <v>386540</v>
          </cell>
          <cell r="D58">
            <v>0</v>
          </cell>
          <cell r="E58">
            <v>386540</v>
          </cell>
        </row>
        <row r="59">
          <cell r="A59" t="str">
            <v>D35020200030350202402020202006005</v>
          </cell>
          <cell r="B59" t="str">
            <v>SERVICIOS DE TRANSPORTE DE CARGA</v>
          </cell>
          <cell r="C59">
            <v>386540</v>
          </cell>
          <cell r="D59">
            <v>0</v>
          </cell>
          <cell r="E59">
            <v>386540</v>
          </cell>
        </row>
        <row r="60">
          <cell r="A60" t="str">
            <v>D3502020003035020240202020200600501</v>
          </cell>
          <cell r="B60" t="str">
            <v>SERVICIOS DE TRANSPORTE DE CARGA POR VÍA TERRESTRE</v>
          </cell>
          <cell r="C60">
            <v>386540</v>
          </cell>
          <cell r="D60">
            <v>0</v>
          </cell>
          <cell r="E60">
            <v>386540</v>
          </cell>
        </row>
        <row r="61">
          <cell r="A61" t="str">
            <v>D35020200030350202402020202008</v>
          </cell>
          <cell r="B61" t="str">
            <v>SERVICIOS PRESTADOS A LAS EMPRESAS Y SERVICIOS DE PRODUCCIÓN</v>
          </cell>
          <cell r="C61">
            <v>25661738</v>
          </cell>
          <cell r="D61">
            <v>0</v>
          </cell>
          <cell r="E61">
            <v>25661738</v>
          </cell>
        </row>
        <row r="62">
          <cell r="A62" t="str">
            <v>D35020200030350202402020202008003</v>
          </cell>
          <cell r="B62" t="str">
            <v>OTROS SERVICIOS PROFESIONALES, CIENTÍFICOS Y TÉCNICOS</v>
          </cell>
          <cell r="C62">
            <v>3514000</v>
          </cell>
          <cell r="D62">
            <v>0</v>
          </cell>
          <cell r="E62">
            <v>3514000</v>
          </cell>
        </row>
        <row r="63">
          <cell r="A63" t="str">
            <v>D3502020003035020240202020200800309</v>
          </cell>
          <cell r="B63" t="str">
            <v xml:space="preserve">OTROS SERVICIOS </v>
          </cell>
          <cell r="C63">
            <v>3514000</v>
          </cell>
          <cell r="D63">
            <v>0</v>
          </cell>
          <cell r="E63">
            <v>3514000</v>
          </cell>
        </row>
        <row r="64">
          <cell r="A64" t="str">
            <v>D35020200030350202402020202008005</v>
          </cell>
          <cell r="B64" t="str">
            <v>SERVICIOS DE SOPORTE</v>
          </cell>
          <cell r="C64">
            <v>22147738</v>
          </cell>
          <cell r="D64">
            <v>0</v>
          </cell>
          <cell r="E64">
            <v>22147738</v>
          </cell>
        </row>
        <row r="65">
          <cell r="A65" t="str">
            <v>D3502020003035020240202020200800509</v>
          </cell>
          <cell r="B65" t="str">
            <v>OTROS SERVICIOS AUXILIARES</v>
          </cell>
          <cell r="C65">
            <v>22147738</v>
          </cell>
          <cell r="D65">
            <v>0</v>
          </cell>
          <cell r="E65">
            <v>22147738</v>
          </cell>
        </row>
        <row r="66">
          <cell r="A66" t="str">
            <v>D3502020004</v>
          </cell>
          <cell r="B66" t="str">
            <v>APOYO Y FOMENTO A LA ACTIVIDAD ARTESANAL DE LAS COMUNIDADES O GRUPOS ÉTNICOS COMO EXPRESIÓN DE SUS ECONOMÍAS PROPIAS A NIVEL NACIONAL</v>
          </cell>
          <cell r="C66">
            <v>74937009</v>
          </cell>
          <cell r="D66">
            <v>0</v>
          </cell>
          <cell r="E66">
            <v>74937009</v>
          </cell>
        </row>
        <row r="67">
          <cell r="A67" t="str">
            <v>D350202000403502026</v>
          </cell>
          <cell r="B67" t="str">
            <v>SERVICIO DE DISEÑO Y/O MEJORAMIENTO DE PRODUCTOS ARTESANALES</v>
          </cell>
          <cell r="C67">
            <v>74937009</v>
          </cell>
          <cell r="D67">
            <v>0</v>
          </cell>
          <cell r="E67">
            <v>74937009</v>
          </cell>
        </row>
        <row r="68">
          <cell r="A68" t="str">
            <v>D35020200040350202604</v>
          </cell>
          <cell r="B68" t="str">
            <v xml:space="preserve">GESTIONAR ALIANZAS CON </v>
          </cell>
          <cell r="C68">
            <v>74937009</v>
          </cell>
          <cell r="D68">
            <v>0</v>
          </cell>
          <cell r="E68">
            <v>74937009</v>
          </cell>
        </row>
        <row r="69">
          <cell r="A69" t="str">
            <v>D35020200040350202604020201</v>
          </cell>
          <cell r="B69" t="str">
            <v>MATERIALES Y SUMINISTROS</v>
          </cell>
          <cell r="C69">
            <v>12957579</v>
          </cell>
          <cell r="D69">
            <v>0</v>
          </cell>
          <cell r="E69">
            <v>12957579</v>
          </cell>
        </row>
        <row r="70">
          <cell r="A70" t="str">
            <v>D35020200040350202604020201003</v>
          </cell>
          <cell r="B70" t="str">
            <v xml:space="preserve">OTROS BIENES </v>
          </cell>
          <cell r="C70">
            <v>3710523</v>
          </cell>
          <cell r="D70">
            <v>0</v>
          </cell>
          <cell r="E70">
            <v>3710523</v>
          </cell>
        </row>
        <row r="71">
          <cell r="A71" t="str">
            <v>D35020200040350202604020201003006</v>
          </cell>
          <cell r="B71" t="str">
            <v>PRODUCTOS DE CAUCHO Y PLÁSTICO</v>
          </cell>
          <cell r="C71">
            <v>3567152</v>
          </cell>
          <cell r="D71">
            <v>0</v>
          </cell>
          <cell r="E71">
            <v>3567152</v>
          </cell>
        </row>
        <row r="72">
          <cell r="A72" t="str">
            <v>D3502020004035020260402020100300609</v>
          </cell>
          <cell r="B72" t="str">
            <v>OTROS PRODUCTOS PLÁSTICOS</v>
          </cell>
          <cell r="C72">
            <v>3567152</v>
          </cell>
          <cell r="D72">
            <v>0</v>
          </cell>
          <cell r="E72">
            <v>3567152</v>
          </cell>
        </row>
        <row r="73">
          <cell r="A73" t="str">
            <v>D35020200040350202604020201003008</v>
          </cell>
          <cell r="B73" t="str">
            <v>OTROS BIENES TRANSPORTABLES N.C.P.</v>
          </cell>
          <cell r="C73">
            <v>143371</v>
          </cell>
          <cell r="D73">
            <v>0</v>
          </cell>
          <cell r="E73">
            <v>143371</v>
          </cell>
        </row>
        <row r="74">
          <cell r="A74" t="str">
            <v>D3502020004035020260402020100300809</v>
          </cell>
          <cell r="B74" t="str">
            <v>OTROS ARTÍCULOS MANUFACTURADOS N.C.P.</v>
          </cell>
          <cell r="C74">
            <v>143371</v>
          </cell>
          <cell r="D74">
            <v>0</v>
          </cell>
          <cell r="E74">
            <v>143371</v>
          </cell>
        </row>
        <row r="75">
          <cell r="A75" t="str">
            <v>D35020200040350202604020201004</v>
          </cell>
          <cell r="B75" t="str">
            <v>PRODUCTOS METÁLICOS Y PAQUETES DE SOFTWARE</v>
          </cell>
          <cell r="C75">
            <v>9247056</v>
          </cell>
          <cell r="D75">
            <v>0</v>
          </cell>
          <cell r="E75">
            <v>9247056</v>
          </cell>
        </row>
        <row r="76">
          <cell r="A76" t="str">
            <v>D35020200040350202604020201004002</v>
          </cell>
          <cell r="B76" t="str">
            <v>PRODUCTOS METÁLICOS ELABORADOS (EXCEPTO MAQUINARIA Y EQUIPO)</v>
          </cell>
          <cell r="C76">
            <v>9066336</v>
          </cell>
          <cell r="D76">
            <v>0</v>
          </cell>
          <cell r="E76">
            <v>9066336</v>
          </cell>
        </row>
        <row r="77">
          <cell r="A77" t="str">
            <v>D35020200040350202604020201004008</v>
          </cell>
          <cell r="B77" t="str">
            <v>APARATOS MÉDICOS, INSTRUMENTOS ÓPTICOS Y DE PRECISIÓN, RELOJES</v>
          </cell>
          <cell r="C77">
            <v>180720</v>
          </cell>
          <cell r="D77">
            <v>0</v>
          </cell>
          <cell r="E77">
            <v>180720</v>
          </cell>
        </row>
        <row r="78">
          <cell r="A78" t="str">
            <v>D3502020004035020260402020100400802</v>
          </cell>
          <cell r="B78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8">
            <v>180720</v>
          </cell>
          <cell r="D78">
            <v>0</v>
          </cell>
          <cell r="E78">
            <v>180720</v>
          </cell>
        </row>
        <row r="79">
          <cell r="A79" t="str">
            <v>D35020200040350202604020202</v>
          </cell>
          <cell r="B79" t="str">
            <v>ADQUISICIÓN DE SERVICIOS</v>
          </cell>
          <cell r="C79">
            <v>61979430</v>
          </cell>
          <cell r="D79">
            <v>0</v>
          </cell>
          <cell r="E79">
            <v>61979430</v>
          </cell>
        </row>
        <row r="80">
          <cell r="A80" t="str">
            <v>D35020200040350202604020202006</v>
          </cell>
          <cell r="B80" t="str">
            <v>SERVICIOS DE ALOJAMIENTO; SERVICIOS DE SUMINISTRO DE COMIDAS Y BEBIDAS; SERVICIOS DE TRANSPORTE; Y SERVICIOS DE DISTRIBUCIÓN DE ELECTRICIDAD, GAS Y AGUA</v>
          </cell>
          <cell r="C80">
            <v>1385520</v>
          </cell>
          <cell r="D80">
            <v>0</v>
          </cell>
          <cell r="E80">
            <v>1385520</v>
          </cell>
        </row>
        <row r="81">
          <cell r="A81" t="str">
            <v>D35020200040350202604020202006005</v>
          </cell>
          <cell r="B81" t="str">
            <v>SERVICIOS DE TRANSPORTE DE CARGA</v>
          </cell>
          <cell r="C81">
            <v>1385520</v>
          </cell>
          <cell r="D81">
            <v>0</v>
          </cell>
          <cell r="E81">
            <v>1385520</v>
          </cell>
        </row>
        <row r="82">
          <cell r="A82" t="str">
            <v>D3502020004035020260402020200600501</v>
          </cell>
          <cell r="B82" t="str">
            <v>SERVICIOS DE TRANSPORTE DE CARGA POR VÍA TERRESTRE</v>
          </cell>
          <cell r="C82">
            <v>1385520</v>
          </cell>
          <cell r="D82">
            <v>0</v>
          </cell>
          <cell r="E82">
            <v>1385520</v>
          </cell>
        </row>
        <row r="83">
          <cell r="A83" t="str">
            <v>D35020200040350202604020202008</v>
          </cell>
          <cell r="B83" t="str">
            <v xml:space="preserve">SERVICIOS PRESTADOS A LAS EMPRESAS Y SERVICIOS DE PRODUCCIÓN </v>
          </cell>
          <cell r="C83">
            <v>60593910</v>
          </cell>
          <cell r="D83">
            <v>0</v>
          </cell>
          <cell r="E83">
            <v>60593910</v>
          </cell>
        </row>
        <row r="84">
          <cell r="A84" t="str">
            <v>D35020200040350202604020202008001</v>
          </cell>
          <cell r="B84" t="str">
            <v>SERVICIOS DE INVESTIGACIÓN Y DESARROLLO</v>
          </cell>
          <cell r="C84">
            <v>9713700</v>
          </cell>
          <cell r="D84">
            <v>0</v>
          </cell>
          <cell r="E84">
            <v>9713700</v>
          </cell>
        </row>
        <row r="85">
          <cell r="A85" t="str">
            <v>D3502020004035020260402020200800102</v>
          </cell>
          <cell r="B85" t="str">
            <v>SERVICIOS DE INVESTIGACIÓN Y DESARROLLO EXPERIMENTAL EN CIENCIAS SOCIALES Y HUMANIDADES</v>
          </cell>
          <cell r="C85">
            <v>9713700</v>
          </cell>
          <cell r="D85">
            <v>0</v>
          </cell>
          <cell r="E85">
            <v>9713700</v>
          </cell>
        </row>
        <row r="86">
          <cell r="A86" t="str">
            <v>D35020200040350202604020202008003</v>
          </cell>
          <cell r="B86" t="str">
            <v>OTROS SERVICIOS PROFESIONALES, CIENTÍFICOS Y TÉCNICOS</v>
          </cell>
          <cell r="C86">
            <v>20431400</v>
          </cell>
          <cell r="D86">
            <v>0</v>
          </cell>
          <cell r="E86">
            <v>20431400</v>
          </cell>
        </row>
        <row r="87">
          <cell r="A87" t="str">
            <v>D3502020004035020260402020200800307</v>
          </cell>
          <cell r="B87" t="str">
            <v>SERVICIOS DE INVESTIGACIÓN DE MERCADOS Y DE ENCUESTAS DE OPINIÓN PÚBLICA</v>
          </cell>
          <cell r="C87">
            <v>8373360</v>
          </cell>
          <cell r="D87">
            <v>0</v>
          </cell>
          <cell r="E87">
            <v>8373360</v>
          </cell>
        </row>
        <row r="88">
          <cell r="A88" t="str">
            <v>D3502020004035020260402020200800309</v>
          </cell>
          <cell r="B88" t="str">
            <v>OTROS SERVICIOS PROFESIONALES Y TÉCNICOS N.C.P.</v>
          </cell>
          <cell r="C88">
            <v>12058040</v>
          </cell>
          <cell r="D88">
            <v>0</v>
          </cell>
          <cell r="E88">
            <v>12058040</v>
          </cell>
        </row>
        <row r="89">
          <cell r="A89" t="str">
            <v>D35020200040350202604020202008005</v>
          </cell>
          <cell r="B89" t="str">
            <v>SERVICIOS DE SOPORTE</v>
          </cell>
          <cell r="C89">
            <v>30448810</v>
          </cell>
          <cell r="D89">
            <v>0</v>
          </cell>
          <cell r="E89">
            <v>30448810</v>
          </cell>
        </row>
        <row r="90">
          <cell r="A90" t="str">
            <v>D3502020004035020260402020200800509</v>
          </cell>
          <cell r="B90" t="str">
            <v>OTROS SERVICIOS AUXILIARES</v>
          </cell>
          <cell r="C90">
            <v>30448810</v>
          </cell>
          <cell r="D90">
            <v>0</v>
          </cell>
          <cell r="E90">
            <v>30448810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Detalle Gastos"/>
      <sheetName val="Hoja2"/>
      <sheetName val="COD ZBOX"/>
      <sheetName val="ING ZBOX"/>
      <sheetName val="ESTRUCTURA"/>
      <sheetName val="EJEMPLO"/>
      <sheetName val="Hoja1"/>
    </sheetNames>
    <sheetDataSet>
      <sheetData sheetId="0"/>
      <sheetData sheetId="1">
        <row r="10">
          <cell r="A10" t="str">
            <v>A</v>
          </cell>
          <cell r="B10" t="str">
            <v xml:space="preserve">GASTOS DE FUNCIONAMIENTO </v>
          </cell>
          <cell r="C10">
            <v>237589767</v>
          </cell>
          <cell r="D10"/>
          <cell r="E10">
            <v>237589767</v>
          </cell>
          <cell r="F10">
            <v>13642786695</v>
          </cell>
        </row>
        <row r="11">
          <cell r="A11" t="str">
            <v>A01</v>
          </cell>
          <cell r="B11" t="str">
            <v xml:space="preserve">GASTOS DE PERSONAL </v>
          </cell>
          <cell r="C11">
            <v>66741409</v>
          </cell>
          <cell r="D11"/>
          <cell r="E11">
            <v>66741409</v>
          </cell>
          <cell r="F11">
            <v>11268221969</v>
          </cell>
        </row>
        <row r="12">
          <cell r="A12" t="str">
            <v>A0101</v>
          </cell>
          <cell r="B12" t="str">
            <v>PLANTA DE PERSONAL PERMANENTE</v>
          </cell>
          <cell r="C12">
            <v>66741409</v>
          </cell>
          <cell r="D12"/>
          <cell r="E12">
            <v>66741409</v>
          </cell>
          <cell r="F12">
            <v>11268221969</v>
          </cell>
        </row>
        <row r="13">
          <cell r="A13" t="str">
            <v>A010101</v>
          </cell>
          <cell r="B13" t="str">
            <v xml:space="preserve">SALARIO </v>
          </cell>
          <cell r="C13"/>
          <cell r="D13"/>
          <cell r="E13">
            <v>0</v>
          </cell>
          <cell r="F13">
            <v>6822043365</v>
          </cell>
        </row>
        <row r="14">
          <cell r="A14" t="str">
            <v>A010101001</v>
          </cell>
          <cell r="B14" t="str">
            <v xml:space="preserve">FACTORES SALARIALES COMUNES </v>
          </cell>
          <cell r="C14"/>
          <cell r="D14"/>
          <cell r="E14">
            <v>0</v>
          </cell>
          <cell r="F14">
            <v>6328631292</v>
          </cell>
        </row>
        <row r="15">
          <cell r="A15" t="str">
            <v>A010101001001</v>
          </cell>
          <cell r="B15" t="str">
            <v xml:space="preserve">SUELDO BÁSICO </v>
          </cell>
          <cell r="C15"/>
          <cell r="D15"/>
          <cell r="E15">
            <v>0</v>
          </cell>
          <cell r="F15">
            <v>4261001297</v>
          </cell>
        </row>
        <row r="16">
          <cell r="A16" t="str">
            <v>A010101001003</v>
          </cell>
          <cell r="B16" t="str">
            <v xml:space="preserve">PRIMA TÉCNICA SALARIAL </v>
          </cell>
          <cell r="C16"/>
          <cell r="D16"/>
          <cell r="E16">
            <v>0</v>
          </cell>
          <cell r="F16">
            <v>408962725</v>
          </cell>
        </row>
        <row r="17">
          <cell r="A17" t="str">
            <v>A010101001005</v>
          </cell>
          <cell r="B17" t="str">
            <v xml:space="preserve">AUXILIO DE TRANSPORTE </v>
          </cell>
          <cell r="C17"/>
          <cell r="D17"/>
          <cell r="E17">
            <v>0</v>
          </cell>
          <cell r="F17">
            <v>1278845</v>
          </cell>
        </row>
        <row r="18">
          <cell r="A18" t="str">
            <v>A010101001006</v>
          </cell>
          <cell r="B18" t="str">
            <v xml:space="preserve">BONIFICACIÓN POR SERVICIOS PRESTADOS </v>
          </cell>
          <cell r="C18"/>
          <cell r="D18"/>
          <cell r="E18">
            <v>0</v>
          </cell>
          <cell r="F18">
            <v>476210693</v>
          </cell>
        </row>
        <row r="19">
          <cell r="A19" t="str">
            <v>A010101001007</v>
          </cell>
          <cell r="B19" t="str">
            <v xml:space="preserve">PRIMA DE SERVICIO </v>
          </cell>
          <cell r="C19"/>
          <cell r="D19"/>
          <cell r="E19">
            <v>0</v>
          </cell>
          <cell r="F19">
            <v>493053633</v>
          </cell>
        </row>
        <row r="20">
          <cell r="A20" t="str">
            <v>A010101001009</v>
          </cell>
          <cell r="B20" t="str">
            <v xml:space="preserve">PRIMA DE NAVIDAD </v>
          </cell>
          <cell r="C20"/>
          <cell r="D20"/>
          <cell r="E20">
            <v>0</v>
          </cell>
          <cell r="F20">
            <v>329781282</v>
          </cell>
        </row>
        <row r="21">
          <cell r="A21" t="str">
            <v>A010101001010</v>
          </cell>
          <cell r="B21" t="str">
            <v xml:space="preserve">PRIMA DE VACACIONES </v>
          </cell>
          <cell r="C21"/>
          <cell r="D21"/>
          <cell r="E21">
            <v>0</v>
          </cell>
          <cell r="F21">
            <v>358342817</v>
          </cell>
        </row>
        <row r="22">
          <cell r="A22" t="str">
            <v>A010101002</v>
          </cell>
          <cell r="B22" t="str">
            <v xml:space="preserve">FACTORES SALARIALES ESPECIALES </v>
          </cell>
          <cell r="C22"/>
          <cell r="D22"/>
          <cell r="E22">
            <v>0</v>
          </cell>
          <cell r="F22">
            <v>493412073</v>
          </cell>
        </row>
        <row r="23">
          <cell r="A23" t="str">
            <v>A010101002001</v>
          </cell>
          <cell r="B23" t="str">
            <v>PRIMA DE ANTIGÜEDAD</v>
          </cell>
          <cell r="C23"/>
          <cell r="D23"/>
          <cell r="E23">
            <v>0</v>
          </cell>
          <cell r="F23">
            <v>283412073</v>
          </cell>
        </row>
        <row r="24">
          <cell r="A24" t="str">
            <v>A010101002002</v>
          </cell>
          <cell r="B24" t="str">
            <v>QUINQUENIOS</v>
          </cell>
          <cell r="C24"/>
          <cell r="D24"/>
          <cell r="E24">
            <v>0</v>
          </cell>
          <cell r="F24">
            <v>210000000</v>
          </cell>
        </row>
        <row r="25">
          <cell r="A25" t="str">
            <v>A010102</v>
          </cell>
          <cell r="B25" t="str">
            <v xml:space="preserve">CONTRIBUCIONES INHERENTES A LA NÓMINA </v>
          </cell>
          <cell r="C25">
            <v>66741409</v>
          </cell>
          <cell r="D25"/>
          <cell r="E25">
            <v>66741409</v>
          </cell>
          <cell r="F25">
            <v>2379509876</v>
          </cell>
        </row>
        <row r="26">
          <cell r="A26" t="str">
            <v>A010102001</v>
          </cell>
          <cell r="B26" t="str">
            <v xml:space="preserve">PENSIONES </v>
          </cell>
          <cell r="C26"/>
          <cell r="D26"/>
          <cell r="E26">
            <v>0</v>
          </cell>
          <cell r="F26">
            <v>858214182</v>
          </cell>
        </row>
        <row r="27">
          <cell r="A27" t="str">
            <v>A010102002</v>
          </cell>
          <cell r="B27" t="str">
            <v>SALUD</v>
          </cell>
          <cell r="C27"/>
          <cell r="D27"/>
          <cell r="E27">
            <v>0</v>
          </cell>
          <cell r="F27">
            <v>298169393</v>
          </cell>
        </row>
        <row r="28">
          <cell r="A28" t="str">
            <v>A010102003</v>
          </cell>
          <cell r="B28" t="str">
            <v>APORTES DE CESANTÍAS</v>
          </cell>
          <cell r="C28">
            <v>66741409</v>
          </cell>
          <cell r="D28"/>
          <cell r="E28">
            <v>66741409</v>
          </cell>
          <cell r="F28">
            <v>668485485</v>
          </cell>
        </row>
        <row r="29">
          <cell r="A29" t="str">
            <v>A010102004</v>
          </cell>
          <cell r="B29" t="str">
            <v xml:space="preserve">CAJAS DE COMPENSACIÓN FAMILIAR </v>
          </cell>
          <cell r="C29"/>
          <cell r="D29"/>
          <cell r="E29">
            <v>0</v>
          </cell>
          <cell r="F29">
            <v>325688769</v>
          </cell>
        </row>
        <row r="30">
          <cell r="A30" t="str">
            <v>A010102005</v>
          </cell>
          <cell r="B30" t="str">
            <v>APORTES GENERALES AL SISTEMA DE RIESGOS LABORALES</v>
          </cell>
          <cell r="C30"/>
          <cell r="D30"/>
          <cell r="E30">
            <v>0</v>
          </cell>
          <cell r="F30">
            <v>36367039</v>
          </cell>
        </row>
        <row r="31">
          <cell r="A31" t="str">
            <v>A010102006</v>
          </cell>
          <cell r="B31" t="str">
            <v>APORTES AL ICBF</v>
          </cell>
          <cell r="C31"/>
          <cell r="D31"/>
          <cell r="E31">
            <v>0</v>
          </cell>
          <cell r="F31">
            <v>115547122</v>
          </cell>
        </row>
        <row r="32">
          <cell r="A32" t="str">
            <v>A010102007</v>
          </cell>
          <cell r="B32" t="str">
            <v>APORTES AL SENA</v>
          </cell>
          <cell r="C32"/>
          <cell r="D32"/>
          <cell r="E32">
            <v>0</v>
          </cell>
          <cell r="F32">
            <v>77037886</v>
          </cell>
        </row>
        <row r="33">
          <cell r="A33" t="str">
            <v>A010103</v>
          </cell>
          <cell r="B33" t="str">
            <v xml:space="preserve">REMUNERACIONES NO CONSTITUTIVAS DE FACTOR SALARIAL </v>
          </cell>
          <cell r="C33"/>
          <cell r="D33"/>
          <cell r="E33">
            <v>0</v>
          </cell>
          <cell r="F33">
            <v>2066668728</v>
          </cell>
        </row>
        <row r="34">
          <cell r="A34" t="str">
            <v>A010103001</v>
          </cell>
          <cell r="B34" t="str">
            <v xml:space="preserve">PRESTACIONES SOCIALES SEGÚN DEFINICIÓN LEGAL </v>
          </cell>
          <cell r="C34"/>
          <cell r="D34"/>
          <cell r="E34">
            <v>0</v>
          </cell>
          <cell r="F34">
            <v>415367908</v>
          </cell>
        </row>
        <row r="35">
          <cell r="A35" t="str">
            <v>A010103001001</v>
          </cell>
          <cell r="B35" t="str">
            <v>SUELDO DE VACACIONES</v>
          </cell>
          <cell r="C35"/>
          <cell r="D35"/>
          <cell r="E35">
            <v>0</v>
          </cell>
          <cell r="F35">
            <v>375158403</v>
          </cell>
        </row>
        <row r="36">
          <cell r="A36" t="str">
            <v>A010103001002</v>
          </cell>
          <cell r="B36" t="str">
            <v>INDEMNIZACIÓN POR VACACIONES</v>
          </cell>
          <cell r="C36"/>
          <cell r="D36"/>
          <cell r="E36">
            <v>0</v>
          </cell>
          <cell r="F36">
            <v>35605611</v>
          </cell>
        </row>
        <row r="37">
          <cell r="A37" t="str">
            <v>A010103001003</v>
          </cell>
          <cell r="B37" t="str">
            <v xml:space="preserve">BONIFICACIÓN ESPECIAL DE RECREACIÓN </v>
          </cell>
          <cell r="C37"/>
          <cell r="D37"/>
          <cell r="E37">
            <v>0</v>
          </cell>
          <cell r="F37">
            <v>4603894</v>
          </cell>
        </row>
        <row r="38">
          <cell r="A38" t="str">
            <v>A010103004</v>
          </cell>
          <cell r="B38" t="str">
            <v xml:space="preserve">PRIMA TÉCNICA NO SALARIAL </v>
          </cell>
          <cell r="C38"/>
          <cell r="D38"/>
          <cell r="E38">
            <v>0</v>
          </cell>
          <cell r="F38">
            <v>1629300820</v>
          </cell>
        </row>
        <row r="39">
          <cell r="A39" t="str">
            <v>A010103005</v>
          </cell>
          <cell r="B39" t="str">
            <v xml:space="preserve">AUXILIO POR MATERNIDAD </v>
          </cell>
          <cell r="C39"/>
          <cell r="D39"/>
          <cell r="E39">
            <v>0</v>
          </cell>
          <cell r="F39">
            <v>0</v>
          </cell>
        </row>
        <row r="40">
          <cell r="A40" t="str">
            <v>A010103007</v>
          </cell>
          <cell r="B40" t="str">
            <v xml:space="preserve">AUXILIO EDUCATIVO DE TRABAJADORES </v>
          </cell>
          <cell r="C40"/>
          <cell r="D40"/>
          <cell r="E40">
            <v>0</v>
          </cell>
          <cell r="F40">
            <v>0</v>
          </cell>
        </row>
        <row r="41">
          <cell r="A41" t="str">
            <v>A010103008</v>
          </cell>
          <cell r="B41" t="str">
            <v xml:space="preserve">AUXILIO PARA ANTEOJOS, MONTURAS Y/O LENTES DE CONTACTO </v>
          </cell>
          <cell r="C41"/>
          <cell r="D41"/>
          <cell r="E41">
            <v>0</v>
          </cell>
          <cell r="F41">
            <v>22000000</v>
          </cell>
        </row>
        <row r="42">
          <cell r="A42" t="str">
            <v>A02</v>
          </cell>
          <cell r="B42" t="str">
            <v xml:space="preserve">ADQUISICIÓN DE BIENES Y SERVICIOS </v>
          </cell>
          <cell r="C42">
            <v>170848358</v>
          </cell>
          <cell r="D42"/>
          <cell r="E42">
            <v>170848358</v>
          </cell>
          <cell r="F42">
            <v>1989094394</v>
          </cell>
        </row>
        <row r="43">
          <cell r="A43" t="str">
            <v>A0201</v>
          </cell>
          <cell r="B43" t="str">
            <v xml:space="preserve">ADQUISICIÓN DE ACTIVOS NO FINANCIEROS </v>
          </cell>
          <cell r="C43"/>
          <cell r="D43"/>
          <cell r="E43">
            <v>0</v>
          </cell>
          <cell r="F43">
            <v>80000000</v>
          </cell>
        </row>
        <row r="44">
          <cell r="A44" t="str">
            <v>A020101</v>
          </cell>
          <cell r="B44" t="str">
            <v xml:space="preserve">ACTIVOS FIJOS </v>
          </cell>
          <cell r="C44"/>
          <cell r="D44"/>
          <cell r="E44">
            <v>0</v>
          </cell>
          <cell r="F44">
            <v>80000000</v>
          </cell>
        </row>
        <row r="45">
          <cell r="A45" t="str">
            <v>A020101004</v>
          </cell>
          <cell r="B45" t="str">
            <v>MAQUINARIA Y EQUIPO</v>
          </cell>
          <cell r="C45"/>
          <cell r="D45"/>
          <cell r="E45">
            <v>0</v>
          </cell>
          <cell r="F45">
            <v>80000000</v>
          </cell>
        </row>
        <row r="46">
          <cell r="A46" t="str">
            <v>A020101004009</v>
          </cell>
          <cell r="B46" t="str">
            <v>EQUIPO DE TRANSPORTE</v>
          </cell>
          <cell r="C46"/>
          <cell r="D46"/>
          <cell r="E46">
            <v>0</v>
          </cell>
          <cell r="F46">
            <v>80000000</v>
          </cell>
        </row>
        <row r="47">
          <cell r="A47" t="str">
            <v>A0202</v>
          </cell>
          <cell r="B47" t="str">
            <v xml:space="preserve">ADQUISICIONES DIFERENTES DE ACTIVOS </v>
          </cell>
          <cell r="C47">
            <v>170848358</v>
          </cell>
          <cell r="D47"/>
          <cell r="E47">
            <v>170848358</v>
          </cell>
          <cell r="F47">
            <v>1909094394</v>
          </cell>
        </row>
        <row r="48">
          <cell r="A48" t="str">
            <v>A020201</v>
          </cell>
          <cell r="B48" t="str">
            <v>MATERIALES Y SUMINISTROS</v>
          </cell>
          <cell r="C48">
            <v>144340012</v>
          </cell>
          <cell r="D48"/>
          <cell r="E48">
            <v>144340012</v>
          </cell>
          <cell r="F48">
            <v>131466619</v>
          </cell>
        </row>
        <row r="49">
          <cell r="A49" t="str">
            <v>A020201002</v>
          </cell>
          <cell r="B49" t="str">
            <v>PRODUCTOS ALIMENTICIOS, BEBIDAS Y TABACO; TEXTILES, PRENDAS DE VESTIR Y PRODUCTOS DE CUERO</v>
          </cell>
          <cell r="C49"/>
          <cell r="D49"/>
          <cell r="E49">
            <v>0</v>
          </cell>
          <cell r="F49">
            <v>2162050</v>
          </cell>
        </row>
        <row r="50">
          <cell r="A50" t="str">
            <v>A020201002008</v>
          </cell>
          <cell r="B50" t="str">
            <v>DOTACIÓN (PRENDAS DE VESTIR Y CALZADO)</v>
          </cell>
          <cell r="C50"/>
          <cell r="D50"/>
          <cell r="E50">
            <v>0</v>
          </cell>
          <cell r="F50">
            <v>2162050</v>
          </cell>
        </row>
        <row r="51">
          <cell r="A51" t="str">
            <v>A020201003</v>
          </cell>
          <cell r="B51" t="str">
            <v>OTROS BIENES TRANSPORTABLES (EXCEPTO PRODUCTOS METÁLICOS, MAQUINARIA Y EQUIPO)</v>
          </cell>
          <cell r="C51"/>
          <cell r="D51"/>
          <cell r="E51">
            <v>0</v>
          </cell>
          <cell r="F51">
            <v>16378622</v>
          </cell>
        </row>
        <row r="52">
          <cell r="A52" t="str">
            <v>A020201003001</v>
          </cell>
          <cell r="B52" t="str">
            <v>PRODUCTOS DE MADERA, CORCHO, CESTERÍA Y ESPARTERÍA</v>
          </cell>
          <cell r="C52"/>
          <cell r="D52"/>
          <cell r="E52">
            <v>0</v>
          </cell>
          <cell r="F52">
            <v>1030000</v>
          </cell>
        </row>
        <row r="53">
          <cell r="A53" t="str">
            <v>A020201003002</v>
          </cell>
          <cell r="B53" t="str">
            <v>PASTA O PULPA, PAPEL Y PRODUCTOS DE PAPEL; IMPRESOS Y ARTÍCULOS RELACIONADOS</v>
          </cell>
          <cell r="C53"/>
          <cell r="D53"/>
          <cell r="E53">
            <v>0</v>
          </cell>
          <cell r="F53">
            <v>275010</v>
          </cell>
        </row>
        <row r="54">
          <cell r="A54" t="str">
            <v>A02020100300205</v>
          </cell>
          <cell r="B54" t="str">
            <v>MAPAS IMPRESOS; MÚSICA IMPRESA O EN MANUSCRITO; TARJETAS POSTALES, TARJETAS DE FELICITACIÓN, FOTOGRAFÍAS Y PLANOS</v>
          </cell>
          <cell r="C54"/>
          <cell r="D54"/>
          <cell r="E54">
            <v>0</v>
          </cell>
          <cell r="F54">
            <v>275010</v>
          </cell>
        </row>
        <row r="55">
          <cell r="A55" t="str">
            <v>A020201003003</v>
          </cell>
          <cell r="B55" t="str">
            <v>PRODUCTOS DE HORNOS DE COQUE; PRODUCTOS DE REFINACIÓN DE PETRÓLEO Y COMBUSTIBLE NUCLEAR</v>
          </cell>
          <cell r="C55"/>
          <cell r="D55"/>
          <cell r="E55">
            <v>0</v>
          </cell>
          <cell r="F55">
            <v>8300000</v>
          </cell>
        </row>
        <row r="56">
          <cell r="A56" t="str">
            <v>A02020100300303</v>
          </cell>
          <cell r="B5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56"/>
          <cell r="D56"/>
          <cell r="E56">
            <v>0</v>
          </cell>
          <cell r="F56">
            <v>8300000</v>
          </cell>
        </row>
        <row r="57">
          <cell r="A57" t="str">
            <v>A020201003004</v>
          </cell>
          <cell r="B57" t="str">
            <v>QUÍMICOS BÁSICOS</v>
          </cell>
          <cell r="C57"/>
          <cell r="D57"/>
          <cell r="E57">
            <v>0</v>
          </cell>
          <cell r="F57">
            <v>473800</v>
          </cell>
        </row>
        <row r="58">
          <cell r="A58" t="str">
            <v>A02020100300404</v>
          </cell>
          <cell r="B58" t="str">
            <v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v>
          </cell>
          <cell r="C58"/>
          <cell r="D58"/>
          <cell r="E58">
            <v>0</v>
          </cell>
          <cell r="F58">
            <v>473800</v>
          </cell>
        </row>
        <row r="59">
          <cell r="A59" t="str">
            <v>A02020100300406</v>
          </cell>
          <cell r="B59" t="str">
            <v>ABONOS Y PLAGUICIDAS</v>
          </cell>
          <cell r="C59"/>
          <cell r="D59"/>
          <cell r="E59">
            <v>0</v>
          </cell>
          <cell r="F59">
            <v>0</v>
          </cell>
        </row>
        <row r="60">
          <cell r="A60" t="str">
            <v>A020201003005</v>
          </cell>
          <cell r="B60" t="str">
            <v>OTROS PRODUCTOS QUÍMICOS; FIBRAS ARTIFICIALES (O FIBRAS INDUSTRIALES HECHAS POR EL HOMBRE)</v>
          </cell>
          <cell r="C60"/>
          <cell r="D60"/>
          <cell r="E60">
            <v>0</v>
          </cell>
          <cell r="F60">
            <v>4410928</v>
          </cell>
        </row>
        <row r="61">
          <cell r="A61" t="str">
            <v>A02020100300501</v>
          </cell>
          <cell r="B61" t="str">
            <v>PINTURAS Y BARNICES Y PRODUCTOS RELACIONADOS; COLORES PARA LA PINTURA ARTÍSTICA; TINTAS</v>
          </cell>
          <cell r="C61"/>
          <cell r="D61"/>
          <cell r="E61">
            <v>0</v>
          </cell>
          <cell r="F61">
            <v>309000</v>
          </cell>
        </row>
        <row r="62">
          <cell r="A62" t="str">
            <v>A02020100300504</v>
          </cell>
          <cell r="B62" t="str">
            <v>PRODUCTOS QUÍMICOS N.C.P.</v>
          </cell>
          <cell r="C62"/>
          <cell r="D62"/>
          <cell r="E62">
            <v>0</v>
          </cell>
          <cell r="F62">
            <v>4101928</v>
          </cell>
        </row>
        <row r="63">
          <cell r="A63" t="str">
            <v>A020201003006</v>
          </cell>
          <cell r="B63" t="str">
            <v>PRODUCTOS DE CAUCHO Y PLÁSTICO</v>
          </cell>
          <cell r="C63"/>
          <cell r="D63"/>
          <cell r="E63">
            <v>0</v>
          </cell>
          <cell r="F63">
            <v>1003084</v>
          </cell>
        </row>
        <row r="64">
          <cell r="A64" t="str">
            <v>A02020100300602</v>
          </cell>
          <cell r="B64" t="str">
            <v>OTROS PRODUCTOS DE CAUCHO</v>
          </cell>
          <cell r="C64"/>
          <cell r="D64"/>
          <cell r="E64">
            <v>0</v>
          </cell>
          <cell r="F64">
            <v>206000</v>
          </cell>
        </row>
        <row r="65">
          <cell r="A65" t="str">
            <v>A02020100300609</v>
          </cell>
          <cell r="B65" t="str">
            <v>OTROS PRODUCTOS PLÁSTICOS</v>
          </cell>
          <cell r="C65"/>
          <cell r="D65"/>
          <cell r="E65">
            <v>0</v>
          </cell>
          <cell r="F65">
            <v>797084</v>
          </cell>
        </row>
        <row r="66">
          <cell r="A66" t="str">
            <v>A020201003007</v>
          </cell>
          <cell r="B66" t="str">
            <v>VIDRIO Y PRODUCTOS DE VIDRIO Y OTROS PRODUCTOS NO METÁLICOS N.C.P.</v>
          </cell>
          <cell r="C66"/>
          <cell r="D66"/>
          <cell r="E66">
            <v>0</v>
          </cell>
          <cell r="F66">
            <v>473800</v>
          </cell>
        </row>
        <row r="67">
          <cell r="A67" t="str">
            <v>A02020100300704</v>
          </cell>
          <cell r="B67" t="str">
            <v>YESO, CAL Y CEMENTO</v>
          </cell>
          <cell r="C67"/>
          <cell r="D67"/>
          <cell r="E67">
            <v>0</v>
          </cell>
          <cell r="F67">
            <v>473800</v>
          </cell>
        </row>
        <row r="68">
          <cell r="A68" t="str">
            <v>A020201003008</v>
          </cell>
          <cell r="B68" t="str">
            <v>OTROS BIENES TRANSPORTABLES N.C.P.</v>
          </cell>
          <cell r="C68"/>
          <cell r="D68"/>
          <cell r="E68">
            <v>0</v>
          </cell>
          <cell r="F68">
            <v>412000</v>
          </cell>
        </row>
        <row r="69">
          <cell r="A69" t="str">
            <v>A02020100300809</v>
          </cell>
          <cell r="B69" t="str">
            <v>OTROS ARTÍCULOS MANUFACTURADOS N.C.P.</v>
          </cell>
          <cell r="C69"/>
          <cell r="D69"/>
          <cell r="E69">
            <v>0</v>
          </cell>
          <cell r="F69">
            <v>412000</v>
          </cell>
        </row>
        <row r="70">
          <cell r="A70" t="str">
            <v>A020201004</v>
          </cell>
          <cell r="B70" t="str">
            <v>PRODUCTOS METÁLICOS Y PAQUETES DE SOFTWARE</v>
          </cell>
          <cell r="C70">
            <v>144340012</v>
          </cell>
          <cell r="D70"/>
          <cell r="E70">
            <v>144340012</v>
          </cell>
          <cell r="F70">
            <v>112925947</v>
          </cell>
        </row>
        <row r="71">
          <cell r="A71" t="str">
            <v>A020201004002</v>
          </cell>
          <cell r="B71" t="str">
            <v>PRODUCTOS METÁLICOS ELABORADOS (EXCEPTO MAQUINARIA Y EQUIPO)</v>
          </cell>
          <cell r="C71"/>
          <cell r="D71"/>
          <cell r="E71">
            <v>0</v>
          </cell>
          <cell r="F71">
            <v>1225947</v>
          </cell>
        </row>
        <row r="72">
          <cell r="A72" t="str">
            <v>A020201004004</v>
          </cell>
          <cell r="B72" t="str">
            <v>MAQUINARIA PARA USOS ESPECIALES</v>
          </cell>
          <cell r="C72"/>
          <cell r="D72"/>
          <cell r="E72">
            <v>0</v>
          </cell>
          <cell r="F72">
            <v>15700000</v>
          </cell>
        </row>
        <row r="73">
          <cell r="A73" t="str">
            <v>A02020100400408</v>
          </cell>
          <cell r="B73" t="str">
            <v>APARATOS DE USO DOMÉSTICO Y SUS PARTES Y PIEZAS</v>
          </cell>
          <cell r="C73"/>
          <cell r="D73"/>
          <cell r="E73">
            <v>0</v>
          </cell>
          <cell r="F73">
            <v>200000</v>
          </cell>
        </row>
        <row r="74">
          <cell r="A74" t="str">
            <v>A02020100400409</v>
          </cell>
          <cell r="B74" t="str">
            <v>OTRA MAQUINARIA PARA USOS ESPECIALES Y SUS PARTES Y PIEZAS</v>
          </cell>
          <cell r="C74"/>
          <cell r="D74"/>
          <cell r="E74">
            <v>0</v>
          </cell>
          <cell r="F74">
            <v>15500000</v>
          </cell>
        </row>
        <row r="75">
          <cell r="A75" t="str">
            <v>A020201004005</v>
          </cell>
          <cell r="B75" t="str">
            <v>MAQUINARIA DE OFICINA, CONTABILIDAD E INFORMÁTICA</v>
          </cell>
          <cell r="C75">
            <v>81130012</v>
          </cell>
          <cell r="D75"/>
          <cell r="E75">
            <v>81130012</v>
          </cell>
          <cell r="F75">
            <v>45000000</v>
          </cell>
        </row>
        <row r="76">
          <cell r="A76" t="str">
            <v>A02020100400501</v>
          </cell>
          <cell r="B76" t="str">
            <v>MÁQUINAS PARA OFICINA Y CONTABILIDAD, Y SUS PARTES Y ACCESORIOS</v>
          </cell>
          <cell r="C76"/>
          <cell r="D76"/>
          <cell r="E76">
            <v>0</v>
          </cell>
          <cell r="F76"/>
        </row>
        <row r="77">
          <cell r="A77" t="str">
            <v>A02020100400502</v>
          </cell>
          <cell r="B77" t="str">
            <v>MAQUINARIA DE INFORMÁTICA Y SUS PARTES, PIEZAS Y ACCESORIOS</v>
          </cell>
          <cell r="C77">
            <v>81130012</v>
          </cell>
          <cell r="D77"/>
          <cell r="E77">
            <v>81130012</v>
          </cell>
          <cell r="F77">
            <v>45000000</v>
          </cell>
        </row>
        <row r="78">
          <cell r="A78" t="str">
            <v>A020201004007</v>
          </cell>
          <cell r="B78" t="str">
            <v>EQUIPO Y APARATOS DE RADIO, TELEVISIÓN Y COMUNICACIONES</v>
          </cell>
          <cell r="C78">
            <v>63210000</v>
          </cell>
          <cell r="D78"/>
          <cell r="E78">
            <v>63210000</v>
          </cell>
          <cell r="F78">
            <v>51000000</v>
          </cell>
        </row>
        <row r="79">
          <cell r="A79" t="str">
            <v>A02020100400408</v>
          </cell>
          <cell r="B79" t="str">
            <v>APARATOS TRANSMISORES DE TELEVISIÓN Y RADIO; TELEVISIÓN, VIDEO Y CÁMARAS DIGITALES; TELÉFONOS</v>
          </cell>
          <cell r="C79"/>
          <cell r="D79"/>
          <cell r="E79">
            <v>0</v>
          </cell>
          <cell r="F79">
            <v>16000000</v>
          </cell>
        </row>
        <row r="80">
          <cell r="A80" t="str">
            <v>A02020100400409</v>
          </cell>
          <cell r="B80" t="str">
            <v xml:space="preserve">PAQUETES DE SOFTWARE </v>
          </cell>
          <cell r="C80">
            <v>63210000</v>
          </cell>
          <cell r="D80"/>
          <cell r="E80">
            <v>63210000</v>
          </cell>
          <cell r="F80">
            <v>35000000</v>
          </cell>
        </row>
        <row r="81">
          <cell r="A81" t="str">
            <v>A020202</v>
          </cell>
          <cell r="B81" t="str">
            <v>ADQUISICIÓN DE SERVICIOS</v>
          </cell>
          <cell r="C81">
            <v>26508346</v>
          </cell>
          <cell r="D81"/>
          <cell r="E81">
            <v>26508346</v>
          </cell>
          <cell r="F81">
            <v>1777627775</v>
          </cell>
        </row>
        <row r="82">
          <cell r="A82" t="str">
            <v>A020202005</v>
          </cell>
          <cell r="B82" t="str">
            <v>SERVICIOS DE LA CONSTRUCCIÓN</v>
          </cell>
          <cell r="C82"/>
          <cell r="D82"/>
          <cell r="E82">
            <v>0</v>
          </cell>
          <cell r="F82">
            <v>119500000</v>
          </cell>
        </row>
        <row r="83">
          <cell r="A83" t="str">
            <v>A020202005004</v>
          </cell>
          <cell r="B83" t="str">
            <v>SERVICIOS DE CONSTRUCCIÓN</v>
          </cell>
          <cell r="C83"/>
          <cell r="D83"/>
          <cell r="E83">
            <v>0</v>
          </cell>
          <cell r="F83">
            <v>119500000</v>
          </cell>
        </row>
        <row r="84">
          <cell r="A84" t="str">
            <v>A02020200500407</v>
          </cell>
          <cell r="B84" t="str">
            <v xml:space="preserve">SERVICIOS DE TERMINACIÓN Y ACABADOS DE EDIFICIOS </v>
          </cell>
          <cell r="C84"/>
          <cell r="D84"/>
          <cell r="E84">
            <v>0</v>
          </cell>
          <cell r="F84">
            <v>119500000</v>
          </cell>
        </row>
        <row r="85">
          <cell r="A85" t="str">
            <v>A020202006</v>
          </cell>
          <cell r="B85" t="str">
            <v>SERVICIOS DE ALOJAMIENTO; SERVICIOS DE SUMINISTRO DE COMIDAS Y BEBIDAS; SERVICIOS DE TRANSPORTE; Y SERVICIOS DE DISTRIBUCIÓN DE ELECTRICIDAD, GAS Y AGUA</v>
          </cell>
          <cell r="C85"/>
          <cell r="D85"/>
          <cell r="E85">
            <v>0</v>
          </cell>
          <cell r="F85">
            <v>132020721</v>
          </cell>
        </row>
        <row r="86">
          <cell r="A86" t="str">
            <v>A020202006004</v>
          </cell>
          <cell r="B86" t="str">
            <v>SERVICIOS DE TRANSPORTE DE PASAJEROS</v>
          </cell>
          <cell r="C86"/>
          <cell r="D86"/>
          <cell r="E86">
            <v>0</v>
          </cell>
          <cell r="F86">
            <v>2575000</v>
          </cell>
        </row>
        <row r="87">
          <cell r="A87" t="str">
            <v>A020202006007</v>
          </cell>
          <cell r="B87" t="str">
            <v>SERVICIOS DE APOYO AL TRANSPORTE</v>
          </cell>
          <cell r="C87"/>
          <cell r="D87"/>
          <cell r="E87">
            <v>0</v>
          </cell>
          <cell r="F87">
            <v>27785763</v>
          </cell>
        </row>
        <row r="88">
          <cell r="A88" t="str">
            <v>A02020200600702</v>
          </cell>
          <cell r="B88" t="str">
            <v>SERVICIOS DE ALMACENAMIENTO Y DEPÓSITO</v>
          </cell>
          <cell r="C88"/>
          <cell r="D88"/>
          <cell r="E88">
            <v>0</v>
          </cell>
          <cell r="F88">
            <v>27785763</v>
          </cell>
        </row>
        <row r="89">
          <cell r="A89" t="str">
            <v>A020202006008</v>
          </cell>
          <cell r="B89" t="str">
            <v>SERVICIOS POSTALES Y DE MENSAJERÍA</v>
          </cell>
          <cell r="C89"/>
          <cell r="D89"/>
          <cell r="E89">
            <v>0</v>
          </cell>
          <cell r="F89">
            <v>1457438</v>
          </cell>
        </row>
        <row r="90">
          <cell r="A90" t="str">
            <v>A020202006009</v>
          </cell>
          <cell r="B90" t="str">
            <v>SERVICIOS DE DISTRIBUCIÓN DE ELECTRICIDAD, GAS Y AGUA (POR CUENTA PROPIA)</v>
          </cell>
          <cell r="C90"/>
          <cell r="D90"/>
          <cell r="E90">
            <v>0</v>
          </cell>
          <cell r="F90">
            <v>100202520</v>
          </cell>
        </row>
        <row r="91">
          <cell r="A91" t="str">
            <v>A02020200600901</v>
          </cell>
          <cell r="B91" t="str">
            <v>SERVICIOS DE DISTRIBUCIÓN DE ELECTRICIDAD, Y SERVICIOS DE DISTRIBUCIÓN DE GAS (POR CUENTA PROPIA)</v>
          </cell>
          <cell r="C91"/>
          <cell r="D91"/>
          <cell r="E91">
            <v>0</v>
          </cell>
          <cell r="F91">
            <v>87842520</v>
          </cell>
        </row>
        <row r="92">
          <cell r="A92" t="str">
            <v>A02020200600902</v>
          </cell>
          <cell r="B92" t="str">
            <v>SERVICIOS DE DISTRIBUCIÓN DE AGUA (POR CUENTA PROPIA)</v>
          </cell>
          <cell r="C92"/>
          <cell r="D92"/>
          <cell r="E92">
            <v>0</v>
          </cell>
          <cell r="F92">
            <v>12360000</v>
          </cell>
        </row>
        <row r="93">
          <cell r="A93" t="str">
            <v>A020202007</v>
          </cell>
          <cell r="B93" t="str">
            <v>SERVICIOS FINANCIEROS Y SERVICIOS CONEXOS, SERVICIOS INMOBILIARIOS Y SERVICIOS DE LEASING</v>
          </cell>
          <cell r="C93"/>
          <cell r="D93"/>
          <cell r="E93">
            <v>0</v>
          </cell>
          <cell r="F93">
            <v>267099279</v>
          </cell>
        </row>
        <row r="94">
          <cell r="A94" t="str">
            <v>A020202007001</v>
          </cell>
          <cell r="B94" t="str">
            <v>SERVICIOS FINANCIEROS Y SERVICIOS CONEXOS</v>
          </cell>
          <cell r="C94"/>
          <cell r="D94"/>
          <cell r="E94">
            <v>0</v>
          </cell>
          <cell r="F94">
            <v>267099279</v>
          </cell>
        </row>
        <row r="95">
          <cell r="A95" t="str">
            <v>A02020200700101</v>
          </cell>
          <cell r="B95" t="str">
            <v>SERVICIOS FINANCIEROS, EXCEPTO DE LA BANCA DE INVERSIÓN, SERVICIOS DE SEGUROS Y SERVICIOS DE PENSIONES</v>
          </cell>
          <cell r="C95"/>
          <cell r="D95"/>
          <cell r="E95">
            <v>0</v>
          </cell>
          <cell r="F95">
            <v>267099279</v>
          </cell>
        </row>
        <row r="96">
          <cell r="A96" t="str">
            <v>A020202007001011</v>
          </cell>
          <cell r="B96" t="str">
            <v>SERVICIOS FINANCIEROS, EXCEPTO DE LA BANCA DE INVERSIÓN, SERVICIOS DE SEGUROS Y SERVICIOS DE PENSIONES</v>
          </cell>
          <cell r="C96"/>
          <cell r="D96"/>
          <cell r="E96">
            <v>0</v>
          </cell>
          <cell r="F96">
            <v>267099279</v>
          </cell>
        </row>
        <row r="97">
          <cell r="A97" t="str">
            <v>A020202008</v>
          </cell>
          <cell r="B97" t="str">
            <v xml:space="preserve">SERVICIOS PRESTADOS A LAS EMPRESAS Y SERVICIOS DE PRODUCCIÓN </v>
          </cell>
          <cell r="C97">
            <v>26508346</v>
          </cell>
          <cell r="D97"/>
          <cell r="E97">
            <v>26508346</v>
          </cell>
          <cell r="F97">
            <v>1187811723</v>
          </cell>
        </row>
        <row r="98">
          <cell r="A98" t="str">
            <v>A020202008002</v>
          </cell>
          <cell r="B98" t="str">
            <v>SERVICIOS JURÍDICOS Y CONTABLES</v>
          </cell>
          <cell r="C98"/>
          <cell r="D98"/>
          <cell r="E98">
            <v>0</v>
          </cell>
          <cell r="F98">
            <v>85401418</v>
          </cell>
        </row>
        <row r="99">
          <cell r="A99" t="str">
            <v>A02020200800201</v>
          </cell>
          <cell r="B99" t="str">
            <v>SERVICIOS JURÍDICOS</v>
          </cell>
          <cell r="C99"/>
          <cell r="D99"/>
          <cell r="E99">
            <v>0</v>
          </cell>
          <cell r="F99">
            <v>59021000</v>
          </cell>
        </row>
        <row r="100">
          <cell r="A100" t="str">
            <v>A02020200800202</v>
          </cell>
          <cell r="B100" t="str">
            <v>SERVICIOS DE CONTABILIDAD, AUDITORÍA Y TENEDURÍA DE LIBROS</v>
          </cell>
          <cell r="C100"/>
          <cell r="D100"/>
          <cell r="E100">
            <v>0</v>
          </cell>
          <cell r="F100">
            <v>26380418</v>
          </cell>
        </row>
        <row r="101">
          <cell r="A101" t="str">
            <v>A020202008003</v>
          </cell>
          <cell r="B101" t="str">
            <v>OTROS SERVICIOS PROFESIONALES, CIENTÍFICOS Y TÉCNICOS</v>
          </cell>
          <cell r="C101">
            <v>26508346</v>
          </cell>
          <cell r="D101"/>
          <cell r="E101">
            <v>26508346</v>
          </cell>
          <cell r="F101">
            <v>96402170</v>
          </cell>
        </row>
        <row r="102">
          <cell r="A102" t="str">
            <v>A02020200800301</v>
          </cell>
          <cell r="B102" t="str">
            <v>SERVICIOS DE CONSULTORÍA EN ADMINISTRACIÓN Y SERVICIOS DE GESTIÓN; SERVICIOS DE TECNOLOGÍA DE LA INFORMACIÓN</v>
          </cell>
          <cell r="C102">
            <v>26508346</v>
          </cell>
          <cell r="D102"/>
          <cell r="E102">
            <v>26508346</v>
          </cell>
          <cell r="F102">
            <v>47818210</v>
          </cell>
        </row>
        <row r="103">
          <cell r="A103" t="str">
            <v>A020202008003011</v>
          </cell>
          <cell r="B103" t="str">
            <v>SERVICIOS DE CONSULTORÍA EN ADMINISTRACIÓN Y SERVICIOS DE GESTIÓN</v>
          </cell>
          <cell r="C103">
            <v>1935780</v>
          </cell>
          <cell r="D103"/>
          <cell r="E103">
            <v>1935780</v>
          </cell>
          <cell r="F103">
            <v>12818210</v>
          </cell>
        </row>
        <row r="104">
          <cell r="A104" t="str">
            <v>A020202008003013</v>
          </cell>
          <cell r="B104" t="str">
            <v xml:space="preserve">SERVICIOS DE TECNOLOGÍA DE LA INFORMACIÓN (TI) DE CONSULTORÍA Y DE APOYO </v>
          </cell>
          <cell r="C104">
            <v>24572566</v>
          </cell>
          <cell r="D104"/>
          <cell r="E104">
            <v>24572566</v>
          </cell>
          <cell r="F104">
            <v>35000000</v>
          </cell>
        </row>
        <row r="105">
          <cell r="A105" t="str">
            <v>A02020200800302</v>
          </cell>
          <cell r="B105"/>
          <cell r="C105"/>
          <cell r="D105"/>
          <cell r="E105"/>
          <cell r="F105">
            <v>21868960</v>
          </cell>
        </row>
        <row r="106">
          <cell r="A106" t="str">
            <v>A02020200800303</v>
          </cell>
          <cell r="B106"/>
          <cell r="C106"/>
          <cell r="D106"/>
          <cell r="E106"/>
          <cell r="F106">
            <v>23625000</v>
          </cell>
        </row>
        <row r="107">
          <cell r="A107" t="str">
            <v>A02020200800309</v>
          </cell>
          <cell r="B107"/>
          <cell r="C107"/>
          <cell r="D107"/>
          <cell r="E107"/>
          <cell r="F107">
            <v>3090000</v>
          </cell>
        </row>
        <row r="108">
          <cell r="A108" t="str">
            <v>A020202008004</v>
          </cell>
          <cell r="B108" t="str">
            <v>SERVICIOS DE TELECOMUNICACIONES, TRANSMISIÓN Y SUMINISTRO DE INFORMACIÓN</v>
          </cell>
          <cell r="C108"/>
          <cell r="D108"/>
          <cell r="E108">
            <v>0</v>
          </cell>
          <cell r="F108">
            <v>115956370</v>
          </cell>
        </row>
        <row r="109">
          <cell r="A109" t="str">
            <v>A02020200800401</v>
          </cell>
          <cell r="B109" t="str">
            <v>SERVICIOS DE TELEFONÍA Y OTRAS TELECOMUNICACIONES</v>
          </cell>
          <cell r="C109"/>
          <cell r="D109"/>
          <cell r="E109">
            <v>0</v>
          </cell>
          <cell r="F109">
            <v>11669900</v>
          </cell>
        </row>
        <row r="110">
          <cell r="A110" t="str">
            <v>A02020200800402</v>
          </cell>
          <cell r="B110" t="str">
            <v>SERVICIOS DE TELECOMUNICACIONES A TRAVÉS DE INTERNET</v>
          </cell>
          <cell r="C110"/>
          <cell r="D110"/>
          <cell r="E110">
            <v>0</v>
          </cell>
          <cell r="F110">
            <v>104286470</v>
          </cell>
        </row>
        <row r="111">
          <cell r="A111" t="str">
            <v>A020202008005</v>
          </cell>
          <cell r="B111" t="str">
            <v>SERVICIOS DE SOPORTE</v>
          </cell>
          <cell r="C111"/>
          <cell r="D111"/>
          <cell r="E111">
            <v>0</v>
          </cell>
          <cell r="F111">
            <v>821115037</v>
          </cell>
        </row>
        <row r="112">
          <cell r="A112" t="str">
            <v>A02020200800502</v>
          </cell>
          <cell r="B112" t="str">
            <v>SERVICIOS DE INVESTIGACIÓN Y SEGURIDAD</v>
          </cell>
          <cell r="C112"/>
          <cell r="D112"/>
          <cell r="E112">
            <v>0</v>
          </cell>
          <cell r="F112">
            <v>529986700</v>
          </cell>
        </row>
        <row r="113">
          <cell r="A113" t="str">
            <v>A02020200800503</v>
          </cell>
          <cell r="B113" t="str">
            <v>SERVICIOS DE LIMPIEZA</v>
          </cell>
          <cell r="C113"/>
          <cell r="D113"/>
          <cell r="E113">
            <v>0</v>
          </cell>
          <cell r="F113">
            <v>291128337</v>
          </cell>
        </row>
        <row r="114">
          <cell r="A114" t="str">
            <v>A020202008007</v>
          </cell>
          <cell r="B114" t="str">
            <v>SERVICIOS DE MANTENIMIENTO, REPARACIÓN E INSTALACIÓN (EXCEPTO SERVICIOS DE CONSTRUCCIÓN)</v>
          </cell>
          <cell r="C114"/>
          <cell r="D114"/>
          <cell r="E114">
            <v>0</v>
          </cell>
          <cell r="F114">
            <v>68421728</v>
          </cell>
        </row>
        <row r="115">
          <cell r="A115" t="str">
            <v>A02020200800701</v>
          </cell>
          <cell r="B115" t="str">
            <v>SERVICIOS DE MANTENIMIENTO Y REPARACIÓN DE PRODUCTOS METÁLICOS ELABORADOS, MAQUINARIA Y EQUIPO</v>
          </cell>
          <cell r="C115"/>
          <cell r="D115"/>
          <cell r="E115">
            <v>0</v>
          </cell>
          <cell r="F115">
            <v>68421728</v>
          </cell>
        </row>
        <row r="116">
          <cell r="A116" t="str">
            <v>A020202008007011</v>
          </cell>
          <cell r="B116" t="str">
            <v>SERVICIOS DE MANTENIMIENTO Y REPARACIÓN DE PRODUCTOS METÁLICOS ELABORADOS, EXCEPTO MAQUINARIA Y EQUIPO</v>
          </cell>
          <cell r="C116"/>
          <cell r="D116"/>
          <cell r="E116">
            <v>0</v>
          </cell>
          <cell r="F116">
            <v>68421728</v>
          </cell>
        </row>
        <row r="117">
          <cell r="A117" t="str">
            <v>A020202008009</v>
          </cell>
          <cell r="B117" t="str">
            <v xml:space="preserve">OTROS SERVICIOS DE FABRICACIÓN; SERVICIOS DE EDICIÓN, IMPRESIÓN Y REPRODUCCIÓN; SERVICIOS DE RECUPERACIÓN DE MATERIALES </v>
          </cell>
          <cell r="C117"/>
          <cell r="D117"/>
          <cell r="E117">
            <v>0</v>
          </cell>
          <cell r="F117">
            <v>515000</v>
          </cell>
        </row>
        <row r="118">
          <cell r="A118" t="str">
            <v>A02020200800901</v>
          </cell>
          <cell r="B118" t="str">
            <v xml:space="preserve">SERVICIOS DE EDICIÓN, IMPRESIÓN Y REPRODUCCIÓN </v>
          </cell>
          <cell r="C118"/>
          <cell r="D118"/>
          <cell r="E118">
            <v>0</v>
          </cell>
          <cell r="F118">
            <v>515000</v>
          </cell>
        </row>
        <row r="119">
          <cell r="A119" t="str">
            <v>A020202009</v>
          </cell>
          <cell r="B119" t="str">
            <v>SERVICIOS PARA LA COMUNIDAD, SOCIALES Y PERSONALES</v>
          </cell>
          <cell r="C119"/>
          <cell r="D119"/>
          <cell r="E119">
            <v>0</v>
          </cell>
          <cell r="F119">
            <v>44673552</v>
          </cell>
        </row>
        <row r="120">
          <cell r="A120" t="str">
            <v>A020202009003</v>
          </cell>
          <cell r="B120" t="str">
            <v>SERVICIOS PARA EL CUIDADO DE LA SALUD HUMANA Y SERVICIOS SOCIALES</v>
          </cell>
          <cell r="C120"/>
          <cell r="D120"/>
          <cell r="E120">
            <v>0</v>
          </cell>
          <cell r="F120">
            <v>7860960</v>
          </cell>
        </row>
        <row r="121">
          <cell r="A121" t="str">
            <v>A02020200900301</v>
          </cell>
          <cell r="B121" t="str">
            <v>SERVICIOS DE SALUD HUMANA</v>
          </cell>
          <cell r="C121"/>
          <cell r="D121"/>
          <cell r="E121">
            <v>0</v>
          </cell>
          <cell r="F121">
            <v>7860960</v>
          </cell>
        </row>
        <row r="122">
          <cell r="A122" t="str">
            <v>A020202009004</v>
          </cell>
          <cell r="B122" t="str">
            <v>SERVICIOS DE ALCANTARILLADO, RECOLECCIÓN, TRATAMIENTO Y DISPOSICIÓN DE DESECHOS Y OTROS SERVICIOS DE SANEAMIENTO AMBIENTAL</v>
          </cell>
          <cell r="C122"/>
          <cell r="D122"/>
          <cell r="E122">
            <v>0</v>
          </cell>
          <cell r="F122">
            <v>33517024</v>
          </cell>
        </row>
        <row r="123">
          <cell r="A123" t="str">
            <v>A02020200900401</v>
          </cell>
          <cell r="B123" t="str">
            <v>SERVICIOS DE ALCANTARILLADO, SERVICIOS DE LIMPIEZA, TRATAMIENTO DE AGUAS RESIDUALES Y TANQUES SÉPTICOS</v>
          </cell>
          <cell r="C123"/>
          <cell r="D123"/>
          <cell r="E123">
            <v>0</v>
          </cell>
          <cell r="F123">
            <v>12360000</v>
          </cell>
        </row>
        <row r="124">
          <cell r="A124" t="str">
            <v>A02020200900402</v>
          </cell>
          <cell r="B124" t="str">
            <v>SERVICIOS DE RECOLECCIÓN DE DESECHOS</v>
          </cell>
          <cell r="C124"/>
          <cell r="D124"/>
          <cell r="E124">
            <v>0</v>
          </cell>
          <cell r="F124">
            <v>16522024</v>
          </cell>
        </row>
        <row r="125">
          <cell r="A125" t="str">
            <v>A02020200900409</v>
          </cell>
          <cell r="B125" t="str">
            <v>OTROS SERVICIOS DE PROTECCIÓN DEL MEDIO AMBIENTE N.C.P.</v>
          </cell>
          <cell r="C125"/>
          <cell r="D125"/>
          <cell r="E125">
            <v>0</v>
          </cell>
          <cell r="F125">
            <v>4635000</v>
          </cell>
        </row>
        <row r="126">
          <cell r="A126" t="str">
            <v>A020202009007</v>
          </cell>
          <cell r="B126" t="str">
            <v>OTROS SERVICIOS</v>
          </cell>
          <cell r="C126"/>
          <cell r="D126"/>
          <cell r="E126">
            <v>0</v>
          </cell>
          <cell r="F126">
            <v>3295568</v>
          </cell>
        </row>
        <row r="127">
          <cell r="A127" t="str">
            <v>A02020200900709</v>
          </cell>
          <cell r="B127" t="str">
            <v>OTROS SERVICIOS DIVERSOS N.C.P.</v>
          </cell>
          <cell r="C127"/>
          <cell r="D127"/>
          <cell r="E127">
            <v>0</v>
          </cell>
          <cell r="F127">
            <v>3295568</v>
          </cell>
        </row>
        <row r="128">
          <cell r="A128" t="str">
            <v>A020202010</v>
          </cell>
          <cell r="B128" t="str">
            <v>VIÁTICOS DE LOS FUNCIONARIOS EN COMISIÓN</v>
          </cell>
          <cell r="C128"/>
          <cell r="D128"/>
          <cell r="E128">
            <v>0</v>
          </cell>
          <cell r="F128">
            <v>26522500</v>
          </cell>
        </row>
        <row r="129">
          <cell r="A129" t="str">
            <v>A03</v>
          </cell>
          <cell r="B129" t="str">
            <v>TRANSFERENCIAS CORRIENTES</v>
          </cell>
          <cell r="C129"/>
          <cell r="D129"/>
          <cell r="E129">
            <v>0</v>
          </cell>
          <cell r="F129">
            <v>167403977</v>
          </cell>
        </row>
        <row r="130">
          <cell r="A130" t="str">
            <v>A0304</v>
          </cell>
          <cell r="B130" t="str">
            <v xml:space="preserve">PRESTACIONES SOCIALES </v>
          </cell>
          <cell r="C130"/>
          <cell r="D130"/>
          <cell r="E130">
            <v>0</v>
          </cell>
          <cell r="F130">
            <v>71777461</v>
          </cell>
        </row>
        <row r="131">
          <cell r="A131" t="str">
            <v>A030402</v>
          </cell>
          <cell r="B131" t="str">
            <v xml:space="preserve">PRESTACIONES SOCIALES RELACIONADAS CON EL EMPLEO </v>
          </cell>
          <cell r="C131"/>
          <cell r="D131"/>
          <cell r="E131">
            <v>0</v>
          </cell>
          <cell r="F131">
            <v>71777461</v>
          </cell>
        </row>
        <row r="132">
          <cell r="A132" t="str">
            <v>A030402001</v>
          </cell>
          <cell r="B132" t="str">
            <v xml:space="preserve">MESADAS PENSIONALES </v>
          </cell>
          <cell r="C132"/>
          <cell r="D132"/>
          <cell r="E132">
            <v>0</v>
          </cell>
          <cell r="F132">
            <v>12725816</v>
          </cell>
        </row>
        <row r="133">
          <cell r="A133" t="str">
            <v>A030402004</v>
          </cell>
          <cell r="B133" t="str">
            <v xml:space="preserve">AUXILIO FUNERARIO </v>
          </cell>
          <cell r="C133"/>
          <cell r="D133"/>
          <cell r="E133">
            <v>0</v>
          </cell>
          <cell r="F133">
            <v>9051645</v>
          </cell>
        </row>
        <row r="134">
          <cell r="A134" t="str">
            <v>A030402006</v>
          </cell>
          <cell r="B134" t="str">
            <v>AUXILIO SINDICAL ( NO DE PENSIONES)</v>
          </cell>
          <cell r="C134"/>
          <cell r="D134"/>
          <cell r="E134">
            <v>0</v>
          </cell>
          <cell r="F134">
            <v>50000000</v>
          </cell>
        </row>
        <row r="135">
          <cell r="A135" t="str">
            <v>A0306</v>
          </cell>
          <cell r="B135" t="str">
            <v>A INSTITUCIONES SIN ÁNIMO DE LUCRO QUE SIRVEN A LOS HOGARES</v>
          </cell>
          <cell r="C135"/>
          <cell r="D135"/>
          <cell r="E135">
            <v>0</v>
          </cell>
          <cell r="F135">
            <v>95626516</v>
          </cell>
        </row>
        <row r="136">
          <cell r="A136" t="str">
            <v>A030601</v>
          </cell>
          <cell r="B136" t="str">
            <v>A INSTITUCIONES SIN ÁNIMO DE LUCRO QUE SIRVEN A LOS HOGARES</v>
          </cell>
          <cell r="C136"/>
          <cell r="D136"/>
          <cell r="E136">
            <v>0</v>
          </cell>
          <cell r="F136">
            <v>95626516</v>
          </cell>
        </row>
        <row r="137">
          <cell r="A137" t="str">
            <v>A08</v>
          </cell>
          <cell r="B137" t="str">
            <v>GASTOS POR TRIBUTOS , MULTAS, SANCIONES E INTERESES DE MORA</v>
          </cell>
          <cell r="C137">
            <v>0</v>
          </cell>
          <cell r="D137">
            <v>0</v>
          </cell>
          <cell r="E137">
            <v>0</v>
          </cell>
          <cell r="F137">
            <v>218066355</v>
          </cell>
        </row>
        <row r="138">
          <cell r="A138" t="str">
            <v>A0801</v>
          </cell>
          <cell r="B138" t="str">
            <v xml:space="preserve">IMPUESTOS </v>
          </cell>
          <cell r="C138"/>
          <cell r="D138"/>
          <cell r="E138">
            <v>0</v>
          </cell>
          <cell r="F138">
            <v>203422218</v>
          </cell>
        </row>
        <row r="139">
          <cell r="A139" t="str">
            <v>A080101</v>
          </cell>
          <cell r="B139" t="str">
            <v xml:space="preserve">IMPUESTOS NACIONALES </v>
          </cell>
          <cell r="C139"/>
          <cell r="D139"/>
          <cell r="E139">
            <v>0</v>
          </cell>
          <cell r="F139">
            <v>158673990</v>
          </cell>
        </row>
        <row r="140">
          <cell r="A140" t="str">
            <v>A080101001</v>
          </cell>
          <cell r="B140" t="str">
            <v>IMPUESTOS SOBRE LA RENTA Y COMPLEMENTARIOS</v>
          </cell>
          <cell r="C140"/>
          <cell r="D140"/>
          <cell r="E140">
            <v>0</v>
          </cell>
          <cell r="F140">
            <v>158673990</v>
          </cell>
        </row>
        <row r="141">
          <cell r="A141" t="str">
            <v>A080101010</v>
          </cell>
          <cell r="B141" t="str">
            <v>IMPUESTO DE RENTA Y ADJUDICACIONES (AUTORETENCIÓN)</v>
          </cell>
          <cell r="C141"/>
          <cell r="D141"/>
          <cell r="E141">
            <v>0</v>
          </cell>
          <cell r="F141">
            <v>0</v>
          </cell>
        </row>
        <row r="142">
          <cell r="A142" t="str">
            <v>A080102</v>
          </cell>
          <cell r="B142" t="str">
            <v xml:space="preserve">IMPUESTOS TERRITORIALES </v>
          </cell>
          <cell r="C142"/>
          <cell r="D142"/>
          <cell r="E142">
            <v>0</v>
          </cell>
          <cell r="F142">
            <v>44748228</v>
          </cell>
        </row>
        <row r="143">
          <cell r="A143" t="str">
            <v>A080102001</v>
          </cell>
          <cell r="B143" t="str">
            <v>IMPUESTO PREDIAL Y SOBRETASA AMBIENTAL</v>
          </cell>
          <cell r="C143"/>
          <cell r="D143"/>
          <cell r="E143">
            <v>0</v>
          </cell>
          <cell r="F143">
            <v>9262874</v>
          </cell>
        </row>
        <row r="144">
          <cell r="A144" t="str">
            <v>A080102003</v>
          </cell>
          <cell r="B144" t="str">
            <v>IMPUESTO DE INDUSTRIA Y COMERCIO</v>
          </cell>
          <cell r="C144"/>
          <cell r="D144"/>
          <cell r="E144">
            <v>0</v>
          </cell>
          <cell r="F144">
            <v>35213805</v>
          </cell>
        </row>
        <row r="145">
          <cell r="A145" t="str">
            <v>A080102006</v>
          </cell>
          <cell r="B145" t="str">
            <v>IMPUESTO SOBRE VEHÍCULOS AUTOMOTORES</v>
          </cell>
          <cell r="C145"/>
          <cell r="D145"/>
          <cell r="E145">
            <v>0</v>
          </cell>
          <cell r="F145">
            <v>271549</v>
          </cell>
        </row>
        <row r="146">
          <cell r="A146" t="str">
            <v>A0804</v>
          </cell>
          <cell r="B146" t="str">
            <v>CONTRIBUCIONES</v>
          </cell>
          <cell r="C146"/>
          <cell r="D146"/>
          <cell r="E146">
            <v>0</v>
          </cell>
          <cell r="F146">
            <v>14644137</v>
          </cell>
        </row>
        <row r="147">
          <cell r="A147" t="str">
            <v>A080401</v>
          </cell>
          <cell r="B147" t="str">
            <v>CUOTA DE FISCALIZACIÓN Y AUDITAJE</v>
          </cell>
          <cell r="C147"/>
          <cell r="D147"/>
          <cell r="E147">
            <v>0</v>
          </cell>
          <cell r="F147">
            <v>14644137</v>
          </cell>
        </row>
        <row r="148">
          <cell r="A148" t="str">
            <v>B</v>
          </cell>
          <cell r="B148" t="str">
            <v>GASTOS DE OPERACIÓN COMERCIAL</v>
          </cell>
          <cell r="C148"/>
          <cell r="D148"/>
          <cell r="E148">
            <v>0</v>
          </cell>
          <cell r="F148"/>
        </row>
        <row r="149">
          <cell r="A149" t="str">
            <v>B05</v>
          </cell>
          <cell r="B149" t="str">
            <v xml:space="preserve">GASTOS DE COMERCIALIZACIÓN Y PRODUCCIÓN </v>
          </cell>
          <cell r="C149"/>
          <cell r="D149"/>
          <cell r="E149">
            <v>0</v>
          </cell>
          <cell r="F149"/>
        </row>
        <row r="150">
          <cell r="A150" t="str">
            <v>B0501</v>
          </cell>
          <cell r="B150" t="str">
            <v xml:space="preserve">GASTOS DE COMERCIALIZACIÓN Y PRODUCCIÓN </v>
          </cell>
          <cell r="C150"/>
          <cell r="D150"/>
          <cell r="E150">
            <v>0</v>
          </cell>
          <cell r="F150"/>
        </row>
        <row r="151">
          <cell r="A151" t="str">
            <v>B050101</v>
          </cell>
          <cell r="B151" t="str">
            <v>MATERIALES Y SUMINISTROS</v>
          </cell>
          <cell r="C151"/>
          <cell r="D151"/>
          <cell r="E151">
            <v>0</v>
          </cell>
          <cell r="F151"/>
        </row>
        <row r="152">
          <cell r="A152" t="str">
            <v>B050101002</v>
          </cell>
          <cell r="B152" t="str">
            <v>PRODUCTOS ALIMENTICIOS, BEBIDAS Y TABACO; TEXTILES, PRENDAS DE VESTIR Y PRODUCTOS DE CUERO</v>
          </cell>
          <cell r="C152"/>
          <cell r="D152"/>
          <cell r="E152">
            <v>0</v>
          </cell>
          <cell r="F152"/>
        </row>
        <row r="153">
          <cell r="A153" t="str">
            <v>B050101002003</v>
          </cell>
          <cell r="B153" t="str">
            <v>PRODUCTOS DE MOLINERÍA, ALMIDONES Y PRODUCTOS DERIVADOS DEL ALMIDÓN; OTROS PRODUCTOS ALIMENTICIOS</v>
          </cell>
          <cell r="C153"/>
          <cell r="D153"/>
          <cell r="E153">
            <v>0</v>
          </cell>
          <cell r="F153"/>
        </row>
        <row r="154">
          <cell r="A154" t="str">
            <v>B05010100200306</v>
          </cell>
          <cell r="B154" t="str">
            <v>CACAO, CHOCOLATE Y CONFITERÍA</v>
          </cell>
          <cell r="C154"/>
          <cell r="D154"/>
          <cell r="E154">
            <v>0</v>
          </cell>
          <cell r="F154"/>
        </row>
        <row r="155">
          <cell r="A155" t="str">
            <v>B05010100200308</v>
          </cell>
          <cell r="B155" t="str">
            <v>PRODUCTOS DEL CAFÉ</v>
          </cell>
          <cell r="C155"/>
          <cell r="D155"/>
          <cell r="E155">
            <v>0</v>
          </cell>
          <cell r="F155"/>
        </row>
        <row r="156">
          <cell r="A156" t="str">
            <v>B050101002007</v>
          </cell>
          <cell r="B156" t="str">
            <v>ARTÍCULOS TEXTILES (EXCEPTO PRENDAS DE VESTIR)</v>
          </cell>
          <cell r="C156"/>
          <cell r="D156"/>
          <cell r="E156">
            <v>0</v>
          </cell>
          <cell r="F156"/>
        </row>
        <row r="157">
          <cell r="A157" t="str">
            <v>B050101002008</v>
          </cell>
          <cell r="B157" t="str">
            <v>TEJIDO DE PUNTO O GANCHILLO; PRENDAS DE VESTIR</v>
          </cell>
          <cell r="C157"/>
          <cell r="D157"/>
          <cell r="E157">
            <v>0</v>
          </cell>
          <cell r="F157"/>
        </row>
        <row r="158">
          <cell r="A158" t="str">
            <v>B05010100200802</v>
          </cell>
          <cell r="B158" t="str">
            <v>PRENDAS DE VESTIR (EXCEPTO PRENDAS DE PIEL)</v>
          </cell>
          <cell r="C158"/>
          <cell r="D158"/>
          <cell r="E158">
            <v>0</v>
          </cell>
          <cell r="F158"/>
        </row>
        <row r="159">
          <cell r="A159" t="str">
            <v>B050201002009</v>
          </cell>
          <cell r="B159" t="str">
            <v>CUERO Y PRODUCTOS DE CUERO; CALZADO</v>
          </cell>
          <cell r="C159"/>
          <cell r="D159"/>
          <cell r="E159">
            <v>0</v>
          </cell>
          <cell r="F159"/>
        </row>
        <row r="160">
          <cell r="A160" t="str">
            <v>B05020100200902</v>
          </cell>
          <cell r="B160" t="str">
            <v>MALETAS, BOLSOS DE MANO Y ARTÍCULOS SIMILARES; ARTÍCULOS DE TALABARTERÍA Y GUARNICIONERÍA, OTROS ARTÍCULOS DE CUERO</v>
          </cell>
          <cell r="C160"/>
          <cell r="D160"/>
          <cell r="E160">
            <v>0</v>
          </cell>
          <cell r="F160"/>
        </row>
        <row r="161">
          <cell r="A161" t="str">
            <v>B050101003</v>
          </cell>
          <cell r="B161" t="str">
            <v>OTROS BIENES TRANSPORTABLES (EXCEPTO PRODUCTOS METÁLICOS, MAQUINARIA Y EQUIPO)</v>
          </cell>
          <cell r="C161"/>
          <cell r="D161"/>
          <cell r="E161">
            <v>0</v>
          </cell>
          <cell r="F161"/>
        </row>
        <row r="162">
          <cell r="A162" t="str">
            <v>B050101003001</v>
          </cell>
          <cell r="B162" t="str">
            <v>PRODUCTOS DE MADERA, CORCHO, CESTERÍA Y ESPARTERÍA</v>
          </cell>
          <cell r="C162"/>
          <cell r="D162"/>
          <cell r="E162">
            <v>0</v>
          </cell>
          <cell r="F162"/>
        </row>
        <row r="163">
          <cell r="A163" t="str">
            <v>B050101003002</v>
          </cell>
          <cell r="B163" t="str">
            <v>PASTA O PULPA, PAPEL Y PRODUCTOS DE PAPEL; IMPRESOS Y ARTÍCULOS RELACIONADOS</v>
          </cell>
          <cell r="C163"/>
          <cell r="D163"/>
          <cell r="E163">
            <v>0</v>
          </cell>
          <cell r="F163"/>
        </row>
        <row r="164">
          <cell r="A164" t="str">
            <v>B05010100300201</v>
          </cell>
          <cell r="B164" t="str">
            <v>PASTA DE PAPEL, PAPEL Y CARTÓN</v>
          </cell>
          <cell r="C164"/>
          <cell r="D164"/>
          <cell r="E164">
            <v>0</v>
          </cell>
          <cell r="F164"/>
        </row>
        <row r="165">
          <cell r="A165" t="str">
            <v>B05010100300202</v>
          </cell>
          <cell r="B165" t="str">
            <v xml:space="preserve">LIBROS IMPRESOS </v>
          </cell>
          <cell r="C165"/>
          <cell r="D165"/>
          <cell r="E165">
            <v>0</v>
          </cell>
          <cell r="F165"/>
        </row>
        <row r="166">
          <cell r="A166" t="str">
            <v>B050101003005</v>
          </cell>
          <cell r="B166" t="str">
            <v>OTROS PRODUCTOS QUÍMICOS; FIBRAS ARTIFICIALES (O FIBRAS INDUSTRIALES HECHAS POR EL HOMBRE)</v>
          </cell>
          <cell r="C166"/>
          <cell r="D166"/>
          <cell r="E166">
            <v>0</v>
          </cell>
          <cell r="F166"/>
        </row>
        <row r="167">
          <cell r="A167" t="str">
            <v>B05010100300504</v>
          </cell>
          <cell r="B167" t="str">
            <v>PRODUCTOS QUÍMICOS N.C.P.</v>
          </cell>
          <cell r="C167"/>
          <cell r="D167"/>
          <cell r="E167">
            <v>0</v>
          </cell>
          <cell r="F167"/>
        </row>
        <row r="168">
          <cell r="A168" t="str">
            <v>B050101003006</v>
          </cell>
          <cell r="B168" t="str">
            <v>PRODUCTOS DE CAUCHO Y PLÁSTICO</v>
          </cell>
          <cell r="C168"/>
          <cell r="D168"/>
          <cell r="E168">
            <v>0</v>
          </cell>
          <cell r="F168"/>
        </row>
        <row r="169">
          <cell r="A169" t="str">
            <v>B05010100300603</v>
          </cell>
          <cell r="B169" t="str">
            <v>SEMIMANUFACTURAS DE PLÁSTICO</v>
          </cell>
          <cell r="C169"/>
          <cell r="D169"/>
          <cell r="E169">
            <v>0</v>
          </cell>
          <cell r="F169"/>
        </row>
        <row r="170">
          <cell r="A170" t="str">
            <v>B050101003007</v>
          </cell>
          <cell r="B170" t="str">
            <v>VIDRIO Y PRODUCTOS DE VIDRIO Y OTROS PRODUCTOS NO METÁLICOS N.C.P.</v>
          </cell>
          <cell r="C170"/>
          <cell r="D170"/>
          <cell r="E170">
            <v>0</v>
          </cell>
          <cell r="F170"/>
        </row>
        <row r="171">
          <cell r="A171" t="str">
            <v>B05010100300701</v>
          </cell>
          <cell r="B171" t="str">
            <v>VIDRIO Y PRODUCTOS DE VIDRIO</v>
          </cell>
          <cell r="C171"/>
          <cell r="D171"/>
          <cell r="E171">
            <v>0</v>
          </cell>
          <cell r="F171"/>
        </row>
        <row r="172">
          <cell r="A172" t="str">
            <v>B05010100300702</v>
          </cell>
          <cell r="B172" t="str">
            <v>ARTÍCULOS DE CERÁMICA NO ESTRUCTURAL</v>
          </cell>
          <cell r="C172"/>
          <cell r="D172"/>
          <cell r="E172">
            <v>0</v>
          </cell>
          <cell r="F172"/>
        </row>
        <row r="173">
          <cell r="A173" t="str">
            <v>B050101003008</v>
          </cell>
          <cell r="B173" t="str">
            <v>MUEBLES; OTROS BIENES TRANSPORTABLES N.C.P.</v>
          </cell>
          <cell r="C173"/>
          <cell r="D173"/>
          <cell r="E173">
            <v>0</v>
          </cell>
          <cell r="F173"/>
        </row>
        <row r="174">
          <cell r="A174" t="str">
            <v>B05010100300801</v>
          </cell>
          <cell r="B174" t="str">
            <v>MUEBLES</v>
          </cell>
          <cell r="C174"/>
          <cell r="D174"/>
          <cell r="E174">
            <v>0</v>
          </cell>
          <cell r="F174"/>
        </row>
        <row r="175">
          <cell r="A175" t="str">
            <v>B050101003008014</v>
          </cell>
          <cell r="B175" t="str">
            <v>OTROS MUEBLES N.C.P.</v>
          </cell>
          <cell r="C175"/>
          <cell r="D175"/>
          <cell r="E175">
            <v>0</v>
          </cell>
          <cell r="F175"/>
        </row>
        <row r="176">
          <cell r="A176" t="str">
            <v>B05010100300802</v>
          </cell>
          <cell r="B176" t="str">
            <v>JOYAS Y ARTÍCULOS CONEXOS</v>
          </cell>
          <cell r="C176"/>
          <cell r="D176"/>
          <cell r="E176">
            <v>0</v>
          </cell>
          <cell r="F176"/>
        </row>
        <row r="177">
          <cell r="A177" t="str">
            <v>B05010100300803</v>
          </cell>
          <cell r="B177" t="str">
            <v>INSTRUMENTOS MUSICALES</v>
          </cell>
          <cell r="C177"/>
          <cell r="D177"/>
          <cell r="E177">
            <v>0</v>
          </cell>
          <cell r="F177"/>
        </row>
        <row r="178">
          <cell r="A178" t="str">
            <v>B05010100300805</v>
          </cell>
          <cell r="B178" t="str">
            <v>JUEGOS Y JUGUETES</v>
          </cell>
          <cell r="C178"/>
          <cell r="D178"/>
          <cell r="E178">
            <v>0</v>
          </cell>
          <cell r="F178"/>
        </row>
        <row r="179">
          <cell r="A179" t="str">
            <v>B050101004</v>
          </cell>
          <cell r="B179" t="str">
            <v>PRODUCTOS METÁLICOS Y PAQUETES DE SOFTWARE</v>
          </cell>
          <cell r="C179"/>
          <cell r="D179"/>
          <cell r="E179">
            <v>0</v>
          </cell>
          <cell r="F179"/>
        </row>
        <row r="180">
          <cell r="A180" t="str">
            <v>B050101004004</v>
          </cell>
          <cell r="B180" t="str">
            <v>MAQUINARIA PARA USOS ESPECIALES</v>
          </cell>
          <cell r="C180"/>
          <cell r="D180"/>
          <cell r="E180">
            <v>0</v>
          </cell>
          <cell r="F180"/>
        </row>
        <row r="181">
          <cell r="A181" t="str">
            <v>B05010100400409</v>
          </cell>
          <cell r="B181" t="str">
            <v>OTRA MAQUINARIA PARA USOS ESPECIALES Y SUS PARTES Y PIEZAS</v>
          </cell>
          <cell r="C181"/>
          <cell r="D181"/>
          <cell r="E181">
            <v>0</v>
          </cell>
          <cell r="F181"/>
        </row>
        <row r="182">
          <cell r="A182" t="str">
            <v>B050101004006</v>
          </cell>
          <cell r="B182" t="str">
            <v>MAQUINARIA Y APARATOS ELÉCTRICOS</v>
          </cell>
          <cell r="C182"/>
          <cell r="D182"/>
          <cell r="E182">
            <v>0</v>
          </cell>
          <cell r="F182"/>
        </row>
        <row r="183">
          <cell r="A183" t="str">
            <v>B05010100400609</v>
          </cell>
          <cell r="B183" t="str">
            <v>OTRO EQUIPO ELÉCTRICO Y SUS PARTES Y PIEZAS</v>
          </cell>
          <cell r="C183"/>
          <cell r="D183"/>
          <cell r="E183">
            <v>0</v>
          </cell>
          <cell r="F183"/>
        </row>
        <row r="184">
          <cell r="A184" t="str">
            <v>B050102</v>
          </cell>
          <cell r="B184" t="str">
            <v>ADQUISICIÓN DE SERVICIOS</v>
          </cell>
          <cell r="C184"/>
          <cell r="D184"/>
          <cell r="E184">
            <v>0</v>
          </cell>
          <cell r="F184"/>
        </row>
        <row r="185">
          <cell r="A185" t="str">
            <v>B050102006</v>
          </cell>
          <cell r="B185" t="str">
            <v>SERVICIOS DE VENTA Y DE DISTRIBUCIÓN; ALOJAMIENTO; SERVICIOS DE SUMINISTRO DE COMIDAS Y BEBIDAS; SERVICIOS DE TRANSPORTE; Y SERVICIOS DE DISTRIBUCIÓN DE ELECTRICIDAD, GAS Y AGUA</v>
          </cell>
          <cell r="C185"/>
          <cell r="D185"/>
          <cell r="E185">
            <v>0</v>
          </cell>
          <cell r="F185"/>
        </row>
        <row r="186">
          <cell r="A186" t="str">
            <v>B050102006002</v>
          </cell>
          <cell r="B186" t="str">
            <v>SERVICIOS DE VENTA AL POR MENOR</v>
          </cell>
          <cell r="C186"/>
          <cell r="D186"/>
          <cell r="E186">
            <v>0</v>
          </cell>
          <cell r="F186"/>
        </row>
        <row r="187">
          <cell r="A187" t="str">
            <v>B05010200600205</v>
          </cell>
          <cell r="B187" t="str">
            <v>SERVICIOS DE VENTA AL POR MENOR PRESTADOS A COMISIÓN O POR CONTRATA</v>
          </cell>
          <cell r="C187"/>
          <cell r="D187"/>
          <cell r="E187">
            <v>0</v>
          </cell>
          <cell r="F187"/>
        </row>
        <row r="188">
          <cell r="A188" t="str">
            <v>B050102006002059</v>
          </cell>
          <cell r="B188" t="str">
            <v xml:space="preserve">SERVICIOS DE VENTA AL POR MENOR DE OTROS PRODUCTOS, PRESTADOS A COMISIÓN O POR CONTRATA </v>
          </cell>
          <cell r="C188"/>
          <cell r="D188"/>
          <cell r="E188">
            <v>0</v>
          </cell>
          <cell r="F188"/>
        </row>
        <row r="189">
          <cell r="A189" t="str">
            <v>B050102006005</v>
          </cell>
          <cell r="B189" t="str">
            <v>SERVICIOS DE TRANSPORTE DE CARGA</v>
          </cell>
          <cell r="C189"/>
          <cell r="D189"/>
          <cell r="E189">
            <v>0</v>
          </cell>
          <cell r="F189"/>
        </row>
        <row r="190">
          <cell r="A190" t="str">
            <v>B05010200600501</v>
          </cell>
          <cell r="B190" t="str">
            <v>SERVICIOS DE TRANSPORTE DE CARGA POR VÍA TERRESTRE</v>
          </cell>
          <cell r="C190"/>
          <cell r="D190"/>
          <cell r="E190">
            <v>0</v>
          </cell>
          <cell r="F190"/>
        </row>
        <row r="191">
          <cell r="A191" t="str">
            <v>B05010200600502</v>
          </cell>
          <cell r="B191" t="str">
            <v xml:space="preserve">SERVICIOS DE TRANSPORTE DE CARGA POR VÍA ACUÁTICA </v>
          </cell>
          <cell r="C191"/>
          <cell r="D191"/>
          <cell r="E191">
            <v>0</v>
          </cell>
          <cell r="F191"/>
        </row>
        <row r="192">
          <cell r="A192" t="str">
            <v>B05010200600503</v>
          </cell>
          <cell r="B192" t="str">
            <v>SERVICIOS DE TRANSPORTE DE CARGA POR VÍA AÉREA O ESPACIAL</v>
          </cell>
          <cell r="C192"/>
          <cell r="D192"/>
          <cell r="E192">
            <v>0</v>
          </cell>
          <cell r="F192"/>
        </row>
        <row r="193">
          <cell r="A193" t="str">
            <v>B050102006009</v>
          </cell>
          <cell r="B193" t="str">
            <v>SERVICIOS DE DISTRIBUCIÓN DE ELECTRICIDAD, GAS Y AGUA (POR CUENTA PROPIA)</v>
          </cell>
          <cell r="C193"/>
          <cell r="D193"/>
          <cell r="E193">
            <v>0</v>
          </cell>
          <cell r="F193"/>
        </row>
        <row r="194">
          <cell r="A194" t="str">
            <v>B05010200600901</v>
          </cell>
          <cell r="B194" t="str">
            <v>SERVICIOS DE DISTRIBUCIÓN DE ELECTRICIDAD, Y SERVICIOS DE DISTRIBUCIÓN DE GAS (POR CUENTA PROPIA)</v>
          </cell>
          <cell r="C194"/>
          <cell r="D194"/>
          <cell r="E194">
            <v>0</v>
          </cell>
          <cell r="F194"/>
        </row>
        <row r="195">
          <cell r="A195" t="str">
            <v>B05010200600902</v>
          </cell>
          <cell r="B195" t="str">
            <v>SERVICIOS DE DISTRIBUCIÓN DE AGUA (POR CUENTA PROPIA)</v>
          </cell>
          <cell r="C195"/>
          <cell r="D195"/>
          <cell r="E195">
            <v>0</v>
          </cell>
          <cell r="F195"/>
        </row>
        <row r="196">
          <cell r="A196" t="str">
            <v>B050102007</v>
          </cell>
          <cell r="B196" t="str">
            <v>SERVICIOS FINANCIEROS Y SERVICIOS CONEXOS, SERVICIOS INMOBILIARIOS Y SERVICIOS DE LEASING</v>
          </cell>
          <cell r="C196"/>
          <cell r="D196"/>
          <cell r="E196">
            <v>0</v>
          </cell>
          <cell r="F196"/>
        </row>
        <row r="197">
          <cell r="A197" t="str">
            <v>B050102007001</v>
          </cell>
          <cell r="B197" t="str">
            <v>SERVICIOS FINANCIEROS, EXCEPTO DE LA BANCA DE INVERSIÓN, SERVICIOS DE SEGUROS Y SERVICIOS DE PENSIONES</v>
          </cell>
          <cell r="C197"/>
          <cell r="D197"/>
          <cell r="E197">
            <v>0</v>
          </cell>
          <cell r="F197"/>
        </row>
        <row r="198">
          <cell r="A198" t="str">
            <v>B05010200700101</v>
          </cell>
          <cell r="B198" t="str">
            <v>SERVICIOS FINANCIEROS, EXCEPTO DE LA BANCA DE INVERSIÓN, SERVICIOS DE SEGUROS Y SERVICIOS DE PENSIONES</v>
          </cell>
          <cell r="C198"/>
          <cell r="D198"/>
          <cell r="E198">
            <v>0</v>
          </cell>
          <cell r="F198"/>
        </row>
        <row r="199">
          <cell r="A199" t="str">
            <v>B050102007001011</v>
          </cell>
          <cell r="B199" t="str">
            <v>SERVICIOS FINANCIEROS, EXCEPTO DE LA BANCA DE INVERSIÓN, SERVICIOS DE SEGUROS Y SERVICIOS DE PENSIONES</v>
          </cell>
          <cell r="C199"/>
          <cell r="D199"/>
          <cell r="E199">
            <v>0</v>
          </cell>
          <cell r="F199"/>
        </row>
        <row r="200">
          <cell r="A200" t="str">
            <v>B050102007002</v>
          </cell>
          <cell r="B200" t="str">
            <v xml:space="preserve">SERVICIOS INMOBILIARIOS </v>
          </cell>
          <cell r="C200"/>
          <cell r="D200"/>
          <cell r="E200">
            <v>0</v>
          </cell>
          <cell r="F200"/>
        </row>
        <row r="201">
          <cell r="A201" t="str">
            <v>B05010200700201</v>
          </cell>
          <cell r="B201" t="str">
            <v>SERVICIOS INMOBILIARIOS RELATIVOS A BIENES RAÍCES PROPIOS O ARRENDADOS</v>
          </cell>
          <cell r="C201"/>
          <cell r="D201"/>
          <cell r="E201">
            <v>0</v>
          </cell>
          <cell r="F201"/>
        </row>
        <row r="202">
          <cell r="A202" t="str">
            <v>B050102007002011</v>
          </cell>
          <cell r="B202" t="str">
            <v>SERVICIOS DE ALQUILER O ARRENDAMIENTO CON O SIN OPCIÓN DE COMPRA RELATIVOS A BIENES INMUEBLES PROPIOS O ARRENDADOS</v>
          </cell>
          <cell r="C202"/>
          <cell r="D202"/>
          <cell r="E202">
            <v>0</v>
          </cell>
          <cell r="F202"/>
        </row>
        <row r="203">
          <cell r="A203" t="str">
            <v>B050102007003</v>
          </cell>
          <cell r="B203" t="str">
            <v>SERVICIOS DE ARRENDAMIENTO O ALQUILER SIN OPERARIO</v>
          </cell>
          <cell r="C203"/>
          <cell r="D203"/>
          <cell r="E203">
            <v>0</v>
          </cell>
          <cell r="F203"/>
        </row>
        <row r="204">
          <cell r="A204" t="str">
            <v>B05010200700303</v>
          </cell>
          <cell r="B204" t="str">
            <v>DERECHOS DE USO DE PRODUCTOS DE PROPIEDAD INTELECTUAL Y OTROS PRODUCTOS SIMILARES</v>
          </cell>
          <cell r="C204"/>
          <cell r="D204"/>
          <cell r="E204">
            <v>0</v>
          </cell>
          <cell r="F204"/>
        </row>
        <row r="205">
          <cell r="A205" t="str">
            <v>B050102007003031</v>
          </cell>
          <cell r="B205" t="str">
            <v>DERECHOS DE USO DE PROGRAMAS INFORMÁTICOS Y BASES DE DATOS</v>
          </cell>
          <cell r="C205"/>
          <cell r="D205"/>
          <cell r="E205">
            <v>0</v>
          </cell>
          <cell r="F205"/>
        </row>
        <row r="206">
          <cell r="A206" t="str">
            <v>B050102008</v>
          </cell>
          <cell r="B206" t="str">
            <v xml:space="preserve">SERVICIOS PRESTADOS A LAS EMPRESAS Y SERVICIOS DE PRODUCCIÓN </v>
          </cell>
          <cell r="C206"/>
          <cell r="D206"/>
          <cell r="E206">
            <v>0</v>
          </cell>
          <cell r="F206"/>
        </row>
        <row r="207">
          <cell r="A207" t="str">
            <v>B050102008003</v>
          </cell>
          <cell r="B207" t="str">
            <v>OTROS SERVICIOS PROFESIONALES, CIENTÍFICOS Y TÉCNICOS</v>
          </cell>
          <cell r="C207"/>
          <cell r="D207"/>
          <cell r="E207">
            <v>0</v>
          </cell>
          <cell r="F207"/>
        </row>
        <row r="208">
          <cell r="A208" t="str">
            <v>B05010200800301</v>
          </cell>
          <cell r="B208" t="str">
            <v>SERVICIOS DE CONSULTORÍA EN ADMINISTRACIÓN Y SERVICIOS DE GESTIÓN; SERVICIOS DE TECNOLOGÍA DE LA INFORMACIÓN</v>
          </cell>
          <cell r="C208"/>
          <cell r="D208"/>
          <cell r="E208">
            <v>0</v>
          </cell>
          <cell r="F208"/>
        </row>
        <row r="209">
          <cell r="A209" t="str">
            <v>B050102008003011</v>
          </cell>
          <cell r="B209" t="str">
            <v>SERVICIOS DE CONSULTORÍA EN ADMINISTRACIÓN Y SERVICIOS DE GESTIÓN</v>
          </cell>
          <cell r="C209"/>
          <cell r="D209"/>
          <cell r="E209">
            <v>0</v>
          </cell>
          <cell r="F209"/>
        </row>
        <row r="210">
          <cell r="A210" t="str">
            <v>B05010200800309</v>
          </cell>
          <cell r="B210" t="str">
            <v>OTROS SERVICIOS PROFESIONALES Y TÉCNICOS N.C.P.</v>
          </cell>
          <cell r="C210"/>
          <cell r="D210"/>
          <cell r="E210">
            <v>0</v>
          </cell>
          <cell r="F210"/>
        </row>
        <row r="211">
          <cell r="A211" t="str">
            <v>B050102008004</v>
          </cell>
          <cell r="B211" t="str">
            <v>SERVICIOS DE TELECOMUNICACIONES, TRANSMISIÓN Y SUMINISTRO DE INFORMACIÓN</v>
          </cell>
          <cell r="C211"/>
          <cell r="D211"/>
          <cell r="E211">
            <v>0</v>
          </cell>
          <cell r="F211"/>
        </row>
        <row r="212">
          <cell r="A212" t="str">
            <v>B05010200800401</v>
          </cell>
          <cell r="B212" t="str">
            <v>SERVICIOS DE TELEFONÍA Y OTRAS TELECOMUNICACIONES</v>
          </cell>
          <cell r="C212"/>
          <cell r="D212"/>
          <cell r="E212">
            <v>0</v>
          </cell>
          <cell r="F212"/>
        </row>
        <row r="213">
          <cell r="A213" t="str">
            <v>B05010200800402</v>
          </cell>
          <cell r="B213" t="str">
            <v>SERVICIOS DE TELECOMUNICACIONES A TRAVÉS DE INTERNET</v>
          </cell>
          <cell r="C213"/>
          <cell r="D213"/>
          <cell r="E213">
            <v>0</v>
          </cell>
          <cell r="F213"/>
        </row>
        <row r="214">
          <cell r="A214" t="str">
            <v>B050102008005</v>
          </cell>
          <cell r="B214" t="str">
            <v>SERVICIOS DE SOPORTE</v>
          </cell>
          <cell r="C214"/>
          <cell r="D214"/>
          <cell r="E214">
            <v>0</v>
          </cell>
          <cell r="F214"/>
        </row>
        <row r="215">
          <cell r="A215" t="str">
            <v>B05010200800502</v>
          </cell>
          <cell r="B215" t="str">
            <v>SERVICIOS DE INVESTIGACIÓN Y SEGURIDAD</v>
          </cell>
          <cell r="C215"/>
          <cell r="D215"/>
          <cell r="E215">
            <v>0</v>
          </cell>
          <cell r="F215"/>
        </row>
        <row r="216">
          <cell r="A216" t="str">
            <v>B05010200800503</v>
          </cell>
          <cell r="B216" t="str">
            <v>SERVICIOS DE LIMPIEZA</v>
          </cell>
          <cell r="C216"/>
          <cell r="D216"/>
          <cell r="E216">
            <v>0</v>
          </cell>
          <cell r="F216"/>
        </row>
        <row r="217">
          <cell r="A217" t="str">
            <v>B05010200800509</v>
          </cell>
          <cell r="B217" t="str">
            <v>OTROS SERVICIOS AUXILIARES</v>
          </cell>
          <cell r="C217"/>
          <cell r="D217"/>
          <cell r="E217">
            <v>0</v>
          </cell>
          <cell r="F217"/>
        </row>
        <row r="218">
          <cell r="A218" t="str">
            <v>B050102008005099</v>
          </cell>
          <cell r="B218" t="str">
            <v>OTROS SERVICIOS DE APOYO Y DE INFORMACIÓN N.C.P.</v>
          </cell>
          <cell r="C218"/>
          <cell r="D218"/>
          <cell r="E218">
            <v>0</v>
          </cell>
          <cell r="F218"/>
        </row>
        <row r="219">
          <cell r="A219" t="str">
            <v>B050102008007</v>
          </cell>
          <cell r="B219" t="str">
            <v>SERVICIOS DE MANTENIMIENTO, REPARACIÓN E INSTALACIÓN (EXCEPTO SERVICIOS DE CONSTRUCCIÓN)</v>
          </cell>
          <cell r="C219"/>
          <cell r="D219"/>
          <cell r="E219">
            <v>0</v>
          </cell>
          <cell r="F219"/>
        </row>
        <row r="220">
          <cell r="A220" t="str">
            <v>B05010200800701</v>
          </cell>
          <cell r="B220" t="str">
            <v>SERVICIOS DE MANTENIMIENTO Y REPARACIÓN DE PRODUCTOS METÁLICOS ELABORADOS, MAQUINARIA Y EQUIPO</v>
          </cell>
          <cell r="C220"/>
          <cell r="D220"/>
          <cell r="E220">
            <v>0</v>
          </cell>
          <cell r="F220"/>
        </row>
        <row r="221">
          <cell r="A221" t="str">
            <v>B050102008007011</v>
          </cell>
          <cell r="B221" t="str">
            <v>SERVICIOS DE MANTENIMIENTO Y REPARACIÓN DE PRODUCTOS METÁLICOS ELABORADOS, EXCEPTO MAQUINARIA Y EQUIPO</v>
          </cell>
          <cell r="C221"/>
          <cell r="D221"/>
          <cell r="E221">
            <v>0</v>
          </cell>
          <cell r="F221"/>
        </row>
        <row r="222">
          <cell r="A222" t="str">
            <v>B05010200800702</v>
          </cell>
          <cell r="B222" t="str">
            <v>SERVICIOS DE REPARACIÓN DE OTROS BIENES</v>
          </cell>
          <cell r="C222"/>
          <cell r="D222"/>
          <cell r="E222">
            <v>0</v>
          </cell>
          <cell r="F222"/>
        </row>
        <row r="223">
          <cell r="A223" t="str">
            <v>B050102008007022</v>
          </cell>
          <cell r="B223" t="str">
            <v>SERVICIOS DE REPARACIÓN DE RELOJES Y JOYAS</v>
          </cell>
          <cell r="C223"/>
          <cell r="D223"/>
          <cell r="E223">
            <v>0</v>
          </cell>
          <cell r="F223"/>
        </row>
        <row r="224">
          <cell r="A224" t="str">
            <v>B050102008007029</v>
          </cell>
          <cell r="B224" t="str">
            <v>SERVICIOS DE MANTENIMIENTO Y REPARACIÓN DE OTROS BIENES N.C.P.</v>
          </cell>
          <cell r="C224"/>
          <cell r="D224"/>
          <cell r="E224">
            <v>0</v>
          </cell>
          <cell r="F224"/>
        </row>
        <row r="225">
          <cell r="A225" t="str">
            <v>B050102008009</v>
          </cell>
          <cell r="B225" t="str">
            <v xml:space="preserve">OTROS SERVICIOS DE FABRICACIÓN; SERVICIOS DE EDICIÓN, IMPRESIÓN Y REPRODUCCIÓN; SERVICIOS DE RECUPERACIÓN DE MATERIALES </v>
          </cell>
          <cell r="C225"/>
          <cell r="D225"/>
          <cell r="E225">
            <v>0</v>
          </cell>
          <cell r="F225"/>
        </row>
        <row r="226">
          <cell r="A226" t="str">
            <v>B05010200800901</v>
          </cell>
          <cell r="B226" t="str">
            <v xml:space="preserve">SERVICIOS DE EDICIÓN, IMPRESIÓN Y REPRODUCCIÓN </v>
          </cell>
          <cell r="C226"/>
          <cell r="D226"/>
          <cell r="E226">
            <v>0</v>
          </cell>
          <cell r="F226"/>
        </row>
        <row r="227">
          <cell r="A227" t="str">
            <v>B050102009</v>
          </cell>
          <cell r="B227" t="str">
            <v>SERVICIOS PARA LA COMUNIDAD, SOCIALES Y PERSONALES</v>
          </cell>
          <cell r="C227"/>
          <cell r="D227"/>
          <cell r="E227">
            <v>0</v>
          </cell>
          <cell r="F227"/>
        </row>
        <row r="228">
          <cell r="A228" t="str">
            <v>B050102009003</v>
          </cell>
          <cell r="B228" t="str">
            <v>SERVICIOS PARA EL CUIDADO DE LA SALUD HUMANA Y SERVICIOS SOCIALES</v>
          </cell>
          <cell r="C228"/>
          <cell r="D228"/>
          <cell r="E228">
            <v>0</v>
          </cell>
          <cell r="F228"/>
        </row>
        <row r="229">
          <cell r="A229" t="str">
            <v>B05010200900301</v>
          </cell>
          <cell r="B229" t="str">
            <v>SERVICIOS DE SALUD HUMANA</v>
          </cell>
          <cell r="C229"/>
          <cell r="D229"/>
          <cell r="E229">
            <v>0</v>
          </cell>
          <cell r="F229"/>
        </row>
        <row r="230">
          <cell r="A230" t="str">
            <v>B050102009004</v>
          </cell>
          <cell r="B230" t="str">
            <v>SERVICIOS DE ALCANTARILLADO, RECOLECCIÓN, TRATAMIENTO Y DISPOSICIÓN DE DESECHOS Y OTROS SERVICIOS DE SANEAMIENTO AMBIENTAL</v>
          </cell>
          <cell r="C230"/>
          <cell r="D230"/>
          <cell r="E230">
            <v>0</v>
          </cell>
          <cell r="F230"/>
        </row>
        <row r="231">
          <cell r="A231" t="str">
            <v>B05010200900401</v>
          </cell>
          <cell r="B231" t="str">
            <v>SERVICIOS DE ALCANTARILLADO, SERVICIOS DE LIMPIEZA, TRATAMIENTO DE AGUAS RESIDUALES Y TANQUES SÉPTICOS</v>
          </cell>
          <cell r="C231"/>
          <cell r="D231"/>
          <cell r="E231">
            <v>0</v>
          </cell>
          <cell r="F231"/>
        </row>
        <row r="232">
          <cell r="A232" t="str">
            <v>B05010200900402</v>
          </cell>
          <cell r="B232" t="str">
            <v>SERVICIOS DE RECOLECCIÓN DE DESECHOS</v>
          </cell>
          <cell r="C232"/>
          <cell r="D232"/>
          <cell r="E232">
            <v>0</v>
          </cell>
          <cell r="F232"/>
        </row>
        <row r="233">
          <cell r="A233" t="str">
            <v>B05010200900409</v>
          </cell>
          <cell r="B233" t="str">
            <v>OTROS SERVICIOS DE PROTECCIÓN DEL MEDIO AMBIENTE N.C.P.</v>
          </cell>
          <cell r="C233"/>
          <cell r="D233"/>
          <cell r="E233">
            <v>0</v>
          </cell>
          <cell r="F233"/>
        </row>
        <row r="234">
          <cell r="A234" t="str">
            <v>B050102009005</v>
          </cell>
          <cell r="B234" t="str">
            <v>SERVICIOS DE ASOCIACIONES</v>
          </cell>
          <cell r="C234"/>
          <cell r="D234"/>
          <cell r="E234">
            <v>0</v>
          </cell>
          <cell r="F234"/>
        </row>
        <row r="235">
          <cell r="A235" t="str">
            <v>B05010200900501</v>
          </cell>
          <cell r="B235" t="str">
            <v>SERVICIOS PROPORCIONADOS POR ORGANIZACIONES GREMIALES, COMERCIALES Y ORGANIZACIONES DE EMPLEADORES Y DE PROFESIONALES</v>
          </cell>
          <cell r="C235"/>
          <cell r="D235"/>
          <cell r="E235">
            <v>0</v>
          </cell>
          <cell r="F235"/>
        </row>
        <row r="236">
          <cell r="A236" t="str">
            <v>B050102009007</v>
          </cell>
          <cell r="B236" t="str">
            <v>OTROS SERVICIOS</v>
          </cell>
          <cell r="C236"/>
          <cell r="D236"/>
          <cell r="E236">
            <v>0</v>
          </cell>
          <cell r="F236"/>
        </row>
        <row r="237">
          <cell r="A237" t="str">
            <v>B05010200900709</v>
          </cell>
          <cell r="B237" t="str">
            <v>OTROS SERVICIOS DIVERSOS N.C.P.</v>
          </cell>
          <cell r="C237"/>
          <cell r="D237"/>
          <cell r="E237">
            <v>0</v>
          </cell>
          <cell r="F237"/>
        </row>
        <row r="238">
          <cell r="A238" t="str">
            <v>B050102010</v>
          </cell>
          <cell r="B238" t="str">
            <v>VIÁTICOS DE LOS FUNCIONARIOS EN COMISIÓN</v>
          </cell>
          <cell r="C238"/>
          <cell r="D238"/>
          <cell r="E238">
            <v>0</v>
          </cell>
          <cell r="F238"/>
        </row>
        <row r="239">
          <cell r="A239" t="str">
            <v>D</v>
          </cell>
          <cell r="B239" t="str">
            <v>INVERSIÓN</v>
          </cell>
          <cell r="C239">
            <v>116903455.5</v>
          </cell>
          <cell r="D239"/>
          <cell r="E239">
            <v>116903455.5</v>
          </cell>
          <cell r="F239">
            <v>15862916000</v>
          </cell>
        </row>
        <row r="240">
          <cell r="A240" t="str">
            <v>D3502</v>
          </cell>
          <cell r="B240" t="str">
            <v>PRODUCTIVIDAD Y COMPETITIVIDAD DE LAS EMPRESAS COLOMBIANAS</v>
          </cell>
          <cell r="C240">
            <v>86315655</v>
          </cell>
          <cell r="D240"/>
          <cell r="E240">
            <v>86315655</v>
          </cell>
          <cell r="F240">
            <v>13556500000</v>
          </cell>
        </row>
        <row r="241">
          <cell r="A241" t="str">
            <v>D35020200</v>
          </cell>
          <cell r="B241" t="str">
            <v>INTERSUBSECTORIAL INDUSTRIA Y COMERCIO</v>
          </cell>
          <cell r="C241">
            <v>86315655</v>
          </cell>
          <cell r="D241"/>
          <cell r="E241">
            <v>86315655</v>
          </cell>
          <cell r="F241">
            <v>13556500000</v>
          </cell>
        </row>
        <row r="242">
          <cell r="A242" t="str">
            <v>D3502020001</v>
          </cell>
          <cell r="B242" t="str">
            <v>MEJORAMIENTO  Y GENERACIÓN DE OPORTUNIDADES COMERCIALES PARA EL SECTOR ARTESANAL COLOMBIANO  NACIONAL</v>
          </cell>
          <cell r="C242">
            <v>41877743</v>
          </cell>
          <cell r="D242"/>
          <cell r="E242">
            <v>41877743</v>
          </cell>
          <cell r="F242">
            <v>4707990000</v>
          </cell>
        </row>
        <row r="243">
          <cell r="A243" t="str">
            <v>D35020200010</v>
          </cell>
          <cell r="B243" t="str">
            <v>MEJORAMIENTO  Y GENERACIÓN DE OPORTUNIDADES COMERCIALES PARA EL SECTOR ARTESANAL COLOMBIANO  NACIONAL</v>
          </cell>
          <cell r="C243">
            <v>41877743</v>
          </cell>
          <cell r="D243"/>
          <cell r="E243">
            <v>41877743</v>
          </cell>
          <cell r="F243">
            <v>4707990000</v>
          </cell>
        </row>
        <row r="244">
          <cell r="A244" t="str">
            <v>D350202000103502024</v>
          </cell>
          <cell r="B244" t="str">
            <v>SERVICIO DE ASISTENCIA TÉCNICA PARA LA ACTIVIDAD ARTESANAL</v>
          </cell>
          <cell r="C244">
            <v>15259692</v>
          </cell>
          <cell r="D244"/>
          <cell r="E244">
            <v>15259692</v>
          </cell>
          <cell r="F244">
            <v>3764108051</v>
          </cell>
        </row>
        <row r="245">
          <cell r="A245" t="str">
            <v>D35020200010350202401</v>
          </cell>
          <cell r="B245" t="str">
            <v>PROVEER LOGÍSTICA PARA PARTICIPIACIÓN EN FERIAS</v>
          </cell>
          <cell r="C245">
            <v>0</v>
          </cell>
          <cell r="D245"/>
          <cell r="E245">
            <v>0</v>
          </cell>
          <cell r="F245">
            <v>2365267743</v>
          </cell>
        </row>
        <row r="246">
          <cell r="A246" t="str">
            <v>D3502020001035020240102</v>
          </cell>
          <cell r="B246" t="str">
            <v xml:space="preserve">ADQUISICIÓN DE BIENES Y SERVICIOS </v>
          </cell>
          <cell r="C246">
            <v>0</v>
          </cell>
          <cell r="D246"/>
          <cell r="E246">
            <v>0</v>
          </cell>
          <cell r="F246">
            <v>2365267743</v>
          </cell>
        </row>
        <row r="247">
          <cell r="A247" t="str">
            <v>D350202000103502024010202</v>
          </cell>
          <cell r="B247" t="str">
            <v xml:space="preserve">ADQUISICIONES DIFERENTES DE ACTIVOS </v>
          </cell>
          <cell r="C247">
            <v>0</v>
          </cell>
          <cell r="D247"/>
          <cell r="E247">
            <v>0</v>
          </cell>
          <cell r="F247">
            <v>2365267743</v>
          </cell>
        </row>
        <row r="248">
          <cell r="A248" t="str">
            <v>D35020200010350202401020202</v>
          </cell>
          <cell r="B248" t="str">
            <v>ADQUISICIÓN DE SERVICIOS</v>
          </cell>
          <cell r="C248">
            <v>0</v>
          </cell>
          <cell r="D248"/>
          <cell r="E248">
            <v>0</v>
          </cell>
          <cell r="F248">
            <v>2365267743</v>
          </cell>
        </row>
        <row r="249">
          <cell r="A249" t="str">
            <v>D35020200010350202401020202005</v>
          </cell>
          <cell r="B249" t="str">
            <v>SERVICIOS DE LA CONSTRUCCIÓN</v>
          </cell>
          <cell r="C249">
            <v>0</v>
          </cell>
          <cell r="D249"/>
          <cell r="E249">
            <v>0</v>
          </cell>
          <cell r="F249">
            <v>1939767743</v>
          </cell>
        </row>
        <row r="250">
          <cell r="A250" t="str">
            <v>D35020200010350202401020202005004</v>
          </cell>
          <cell r="B250" t="str">
            <v>SERVICIOS DE CONSTRUCCIÓN</v>
          </cell>
          <cell r="C250">
            <v>0</v>
          </cell>
          <cell r="D250"/>
          <cell r="E250">
            <v>0</v>
          </cell>
          <cell r="F250">
            <v>1939767743</v>
          </cell>
        </row>
        <row r="251">
          <cell r="A251" t="str">
            <v>D3502020001035020240102020200500404</v>
          </cell>
          <cell r="B251" t="str">
            <v>MONTAJE Y ERECCIÓN DE CONSTRUCCIONES PREFABRICADAS</v>
          </cell>
          <cell r="C251">
            <v>0</v>
          </cell>
          <cell r="D251">
            <v>0</v>
          </cell>
          <cell r="E251">
            <v>0</v>
          </cell>
          <cell r="F251">
            <v>1939767743</v>
          </cell>
        </row>
        <row r="252">
          <cell r="A252" t="str">
            <v>D3502020001035020240102020200500405</v>
          </cell>
          <cell r="B252" t="str">
            <v xml:space="preserve">SERVICIOS ESPECIALES DE CONSTRUCCIÓN </v>
          </cell>
          <cell r="C252">
            <v>0</v>
          </cell>
          <cell r="D252"/>
          <cell r="E252">
            <v>0</v>
          </cell>
          <cell r="F252"/>
        </row>
        <row r="253">
          <cell r="A253" t="str">
            <v>D3502020001035020240102020200500406</v>
          </cell>
          <cell r="B253" t="str">
            <v>SERVICIOS DE INSTALACIONES</v>
          </cell>
          <cell r="C253">
            <v>0</v>
          </cell>
          <cell r="D253"/>
          <cell r="E253">
            <v>0</v>
          </cell>
          <cell r="F253"/>
        </row>
        <row r="254">
          <cell r="A254" t="str">
            <v>D3502020001035020240102020200500407</v>
          </cell>
          <cell r="B254" t="str">
            <v xml:space="preserve">SERVICIOS DE TERMINACIÓN Y ACABADOS DE EDIFICIOS </v>
          </cell>
          <cell r="C254">
            <v>0</v>
          </cell>
          <cell r="D254"/>
          <cell r="E254">
            <v>0</v>
          </cell>
          <cell r="F254"/>
        </row>
        <row r="255">
          <cell r="A255" t="str">
            <v>D35020200010350202401020202008</v>
          </cell>
          <cell r="B255" t="str">
            <v xml:space="preserve">SERVICIOS PRESTADOS A LAS EMPRESAS Y SERVICIOS DE PRODUCCIÓN </v>
          </cell>
          <cell r="C255">
            <v>0</v>
          </cell>
          <cell r="D255"/>
          <cell r="E255">
            <v>0</v>
          </cell>
          <cell r="F255">
            <v>350500000</v>
          </cell>
        </row>
        <row r="256">
          <cell r="A256" t="str">
            <v>D35020200010350202401020202008003</v>
          </cell>
          <cell r="B256" t="str">
            <v>OTROS SERVICIOS PROFESIONALES, CIENTÍFICOS Y TÉCNICOS</v>
          </cell>
          <cell r="C256">
            <v>0</v>
          </cell>
          <cell r="D256"/>
          <cell r="E256">
            <v>0</v>
          </cell>
          <cell r="F256">
            <v>350000000</v>
          </cell>
        </row>
        <row r="257">
          <cell r="A257" t="str">
            <v>D3502020001035020240102020200800309</v>
          </cell>
          <cell r="B257" t="str">
            <v>OTROS SERVICIOS PROFESIONALES Y TÉCNICOS N.C.P.</v>
          </cell>
          <cell r="C257">
            <v>0</v>
          </cell>
          <cell r="D257"/>
          <cell r="E257">
            <v>0</v>
          </cell>
          <cell r="F257">
            <v>350000000</v>
          </cell>
        </row>
        <row r="258">
          <cell r="A258" t="str">
            <v>D35020200010350202401020202008005</v>
          </cell>
          <cell r="B258" t="str">
            <v>SERVICIOS DE SOPORTE</v>
          </cell>
          <cell r="C258">
            <v>0</v>
          </cell>
          <cell r="D258"/>
          <cell r="E258">
            <v>0</v>
          </cell>
          <cell r="F258">
            <v>500000</v>
          </cell>
        </row>
        <row r="259">
          <cell r="A259" t="str">
            <v>D3502020001035020240102020200800509</v>
          </cell>
          <cell r="B259" t="str">
            <v>OTROS SERVICIOS AUXILIARES</v>
          </cell>
          <cell r="C259">
            <v>0</v>
          </cell>
          <cell r="D259"/>
          <cell r="E259">
            <v>0</v>
          </cell>
          <cell r="F259">
            <v>500000</v>
          </cell>
        </row>
        <row r="260">
          <cell r="A260" t="str">
            <v>D35020200010350202401020202008005099</v>
          </cell>
          <cell r="B260" t="str">
            <v>OTROS SERVICIOS DE APOYO Y DE INFORMACIÓN N.C.P.</v>
          </cell>
          <cell r="C260">
            <v>0</v>
          </cell>
          <cell r="D260"/>
          <cell r="E260">
            <v>0</v>
          </cell>
          <cell r="F260">
            <v>500000</v>
          </cell>
        </row>
        <row r="261">
          <cell r="A261" t="str">
            <v>D35020200010350202401020202010</v>
          </cell>
          <cell r="B261" t="str">
            <v>VIÁTICOS DE LOS FUNCIONARIOS EN COMISIÓN</v>
          </cell>
          <cell r="C261">
            <v>0</v>
          </cell>
          <cell r="D261"/>
          <cell r="E261">
            <v>0</v>
          </cell>
          <cell r="F261">
            <v>75000000</v>
          </cell>
        </row>
        <row r="262">
          <cell r="A262" t="str">
            <v>D35020200010350202402</v>
          </cell>
          <cell r="B262" t="str">
            <v>PROVEER LOGÍSTICA PARA TRASLADO Y ESTADÍA DE ARTESANOS DURANTE LAS FERIAS</v>
          </cell>
          <cell r="C262">
            <v>13259692</v>
          </cell>
          <cell r="D262"/>
          <cell r="E262">
            <v>13259692</v>
          </cell>
          <cell r="F262">
            <v>486740308</v>
          </cell>
        </row>
        <row r="263">
          <cell r="A263" t="str">
            <v>D3502020001035020240202</v>
          </cell>
          <cell r="B263" t="str">
            <v xml:space="preserve">ADQUISICIÓN DE BIENES Y SERVICIOS </v>
          </cell>
          <cell r="C263">
            <v>13259692</v>
          </cell>
          <cell r="D263"/>
          <cell r="E263">
            <v>13259692</v>
          </cell>
          <cell r="F263">
            <v>486740308</v>
          </cell>
        </row>
        <row r="264">
          <cell r="A264" t="str">
            <v>D350202000103502024020202</v>
          </cell>
          <cell r="B264" t="str">
            <v xml:space="preserve">ADQUISICIONES DIFERENTES DE ACTIVOS </v>
          </cell>
          <cell r="C264">
            <v>13259692</v>
          </cell>
          <cell r="D264"/>
          <cell r="E264">
            <v>13259692</v>
          </cell>
          <cell r="F264">
            <v>486740308</v>
          </cell>
        </row>
        <row r="265">
          <cell r="A265" t="str">
            <v>D35020200010350202402020202</v>
          </cell>
          <cell r="B265" t="str">
            <v>ADQUISICIÓN DE SERVICIOS</v>
          </cell>
          <cell r="C265">
            <v>13259692</v>
          </cell>
          <cell r="D265"/>
          <cell r="E265">
            <v>13259692</v>
          </cell>
          <cell r="F265">
            <v>486740308</v>
          </cell>
        </row>
        <row r="266">
          <cell r="A266" t="str">
            <v>D35020200010350202402020202006</v>
          </cell>
          <cell r="B266" t="str">
            <v>SERVICIOS DE ALOJAMIENTO; SERVICIOS DE SUMINISTRO DE COMIDAS Y BEBIDAS; SERVICIOS DE TRANSPORTE; Y SERVICIOS DE DISTRIBUCIÓN DE ELECTRICIDAD, GAS Y AGUA</v>
          </cell>
          <cell r="C266">
            <v>13259692</v>
          </cell>
          <cell r="D266"/>
          <cell r="E266">
            <v>13259692</v>
          </cell>
          <cell r="F266">
            <v>376740308</v>
          </cell>
        </row>
        <row r="267">
          <cell r="A267" t="str">
            <v>D35020200010350202402020202006003</v>
          </cell>
          <cell r="B267" t="str">
            <v>ALOJAMIENTO; SERVICIOS DE SUMINISTROS DE COMIDAS Y BEBIDAS</v>
          </cell>
          <cell r="C267">
            <v>0</v>
          </cell>
          <cell r="D267"/>
          <cell r="E267">
            <v>0</v>
          </cell>
          <cell r="F267">
            <v>0</v>
          </cell>
        </row>
        <row r="268">
          <cell r="A268" t="str">
            <v>D3502020001035020240202020200600301</v>
          </cell>
          <cell r="B268" t="str">
            <v>SERVICIOS DE ALOJAMIENTO PARA ESTANCIAS CORTAS</v>
          </cell>
          <cell r="C268"/>
          <cell r="D268"/>
          <cell r="E268">
            <v>0</v>
          </cell>
          <cell r="F268"/>
        </row>
        <row r="269">
          <cell r="A269" t="str">
            <v>D3502020001035020240202020200600302</v>
          </cell>
          <cell r="B269" t="str">
            <v>OTROS SERVICIOS DE ALOJAMIENTO</v>
          </cell>
          <cell r="C269"/>
          <cell r="D269"/>
          <cell r="E269">
            <v>0</v>
          </cell>
          <cell r="F269"/>
        </row>
        <row r="270">
          <cell r="A270" t="str">
            <v>D3502020001035020240202020200600303</v>
          </cell>
          <cell r="B270" t="str">
            <v>SERVICIOS DE SUMINISTRO DE COMIDAS</v>
          </cell>
          <cell r="C270"/>
          <cell r="D270"/>
          <cell r="E270">
            <v>0</v>
          </cell>
          <cell r="F270"/>
        </row>
        <row r="271">
          <cell r="A271" t="str">
            <v>D3502020001035020240202020200600304</v>
          </cell>
          <cell r="B271" t="str">
            <v>SERVICIOS DE SUMINISTRO DE BEBIDAS PARA SU CONSUMO DENTRO DEL ESTABLECIMIENTO</v>
          </cell>
          <cell r="C271"/>
          <cell r="D271"/>
          <cell r="E271">
            <v>0</v>
          </cell>
          <cell r="F271"/>
        </row>
        <row r="272">
          <cell r="A272" t="str">
            <v>D35020200010350202402020202006004</v>
          </cell>
          <cell r="B272" t="str">
            <v>SERVICIOS DE TRANSPORTE DE PASAJEROS</v>
          </cell>
          <cell r="C272"/>
          <cell r="D272"/>
          <cell r="E272">
            <v>0</v>
          </cell>
          <cell r="F272">
            <v>80000000</v>
          </cell>
        </row>
        <row r="273">
          <cell r="A273" t="str">
            <v>D35020200010350202402020202006005</v>
          </cell>
          <cell r="B273" t="str">
            <v>SERVICIOS DE TRANSPORTE DE CARGA</v>
          </cell>
          <cell r="C273">
            <v>13259692</v>
          </cell>
          <cell r="D273"/>
          <cell r="E273">
            <v>13259692</v>
          </cell>
          <cell r="F273">
            <v>296740308</v>
          </cell>
        </row>
        <row r="274">
          <cell r="A274" t="str">
            <v>D3502020001035020240202020200600501</v>
          </cell>
          <cell r="B274" t="str">
            <v>SERVICIOS DE TRANSPORTE DE CARGA POR VÍA TERRESTRE</v>
          </cell>
          <cell r="C274">
            <v>12600370</v>
          </cell>
          <cell r="D274"/>
          <cell r="E274">
            <v>12600370</v>
          </cell>
          <cell r="F274">
            <v>187399630</v>
          </cell>
        </row>
        <row r="275">
          <cell r="A275" t="str">
            <v>D3502020001035020240202020200600502</v>
          </cell>
          <cell r="B275" t="str">
            <v xml:space="preserve">SERVICIOS DE TRANSPORTE DE CARGA POR VÍA ACUÁTICA </v>
          </cell>
          <cell r="C275"/>
          <cell r="D275"/>
          <cell r="E275">
            <v>0</v>
          </cell>
          <cell r="F275"/>
        </row>
        <row r="276">
          <cell r="A276" t="str">
            <v>D3502020001035020240202020200600503</v>
          </cell>
          <cell r="B276" t="str">
            <v>SERVICIOS DE TRANSPORTE DE CARGA POR VÍA AÉREA O ESPACIAL</v>
          </cell>
          <cell r="C276">
            <v>659322</v>
          </cell>
          <cell r="D276"/>
          <cell r="E276">
            <v>659322</v>
          </cell>
          <cell r="F276">
            <v>109340678</v>
          </cell>
        </row>
        <row r="277">
          <cell r="A277" t="str">
            <v>D35020200010350202402020202008</v>
          </cell>
          <cell r="B277" t="str">
            <v xml:space="preserve">SERVICIOS PRESTADOS A LAS EMPRESAS Y SERVICIOS DE PRODUCCIÓN </v>
          </cell>
          <cell r="C277">
            <v>0</v>
          </cell>
          <cell r="D277"/>
          <cell r="E277">
            <v>0</v>
          </cell>
          <cell r="F277">
            <v>110000000</v>
          </cell>
        </row>
        <row r="278">
          <cell r="A278" t="str">
            <v>D35020200010350202402020202008005</v>
          </cell>
          <cell r="B278" t="str">
            <v>SERVICIOS DE SOPORTE</v>
          </cell>
          <cell r="C278">
            <v>0</v>
          </cell>
          <cell r="D278"/>
          <cell r="E278">
            <v>0</v>
          </cell>
          <cell r="F278">
            <v>110000000</v>
          </cell>
        </row>
        <row r="279">
          <cell r="A279" t="str">
            <v>D3502020001035020240202020200800501</v>
          </cell>
          <cell r="B279" t="str">
            <v>SERVICIOS DE EMPLEO</v>
          </cell>
          <cell r="C279"/>
          <cell r="D279"/>
          <cell r="E279">
            <v>0</v>
          </cell>
          <cell r="F279"/>
        </row>
        <row r="280">
          <cell r="A280" t="str">
            <v>D3502020001035020240202020200800502</v>
          </cell>
          <cell r="B280" t="str">
            <v>SERVICIOS DE INVESTIGACIÓN Y SEGURIDAD</v>
          </cell>
          <cell r="C280"/>
          <cell r="D280"/>
          <cell r="E280">
            <v>0</v>
          </cell>
          <cell r="F280"/>
        </row>
        <row r="281">
          <cell r="A281" t="str">
            <v>D3502020001035020240202020200800503</v>
          </cell>
          <cell r="B281" t="str">
            <v>SERVICIOS DE LIMPIEZA</v>
          </cell>
          <cell r="C281"/>
          <cell r="D281"/>
          <cell r="E281">
            <v>0</v>
          </cell>
          <cell r="F281"/>
        </row>
        <row r="282">
          <cell r="A282" t="str">
            <v>D3502020001035020240202020200800504</v>
          </cell>
          <cell r="B282" t="str">
            <v>SERVICIOS DE EMPAQUE</v>
          </cell>
          <cell r="C282"/>
          <cell r="D282"/>
          <cell r="E282">
            <v>0</v>
          </cell>
          <cell r="F282"/>
        </row>
        <row r="283">
          <cell r="A283" t="str">
            <v>D3502020001035020240202020200800505</v>
          </cell>
          <cell r="B283" t="str">
            <v>SERVICIOS DE ORGANIZACIÓN DE VIAJES, OPERADORES TURÍSTICOS Y SERVICIOS CONEXOS</v>
          </cell>
          <cell r="C283"/>
          <cell r="D283"/>
          <cell r="E283">
            <v>0</v>
          </cell>
          <cell r="F283"/>
        </row>
        <row r="284">
          <cell r="A284" t="str">
            <v>D3502020001035020240202020200800509</v>
          </cell>
          <cell r="B284" t="str">
            <v>OTROS SERVICIOS AUXILIARES</v>
          </cell>
          <cell r="C284">
            <v>0</v>
          </cell>
          <cell r="D284"/>
          <cell r="E284">
            <v>0</v>
          </cell>
          <cell r="F284">
            <v>110000000</v>
          </cell>
        </row>
        <row r="285">
          <cell r="A285" t="str">
            <v>D35020200010350202402020202008005099</v>
          </cell>
          <cell r="B285" t="str">
            <v>OTROS SERVICIOS DE APOYO Y DE INFORMACIÓN N.C.P.</v>
          </cell>
          <cell r="C285"/>
          <cell r="D285"/>
          <cell r="E285">
            <v>0</v>
          </cell>
          <cell r="F285">
            <v>110000000</v>
          </cell>
        </row>
        <row r="286">
          <cell r="A286" t="str">
            <v>D35020200010350202403</v>
          </cell>
          <cell r="B286" t="str">
            <v>PROVEER LOGÍSTICA PARA PARTICIPACIÓN EN EVENTOS</v>
          </cell>
          <cell r="C286">
            <v>0</v>
          </cell>
          <cell r="D286"/>
          <cell r="E286">
            <v>0</v>
          </cell>
          <cell r="F286">
            <v>98000000</v>
          </cell>
        </row>
        <row r="287">
          <cell r="A287" t="str">
            <v>D3502020001035020240302</v>
          </cell>
          <cell r="B287" t="str">
            <v xml:space="preserve">ADQUISICIÓN DE BIENES Y SERVICIOS </v>
          </cell>
          <cell r="C287">
            <v>0</v>
          </cell>
          <cell r="D287"/>
          <cell r="E287">
            <v>0</v>
          </cell>
          <cell r="F287">
            <v>98000000</v>
          </cell>
        </row>
        <row r="288">
          <cell r="A288" t="str">
            <v>D350202000103502024030202</v>
          </cell>
          <cell r="B288" t="str">
            <v xml:space="preserve">ADQUISICIONES DIFERENTES DE ACTIVOS </v>
          </cell>
          <cell r="C288">
            <v>0</v>
          </cell>
          <cell r="D288"/>
          <cell r="E288">
            <v>0</v>
          </cell>
          <cell r="F288">
            <v>98000000</v>
          </cell>
        </row>
        <row r="289">
          <cell r="A289" t="str">
            <v>D35020200010350202403020202</v>
          </cell>
          <cell r="B289" t="str">
            <v>ADQUISICIÓN DE SERVICIOS</v>
          </cell>
          <cell r="C289">
            <v>0</v>
          </cell>
          <cell r="D289"/>
          <cell r="E289">
            <v>0</v>
          </cell>
          <cell r="F289">
            <v>98000000</v>
          </cell>
        </row>
        <row r="290">
          <cell r="A290" t="str">
            <v>D35020200010350202403020202006</v>
          </cell>
          <cell r="B290" t="str">
            <v>SERVICIOS DE ALOJAMIENTO; SERVICIOS DE SUMINISTRO DE COMIDAS Y BEBIDAS; SERVICIOS DE TRANSPORTE; Y SERVICIOS DE DISTRIBUCIÓN DE ELECTRICIDAD, GAS Y AGUA</v>
          </cell>
          <cell r="C290">
            <v>0</v>
          </cell>
          <cell r="D290"/>
          <cell r="E290">
            <v>0</v>
          </cell>
          <cell r="F290">
            <v>0</v>
          </cell>
        </row>
        <row r="291">
          <cell r="A291" t="str">
            <v>D35020200010350202403020202006005</v>
          </cell>
          <cell r="B291" t="str">
            <v>SERVICIOS DE TRANSPORTE DE CARGA</v>
          </cell>
          <cell r="C291">
            <v>0</v>
          </cell>
          <cell r="D291"/>
          <cell r="E291">
            <v>0</v>
          </cell>
          <cell r="F291">
            <v>0</v>
          </cell>
        </row>
        <row r="292">
          <cell r="A292" t="str">
            <v>D3502020001035020240302020200600501</v>
          </cell>
          <cell r="B292" t="str">
            <v>SERVICIOS DE TRANSPORTE DE CARGA POR VÍA TERRESTRE</v>
          </cell>
          <cell r="C292"/>
          <cell r="D292"/>
          <cell r="E292">
            <v>0</v>
          </cell>
          <cell r="F292"/>
        </row>
        <row r="293">
          <cell r="A293" t="str">
            <v>D3502020001035020240302020200600502</v>
          </cell>
          <cell r="B293" t="str">
            <v xml:space="preserve">SERVICIOS DE TRANSPORTE DE CARGA POR VÍA ACUÁTICA </v>
          </cell>
          <cell r="C293"/>
          <cell r="D293"/>
          <cell r="E293">
            <v>0</v>
          </cell>
          <cell r="F293"/>
        </row>
        <row r="294">
          <cell r="A294" t="str">
            <v>D3502020001035020240302020200600503</v>
          </cell>
          <cell r="B294" t="str">
            <v>SERVICIOS DE TRANSPORTE DE CARGA POR VÍA AÉREA O ESPACIAL</v>
          </cell>
          <cell r="C294"/>
          <cell r="D294"/>
          <cell r="E294">
            <v>0</v>
          </cell>
          <cell r="F294"/>
        </row>
        <row r="295">
          <cell r="A295" t="str">
            <v>D35020200010350202403020202008</v>
          </cell>
          <cell r="B295" t="str">
            <v xml:space="preserve">SERVICIOS PRESTADOS A LAS EMPRESAS Y SERVICIOS DE PRODUCCIÓN </v>
          </cell>
          <cell r="C295">
            <v>0</v>
          </cell>
          <cell r="D295"/>
          <cell r="E295">
            <v>0</v>
          </cell>
          <cell r="F295">
            <v>98000000</v>
          </cell>
        </row>
        <row r="296">
          <cell r="A296" t="str">
            <v>D35020200010350202403020202008003</v>
          </cell>
          <cell r="B296" t="str">
            <v>OTROS SERVICIOS PROFESIONALES, CIENTÍFICOS Y TÉCNICOS</v>
          </cell>
          <cell r="C296">
            <v>0</v>
          </cell>
          <cell r="D296"/>
          <cell r="E296">
            <v>0</v>
          </cell>
          <cell r="F296">
            <v>98000000</v>
          </cell>
        </row>
        <row r="297">
          <cell r="A297" t="str">
            <v>D3502020001035020240302020200800309</v>
          </cell>
          <cell r="B297" t="str">
            <v>OTROS SERVICIOS PROFESIONALES Y TÉCNICOS N.C.P.</v>
          </cell>
          <cell r="C297"/>
          <cell r="D297"/>
          <cell r="E297">
            <v>0</v>
          </cell>
          <cell r="F297">
            <v>98000000</v>
          </cell>
        </row>
        <row r="298">
          <cell r="A298" t="str">
            <v>D35020200010350202404</v>
          </cell>
          <cell r="B298" t="str">
            <v>APOYAR LA EXHIBICIÓN DE LAS VITRINAS LOCALES DE LOS ARTESANOS</v>
          </cell>
          <cell r="C298">
            <v>0</v>
          </cell>
          <cell r="D298"/>
          <cell r="E298">
            <v>0</v>
          </cell>
          <cell r="F298">
            <v>40000000</v>
          </cell>
        </row>
        <row r="299">
          <cell r="A299" t="str">
            <v>D3502020001035020240402</v>
          </cell>
          <cell r="B299" t="str">
            <v xml:space="preserve">ADQUISICIÓN DE BIENES Y SERVICIOS </v>
          </cell>
          <cell r="C299">
            <v>0</v>
          </cell>
          <cell r="D299"/>
          <cell r="E299">
            <v>0</v>
          </cell>
          <cell r="F299">
            <v>40000000</v>
          </cell>
        </row>
        <row r="300">
          <cell r="A300" t="str">
            <v>D350202000103502024040202</v>
          </cell>
          <cell r="B300" t="str">
            <v xml:space="preserve">ADQUISICIONES DIFERENTES DE ACTIVOS </v>
          </cell>
          <cell r="C300">
            <v>0</v>
          </cell>
          <cell r="D300"/>
          <cell r="E300">
            <v>0</v>
          </cell>
          <cell r="F300">
            <v>40000000</v>
          </cell>
        </row>
        <row r="301">
          <cell r="A301" t="str">
            <v>D35020200010350202404020202</v>
          </cell>
          <cell r="B301" t="str">
            <v>ADQUISICIÓN DE SERVICIOS</v>
          </cell>
          <cell r="C301">
            <v>0</v>
          </cell>
          <cell r="D301"/>
          <cell r="E301">
            <v>0</v>
          </cell>
          <cell r="F301">
            <v>40000000</v>
          </cell>
        </row>
        <row r="302">
          <cell r="A302" t="str">
            <v>D35020200010350202404020202008</v>
          </cell>
          <cell r="B302" t="str">
            <v xml:space="preserve">SERVICIOS PRESTADOS A LAS EMPRESAS Y SERVICIOS DE PRODUCCIÓN </v>
          </cell>
          <cell r="C302">
            <v>0</v>
          </cell>
          <cell r="D302"/>
          <cell r="E302">
            <v>0</v>
          </cell>
          <cell r="F302">
            <v>40000000</v>
          </cell>
        </row>
        <row r="303">
          <cell r="A303" t="str">
            <v>D35020200010350202404020202008003</v>
          </cell>
          <cell r="B303" t="str">
            <v>OTROS SERVICIOS PROFESIONALES, CIENTÍFICOS Y TÉCNICOS</v>
          </cell>
          <cell r="C303">
            <v>0</v>
          </cell>
          <cell r="D303"/>
          <cell r="E303">
            <v>0</v>
          </cell>
          <cell r="F303">
            <v>40000000</v>
          </cell>
        </row>
        <row r="304">
          <cell r="A304" t="str">
            <v>D3502020001035020240402020200800309</v>
          </cell>
          <cell r="B304" t="str">
            <v>OTROS SERVICIOS PROFESIONALES Y TÉCNICOS N.C.P.</v>
          </cell>
          <cell r="C304"/>
          <cell r="D304"/>
          <cell r="E304">
            <v>0</v>
          </cell>
          <cell r="F304">
            <v>40000000</v>
          </cell>
        </row>
        <row r="305">
          <cell r="A305" t="str">
            <v>D35020200010350202405</v>
          </cell>
          <cell r="B305" t="str">
            <v>PROVEER LOGÍSTICA PARA VITRINAS ARTESANALES</v>
          </cell>
          <cell r="C305">
            <v>0</v>
          </cell>
          <cell r="D305"/>
          <cell r="E305">
            <v>0</v>
          </cell>
          <cell r="F305">
            <v>250000000</v>
          </cell>
        </row>
        <row r="306">
          <cell r="A306" t="str">
            <v>D3502020001035020240502</v>
          </cell>
          <cell r="B306" t="str">
            <v xml:space="preserve">ADQUISICIÓN DE BIENES Y SERVICIOS </v>
          </cell>
          <cell r="C306">
            <v>0</v>
          </cell>
          <cell r="D306"/>
          <cell r="E306">
            <v>0</v>
          </cell>
          <cell r="F306">
            <v>250000000</v>
          </cell>
        </row>
        <row r="307">
          <cell r="A307" t="str">
            <v>D350202000103502024050202</v>
          </cell>
          <cell r="B307" t="str">
            <v xml:space="preserve">ADQUISICIONES DIFERENTES DE ACTIVOS </v>
          </cell>
          <cell r="C307">
            <v>0</v>
          </cell>
          <cell r="D307"/>
          <cell r="E307">
            <v>0</v>
          </cell>
          <cell r="F307">
            <v>250000000</v>
          </cell>
        </row>
        <row r="308">
          <cell r="A308" t="str">
            <v>D35020200010350202405020202</v>
          </cell>
          <cell r="B308" t="str">
            <v>ADQUISICIÓN DE SERVICIOS</v>
          </cell>
          <cell r="C308">
            <v>0</v>
          </cell>
          <cell r="D308"/>
          <cell r="E308">
            <v>0</v>
          </cell>
          <cell r="F308">
            <v>250000000</v>
          </cell>
        </row>
        <row r="309">
          <cell r="A309" t="str">
            <v>D35020200010350202405020202005</v>
          </cell>
          <cell r="B309" t="str">
            <v>SERVICIOS DE LA CONSTRUCCIÓN</v>
          </cell>
          <cell r="C309">
            <v>0</v>
          </cell>
          <cell r="D309"/>
          <cell r="E309">
            <v>0</v>
          </cell>
          <cell r="F309">
            <v>250000000</v>
          </cell>
        </row>
        <row r="310">
          <cell r="A310" t="str">
            <v>D35020200010350202405020202005004</v>
          </cell>
          <cell r="B310" t="str">
            <v>SERVICIOS DE CONSTRUCCIÓN</v>
          </cell>
          <cell r="C310">
            <v>0</v>
          </cell>
          <cell r="D310"/>
          <cell r="E310">
            <v>0</v>
          </cell>
          <cell r="F310">
            <v>250000000</v>
          </cell>
        </row>
        <row r="311">
          <cell r="A311" t="str">
            <v>D3502020001035020240502020200500404</v>
          </cell>
          <cell r="B311" t="str">
            <v>MONTAJE Y ERECCIÓN DE CONSTRUCCIONES PREFABRICADAS</v>
          </cell>
          <cell r="C311"/>
          <cell r="D311"/>
          <cell r="E311">
            <v>0</v>
          </cell>
          <cell r="F311">
            <v>250000000</v>
          </cell>
        </row>
        <row r="312">
          <cell r="A312" t="str">
            <v>D3502020001035020240502020200500405</v>
          </cell>
          <cell r="B312" t="str">
            <v xml:space="preserve">SERVICIOS ESPECIALES DE CONSTRUCCIÓN </v>
          </cell>
          <cell r="C312"/>
          <cell r="D312"/>
          <cell r="E312">
            <v>0</v>
          </cell>
          <cell r="F312"/>
        </row>
        <row r="313">
          <cell r="A313" t="str">
            <v>D35020200010350202406</v>
          </cell>
          <cell r="B313" t="str">
            <v>PARTICIPAR EN RUEDAS DE NEGOCIOS DE INTERÉS PARA EL SECTOR</v>
          </cell>
          <cell r="C313">
            <v>0</v>
          </cell>
          <cell r="D313"/>
          <cell r="E313">
            <v>0</v>
          </cell>
          <cell r="F313">
            <v>40000000</v>
          </cell>
        </row>
        <row r="314">
          <cell r="A314" t="str">
            <v>D3502020001035020240602</v>
          </cell>
          <cell r="B314" t="str">
            <v xml:space="preserve">ADQUISICIÓN DE BIENES Y SERVICIOS </v>
          </cell>
          <cell r="C314">
            <v>0</v>
          </cell>
          <cell r="D314"/>
          <cell r="E314">
            <v>0</v>
          </cell>
          <cell r="F314">
            <v>40000000</v>
          </cell>
        </row>
        <row r="315">
          <cell r="A315" t="str">
            <v>D350202000103502024060202</v>
          </cell>
          <cell r="B315" t="str">
            <v xml:space="preserve">ADQUISICIONES DIFERENTES DE ACTIVOS </v>
          </cell>
          <cell r="C315">
            <v>0</v>
          </cell>
          <cell r="D315"/>
          <cell r="E315">
            <v>0</v>
          </cell>
          <cell r="F315">
            <v>40000000</v>
          </cell>
        </row>
        <row r="316">
          <cell r="A316" t="str">
            <v>D35020200010350202406020202</v>
          </cell>
          <cell r="B316" t="str">
            <v>ADQUISICIÓN DE SERVICIOS</v>
          </cell>
          <cell r="C316">
            <v>0</v>
          </cell>
          <cell r="D316"/>
          <cell r="E316">
            <v>0</v>
          </cell>
          <cell r="F316">
            <v>40000000</v>
          </cell>
        </row>
        <row r="317">
          <cell r="A317" t="str">
            <v>D35020200010350202406020202008</v>
          </cell>
          <cell r="B317" t="str">
            <v xml:space="preserve">SERVICIOS PRESTADOS A LAS EMPRESAS Y SERVICIOS DE PRODUCCIÓN </v>
          </cell>
          <cell r="C317">
            <v>0</v>
          </cell>
          <cell r="D317"/>
          <cell r="E317">
            <v>0</v>
          </cell>
          <cell r="F317">
            <v>40000000</v>
          </cell>
        </row>
        <row r="318">
          <cell r="A318" t="str">
            <v>D35020200010350202406020202008003</v>
          </cell>
          <cell r="B318" t="str">
            <v>OTROS SERVICIOS PROFESIONALES, CIENTÍFICOS Y TÉCNICOS</v>
          </cell>
          <cell r="C318">
            <v>0</v>
          </cell>
          <cell r="D318"/>
          <cell r="E318">
            <v>0</v>
          </cell>
          <cell r="F318">
            <v>40000000</v>
          </cell>
        </row>
        <row r="319">
          <cell r="A319" t="str">
            <v>D3502020001035020240602020200800309</v>
          </cell>
          <cell r="B319" t="str">
            <v>OTROS SERVICIOS PROFESIONALES Y TÉCNICOS N.C.P.</v>
          </cell>
          <cell r="C319"/>
          <cell r="D319"/>
          <cell r="E319">
            <v>0</v>
          </cell>
          <cell r="F319">
            <v>40000000</v>
          </cell>
        </row>
        <row r="320">
          <cell r="A320" t="str">
            <v>D35020200010350202408</v>
          </cell>
          <cell r="B320" t="str">
            <v>CAPACITAR EN MERCADEO Y VENTAS A LAS COMUNIDADES ARTESANALES.</v>
          </cell>
          <cell r="C320">
            <v>0</v>
          </cell>
          <cell r="D320"/>
          <cell r="E320">
            <v>0</v>
          </cell>
          <cell r="F320">
            <v>100000000</v>
          </cell>
        </row>
        <row r="321">
          <cell r="A321" t="str">
            <v>D3502020001035020240802</v>
          </cell>
          <cell r="B321" t="str">
            <v xml:space="preserve">ADQUISICIÓN DE BIENES Y SERVICIOS </v>
          </cell>
          <cell r="C321">
            <v>0</v>
          </cell>
          <cell r="D321"/>
          <cell r="E321">
            <v>0</v>
          </cell>
          <cell r="F321">
            <v>100000000</v>
          </cell>
        </row>
        <row r="322">
          <cell r="A322" t="str">
            <v>D350202000103502024080202</v>
          </cell>
          <cell r="B322" t="str">
            <v xml:space="preserve">ADQUISICIONES DIFERENTES DE ACTIVOS </v>
          </cell>
          <cell r="C322">
            <v>0</v>
          </cell>
          <cell r="D322"/>
          <cell r="E322">
            <v>0</v>
          </cell>
          <cell r="F322">
            <v>100000000</v>
          </cell>
        </row>
        <row r="323">
          <cell r="A323" t="str">
            <v>D35020200010350202408020202</v>
          </cell>
          <cell r="B323" t="str">
            <v>ADQUISICIÓN DE SERVICIOS</v>
          </cell>
          <cell r="C323">
            <v>0</v>
          </cell>
          <cell r="D323"/>
          <cell r="E323">
            <v>0</v>
          </cell>
          <cell r="F323">
            <v>100000000</v>
          </cell>
        </row>
        <row r="324">
          <cell r="A324" t="str">
            <v>D35020200010350202408020202008</v>
          </cell>
          <cell r="B324" t="str">
            <v xml:space="preserve">SERVICIOS PRESTADOS A LAS EMPRESAS Y SERVICIOS DE PRODUCCIÓN </v>
          </cell>
          <cell r="C324">
            <v>0</v>
          </cell>
          <cell r="D324"/>
          <cell r="E324">
            <v>0</v>
          </cell>
          <cell r="F324">
            <v>100000000</v>
          </cell>
        </row>
        <row r="325">
          <cell r="A325" t="str">
            <v>D35020200010350202408020202008003</v>
          </cell>
          <cell r="B325" t="str">
            <v>OTROS SERVICIOS PROFESIONALES, CIENTÍFICOS Y TÉCNICOS</v>
          </cell>
          <cell r="C325">
            <v>0</v>
          </cell>
          <cell r="D325"/>
          <cell r="E325">
            <v>0</v>
          </cell>
          <cell r="F325">
            <v>100000000</v>
          </cell>
        </row>
        <row r="326">
          <cell r="A326" t="str">
            <v>D3502020001035020240802020200800309</v>
          </cell>
          <cell r="B326" t="str">
            <v>OTROS SERVICIOS PROFESIONALES Y TÉCNICOS N.C.P.</v>
          </cell>
          <cell r="C326"/>
          <cell r="D326"/>
          <cell r="E326">
            <v>0</v>
          </cell>
          <cell r="F326">
            <v>100000000</v>
          </cell>
        </row>
        <row r="327">
          <cell r="A327" t="str">
            <v>D35020200010350202409</v>
          </cell>
          <cell r="B327" t="str">
            <v>CAPACITAR EN EXHIBICIÓN Y PARTICIPACIÓN EN FERIAS.</v>
          </cell>
          <cell r="C327">
            <v>0</v>
          </cell>
          <cell r="D327"/>
          <cell r="E327">
            <v>0</v>
          </cell>
          <cell r="F327">
            <v>243100000</v>
          </cell>
        </row>
        <row r="328">
          <cell r="A328" t="str">
            <v>D3502020001035020240902</v>
          </cell>
          <cell r="B328" t="str">
            <v xml:space="preserve">ADQUISICIÓN DE BIENES Y SERVICIOS </v>
          </cell>
          <cell r="C328">
            <v>0</v>
          </cell>
          <cell r="D328"/>
          <cell r="E328">
            <v>0</v>
          </cell>
          <cell r="F328">
            <v>243100000</v>
          </cell>
        </row>
        <row r="329">
          <cell r="A329" t="str">
            <v>D350202000103502024090202</v>
          </cell>
          <cell r="B329" t="str">
            <v xml:space="preserve">ADQUISICIONES DIFERENTES DE ACTIVOS </v>
          </cell>
          <cell r="C329">
            <v>0</v>
          </cell>
          <cell r="D329"/>
          <cell r="E329">
            <v>0</v>
          </cell>
          <cell r="F329">
            <v>243100000</v>
          </cell>
        </row>
        <row r="330">
          <cell r="A330" t="str">
            <v>D35020200010350202409020202</v>
          </cell>
          <cell r="B330" t="str">
            <v>ADQUISICIÓN DE SERVICIOS</v>
          </cell>
          <cell r="C330">
            <v>0</v>
          </cell>
          <cell r="D330"/>
          <cell r="E330">
            <v>0</v>
          </cell>
          <cell r="F330">
            <v>243100000</v>
          </cell>
        </row>
        <row r="331">
          <cell r="A331" t="str">
            <v>D35020200010350202409020202008</v>
          </cell>
          <cell r="B331" t="str">
            <v xml:space="preserve">SERVICIOS PRESTADOS A LAS EMPRESAS Y SERVICIOS DE PRODUCCIÓN </v>
          </cell>
          <cell r="C331">
            <v>0</v>
          </cell>
          <cell r="D331"/>
          <cell r="E331">
            <v>0</v>
          </cell>
          <cell r="F331">
            <v>243100000</v>
          </cell>
        </row>
        <row r="332">
          <cell r="A332" t="str">
            <v>D35020200010350202409020202008003</v>
          </cell>
          <cell r="B332" t="str">
            <v>OTROS SERVICIOS PROFESIONALES, CIENTÍFICOS Y TÉCNICOS</v>
          </cell>
          <cell r="C332">
            <v>0</v>
          </cell>
          <cell r="D332"/>
          <cell r="E332">
            <v>0</v>
          </cell>
          <cell r="F332">
            <v>243100000</v>
          </cell>
        </row>
        <row r="333">
          <cell r="A333" t="str">
            <v>D3502020001035020240902020200800309</v>
          </cell>
          <cell r="B333" t="str">
            <v>OTROS SERVICIOS PROFESIONALES Y TÉCNICOS N.C.P.</v>
          </cell>
          <cell r="C333"/>
          <cell r="D333"/>
          <cell r="E333">
            <v>0</v>
          </cell>
          <cell r="F333">
            <v>243100000</v>
          </cell>
        </row>
        <row r="334">
          <cell r="A334" t="str">
            <v>D35020200010350202410</v>
          </cell>
          <cell r="B334" t="str">
            <v>ASESORAR SOBRE EL DESARROLLO DE IMAGEN Y MANEJO DE MARCA A LOS ARTESANOS</v>
          </cell>
          <cell r="C334">
            <v>0</v>
          </cell>
          <cell r="D334"/>
          <cell r="E334">
            <v>0</v>
          </cell>
          <cell r="F334">
            <v>71500000</v>
          </cell>
        </row>
        <row r="335">
          <cell r="A335" t="str">
            <v>D3502020001035020241002</v>
          </cell>
          <cell r="B335" t="str">
            <v xml:space="preserve">ADQUISICIÓN DE BIENES Y SERVICIOS </v>
          </cell>
          <cell r="C335">
            <v>0</v>
          </cell>
          <cell r="D335"/>
          <cell r="E335">
            <v>0</v>
          </cell>
          <cell r="F335">
            <v>71500000</v>
          </cell>
        </row>
        <row r="336">
          <cell r="A336" t="str">
            <v>D350202000103502024100202</v>
          </cell>
          <cell r="B336" t="str">
            <v xml:space="preserve">ADQUISICIONES DIFERENTES DE ACTIVOS </v>
          </cell>
          <cell r="C336">
            <v>0</v>
          </cell>
          <cell r="D336"/>
          <cell r="E336">
            <v>0</v>
          </cell>
          <cell r="F336">
            <v>71500000</v>
          </cell>
        </row>
        <row r="337">
          <cell r="A337" t="str">
            <v>D35020200010350202410020202</v>
          </cell>
          <cell r="B337" t="str">
            <v>ADQUISICIÓN DE SERVICIOS</v>
          </cell>
          <cell r="C337">
            <v>0</v>
          </cell>
          <cell r="D337"/>
          <cell r="E337">
            <v>0</v>
          </cell>
          <cell r="F337">
            <v>71500000</v>
          </cell>
        </row>
        <row r="338">
          <cell r="A338" t="str">
            <v>D35020200010350202410020202008</v>
          </cell>
          <cell r="B338" t="str">
            <v xml:space="preserve">SERVICIOS PRESTADOS A LAS EMPRESAS Y SERVICIOS DE PRODUCCIÓN </v>
          </cell>
          <cell r="C338">
            <v>0</v>
          </cell>
          <cell r="D338"/>
          <cell r="E338">
            <v>0</v>
          </cell>
          <cell r="F338">
            <v>71500000</v>
          </cell>
        </row>
        <row r="339">
          <cell r="A339" t="str">
            <v>D35020200010350202410020202008003</v>
          </cell>
          <cell r="B339" t="str">
            <v>OTROS SERVICIOS PROFESIONALES, CIENTÍFICOS Y TÉCNICOS</v>
          </cell>
          <cell r="C339">
            <v>0</v>
          </cell>
          <cell r="D339"/>
          <cell r="E339">
            <v>0</v>
          </cell>
          <cell r="F339">
            <v>71500000</v>
          </cell>
        </row>
        <row r="340">
          <cell r="A340" t="str">
            <v>D3502020001035020241002020200800309</v>
          </cell>
          <cell r="B340" t="str">
            <v>OTROS SERVICIOS PROFESIONALES Y TÉCNICOS N.C.P.</v>
          </cell>
          <cell r="C340"/>
          <cell r="D340"/>
          <cell r="E340">
            <v>0</v>
          </cell>
          <cell r="F340">
            <v>71500000</v>
          </cell>
        </row>
        <row r="341">
          <cell r="A341" t="str">
            <v>D35020200010350202411</v>
          </cell>
          <cell r="B341" t="str">
            <v>REALIZAR CURADURÍA DE PRODUCTO PARA PARTICIPAR EN FERIAS</v>
          </cell>
          <cell r="C341">
            <v>2000000</v>
          </cell>
          <cell r="D341"/>
          <cell r="E341">
            <v>2000000</v>
          </cell>
          <cell r="F341">
            <v>69500000</v>
          </cell>
        </row>
        <row r="342">
          <cell r="A342" t="str">
            <v>D3502020001035020241102</v>
          </cell>
          <cell r="B342" t="str">
            <v xml:space="preserve">ADQUISICIÓN DE BIENES Y SERVICIOS </v>
          </cell>
          <cell r="C342">
            <v>2000000</v>
          </cell>
          <cell r="D342"/>
          <cell r="E342">
            <v>2000000</v>
          </cell>
          <cell r="F342">
            <v>69500000</v>
          </cell>
        </row>
        <row r="343">
          <cell r="A343" t="str">
            <v>D350202000103502024110202</v>
          </cell>
          <cell r="B343" t="str">
            <v xml:space="preserve">ADQUISICIONES DIFERENTES DE ACTIVOS </v>
          </cell>
          <cell r="C343">
            <v>2000000</v>
          </cell>
          <cell r="D343"/>
          <cell r="E343">
            <v>2000000</v>
          </cell>
          <cell r="F343">
            <v>69500000</v>
          </cell>
        </row>
        <row r="344">
          <cell r="A344" t="str">
            <v>D35020200010350202411020202</v>
          </cell>
          <cell r="B344" t="str">
            <v>ADQUISICIÓN DE SERVICIOS</v>
          </cell>
          <cell r="C344">
            <v>2000000</v>
          </cell>
          <cell r="D344"/>
          <cell r="E344">
            <v>2000000</v>
          </cell>
          <cell r="F344">
            <v>69500000</v>
          </cell>
        </row>
        <row r="345">
          <cell r="A345" t="str">
            <v>D35020200010350202411020202008</v>
          </cell>
          <cell r="B345" t="str">
            <v xml:space="preserve">SERVICIOS PRESTADOS A LAS EMPRESAS Y SERVICIOS DE PRODUCCIÓN </v>
          </cell>
          <cell r="C345">
            <v>2000000</v>
          </cell>
          <cell r="D345"/>
          <cell r="E345">
            <v>2000000</v>
          </cell>
          <cell r="F345">
            <v>69500000</v>
          </cell>
        </row>
        <row r="346">
          <cell r="A346" t="str">
            <v>D35020200010350202411020202008003</v>
          </cell>
          <cell r="B346" t="str">
            <v>OTROS SERVICIOS PROFESIONALES, CIENTÍFICOS Y TÉCNICOS</v>
          </cell>
          <cell r="C346">
            <v>2000000</v>
          </cell>
          <cell r="D346"/>
          <cell r="E346">
            <v>2000000</v>
          </cell>
          <cell r="F346">
            <v>69500000</v>
          </cell>
        </row>
        <row r="347">
          <cell r="A347" t="str">
            <v>D3502020001035020241102020200800309</v>
          </cell>
          <cell r="B347" t="str">
            <v>OTROS SERVICIOS PROFESIONALES Y TÉCNICOS N.C.P.</v>
          </cell>
          <cell r="C347">
            <v>2000000</v>
          </cell>
          <cell r="D347"/>
          <cell r="E347">
            <v>2000000</v>
          </cell>
          <cell r="F347">
            <v>69500000</v>
          </cell>
        </row>
        <row r="348">
          <cell r="A348" t="str">
            <v>D35020200010350202412</v>
          </cell>
          <cell r="B348" t="str">
            <v>FORTALECER LA OFERTA ARTESANAL PARA PARTICIPAR EN RUEDAS DE NEGOCIOS</v>
          </cell>
          <cell r="C348">
            <v>0</v>
          </cell>
          <cell r="D348"/>
          <cell r="E348">
            <v>0</v>
          </cell>
          <cell r="F348">
            <v>0</v>
          </cell>
        </row>
        <row r="349">
          <cell r="A349" t="str">
            <v>D3502020001035020241202</v>
          </cell>
          <cell r="B349" t="str">
            <v xml:space="preserve">ADQUISICIÓN DE BIENES Y SERVICIOS </v>
          </cell>
          <cell r="C349">
            <v>0</v>
          </cell>
          <cell r="D349"/>
          <cell r="E349">
            <v>0</v>
          </cell>
          <cell r="F349">
            <v>0</v>
          </cell>
        </row>
        <row r="350">
          <cell r="A350" t="str">
            <v>D350202000103502024120202</v>
          </cell>
          <cell r="B350" t="str">
            <v xml:space="preserve">ADQUISICIONES DIFERENTES DE ACTIVOS </v>
          </cell>
          <cell r="C350">
            <v>0</v>
          </cell>
          <cell r="D350"/>
          <cell r="E350">
            <v>0</v>
          </cell>
          <cell r="F350">
            <v>0</v>
          </cell>
        </row>
        <row r="351">
          <cell r="A351" t="str">
            <v>D35020200010350202412020202</v>
          </cell>
          <cell r="B351" t="str">
            <v>ADQUISICIÓN DE SERVICIOS</v>
          </cell>
          <cell r="C351">
            <v>0</v>
          </cell>
          <cell r="D351"/>
          <cell r="E351">
            <v>0</v>
          </cell>
          <cell r="F351">
            <v>0</v>
          </cell>
        </row>
        <row r="352">
          <cell r="A352" t="str">
            <v>D35020200010350202412020202005</v>
          </cell>
          <cell r="B352" t="str">
            <v>SERVICIOS DE LA CONSTRUCCIÓN</v>
          </cell>
          <cell r="C352">
            <v>0</v>
          </cell>
          <cell r="D352"/>
          <cell r="E352">
            <v>0</v>
          </cell>
          <cell r="F352">
            <v>0</v>
          </cell>
        </row>
        <row r="353">
          <cell r="A353" t="str">
            <v>D35020200010350202412020202005004</v>
          </cell>
          <cell r="B353" t="str">
            <v>SERVICIOS DE CONSTRUCCIÓN</v>
          </cell>
          <cell r="C353">
            <v>0</v>
          </cell>
          <cell r="D353"/>
          <cell r="E353">
            <v>0</v>
          </cell>
          <cell r="F353">
            <v>0</v>
          </cell>
        </row>
        <row r="354">
          <cell r="A354" t="str">
            <v>D3502020001035020241202020200500404</v>
          </cell>
          <cell r="B354" t="str">
            <v>MONTAJE Y ERECCIÓN DE CONSTRUCCIONES PREFABRICADAS</v>
          </cell>
          <cell r="C354"/>
          <cell r="D354"/>
          <cell r="E354">
            <v>0</v>
          </cell>
          <cell r="F354"/>
        </row>
        <row r="355">
          <cell r="A355" t="str">
            <v>D3502020001035020241202020200500405</v>
          </cell>
          <cell r="B355" t="str">
            <v xml:space="preserve">SERVICIOS ESPECIALES DE CONSTRUCCIÓN </v>
          </cell>
          <cell r="C355"/>
          <cell r="D355"/>
          <cell r="E355">
            <v>0</v>
          </cell>
          <cell r="F355"/>
        </row>
        <row r="356">
          <cell r="A356" t="str">
            <v>D3502020001035020241202020200500406</v>
          </cell>
          <cell r="B356" t="str">
            <v>SERVICIOS DE INSTALACIONES</v>
          </cell>
          <cell r="C356"/>
          <cell r="D356"/>
          <cell r="E356">
            <v>0</v>
          </cell>
          <cell r="F356"/>
        </row>
        <row r="357">
          <cell r="A357" t="str">
            <v>D3502020001035020241202020200500407</v>
          </cell>
          <cell r="B357" t="str">
            <v xml:space="preserve">SERVICIOS DE TERMINACIÓN Y ACABADOS DE EDIFICIOS </v>
          </cell>
          <cell r="C357"/>
          <cell r="D357"/>
          <cell r="E357">
            <v>0</v>
          </cell>
          <cell r="F357"/>
        </row>
        <row r="358">
          <cell r="A358" t="str">
            <v>D35020200010350202412020202008</v>
          </cell>
          <cell r="B358" t="str">
            <v xml:space="preserve">SERVICIOS PRESTADOS A LAS EMPRESAS Y SERVICIOS DE PRODUCCIÓN </v>
          </cell>
          <cell r="C358">
            <v>0</v>
          </cell>
          <cell r="D358"/>
          <cell r="E358">
            <v>0</v>
          </cell>
          <cell r="F358">
            <v>0</v>
          </cell>
        </row>
        <row r="359">
          <cell r="A359" t="str">
            <v>D35020200010350202412020202008003</v>
          </cell>
          <cell r="B359" t="str">
            <v>OTROS SERVICIOS PROFESIONALES, CIENTÍFICOS Y TÉCNICOS</v>
          </cell>
          <cell r="C359">
            <v>0</v>
          </cell>
          <cell r="D359"/>
          <cell r="E359">
            <v>0</v>
          </cell>
          <cell r="F359">
            <v>0</v>
          </cell>
        </row>
        <row r="360">
          <cell r="A360" t="str">
            <v>D3502020001035020241202020200800309</v>
          </cell>
          <cell r="B360" t="str">
            <v>OTROS SERVICIOS PROFESIONALES Y TÉCNICOS N.C.P.</v>
          </cell>
          <cell r="C360"/>
          <cell r="D360"/>
          <cell r="E360">
            <v>0</v>
          </cell>
          <cell r="F360"/>
        </row>
        <row r="361">
          <cell r="A361" t="str">
            <v>D35020200010350202412020202008005</v>
          </cell>
          <cell r="B361" t="str">
            <v>SERVICIOS DE SOPORTE</v>
          </cell>
          <cell r="C361">
            <v>0</v>
          </cell>
          <cell r="D361"/>
          <cell r="E361">
            <v>0</v>
          </cell>
          <cell r="F361">
            <v>0</v>
          </cell>
        </row>
        <row r="362">
          <cell r="A362" t="str">
            <v>D3502020001035020241202020200800509</v>
          </cell>
          <cell r="B362" t="str">
            <v>OTROS SERVICIOS AUXILIARES</v>
          </cell>
          <cell r="C362">
            <v>0</v>
          </cell>
          <cell r="D362"/>
          <cell r="E362">
            <v>0</v>
          </cell>
          <cell r="F362">
            <v>0</v>
          </cell>
        </row>
        <row r="363">
          <cell r="A363" t="str">
            <v>D35020200010350202412020202008005099</v>
          </cell>
          <cell r="B363" t="str">
            <v>OTROS SERVICIOS DE APOYO Y DE INFORMACIÓN N.C.P.</v>
          </cell>
          <cell r="C363"/>
          <cell r="D363"/>
          <cell r="E363">
            <v>0</v>
          </cell>
          <cell r="F363"/>
        </row>
        <row r="364">
          <cell r="A364" t="str">
            <v>D35020200010350202412020202010</v>
          </cell>
          <cell r="B364" t="str">
            <v>VIÁTICOS DE LOS FUNCIONARIOS EN COMISIÓN</v>
          </cell>
          <cell r="C364"/>
          <cell r="D364"/>
          <cell r="E364">
            <v>0</v>
          </cell>
          <cell r="F364"/>
        </row>
        <row r="365">
          <cell r="A365" t="str">
            <v>D35020200010350202413</v>
          </cell>
          <cell r="B365" t="str">
            <v>PROVEER CAPACITACIÓN EN EXHIBICIÓN Y PARTICIPACIÓN EN FERIAS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D3502020001035020241302</v>
          </cell>
          <cell r="B366" t="str">
            <v xml:space="preserve">ADQUISICIÓN DE BIENES Y SERVICIOS </v>
          </cell>
          <cell r="C366">
            <v>0</v>
          </cell>
          <cell r="D366"/>
          <cell r="E366">
            <v>0</v>
          </cell>
          <cell r="F366">
            <v>0</v>
          </cell>
        </row>
        <row r="367">
          <cell r="A367" t="str">
            <v>D350202000103502024130202</v>
          </cell>
          <cell r="B367" t="str">
            <v xml:space="preserve">ADQUISICIONES DIFERENTES DE ACTIVOS </v>
          </cell>
          <cell r="C367">
            <v>0</v>
          </cell>
          <cell r="D367"/>
          <cell r="E367">
            <v>0</v>
          </cell>
          <cell r="F367">
            <v>0</v>
          </cell>
        </row>
        <row r="368">
          <cell r="A368" t="str">
            <v>D35020200010350202413020202</v>
          </cell>
          <cell r="B368" t="str">
            <v>ADQUISICIÓN DE SERVICIOS</v>
          </cell>
          <cell r="C368">
            <v>0</v>
          </cell>
          <cell r="D368"/>
          <cell r="E368">
            <v>0</v>
          </cell>
          <cell r="F368">
            <v>0</v>
          </cell>
        </row>
        <row r="369">
          <cell r="A369" t="str">
            <v>D35020200010350202413020202005</v>
          </cell>
          <cell r="B369" t="str">
            <v>SERVICIOS DE LA CONSTRUCCIÓN</v>
          </cell>
          <cell r="C369">
            <v>0</v>
          </cell>
          <cell r="D369"/>
          <cell r="E369">
            <v>0</v>
          </cell>
          <cell r="F369">
            <v>0</v>
          </cell>
        </row>
        <row r="370">
          <cell r="A370" t="str">
            <v>D35020200010350202413020202005004</v>
          </cell>
          <cell r="B370" t="str">
            <v>SERVICIOS DE CONSTRUCCIÓN</v>
          </cell>
          <cell r="C370">
            <v>0</v>
          </cell>
          <cell r="D370"/>
          <cell r="E370">
            <v>0</v>
          </cell>
          <cell r="F370">
            <v>0</v>
          </cell>
        </row>
        <row r="371">
          <cell r="A371" t="str">
            <v>D3502020001035020241302020200500404</v>
          </cell>
          <cell r="B371" t="str">
            <v>MONTAJE Y ERECCIÓN DE CONSTRUCCIONES PREFABRICADAS</v>
          </cell>
          <cell r="C371"/>
          <cell r="D371"/>
          <cell r="E371">
            <v>0</v>
          </cell>
          <cell r="F371"/>
        </row>
        <row r="372">
          <cell r="A372" t="str">
            <v>D3502020001035020241302020200500405</v>
          </cell>
          <cell r="B372" t="str">
            <v xml:space="preserve">SERVICIOS ESPECIALES DE CONSTRUCCIÓN </v>
          </cell>
          <cell r="C372"/>
          <cell r="D372"/>
          <cell r="E372">
            <v>0</v>
          </cell>
          <cell r="F372"/>
        </row>
        <row r="373">
          <cell r="A373" t="str">
            <v>D3502020001035020241302020200500406</v>
          </cell>
          <cell r="B373" t="str">
            <v>SERVICIOS DE INSTALACIONES</v>
          </cell>
          <cell r="C373"/>
          <cell r="D373"/>
          <cell r="E373">
            <v>0</v>
          </cell>
          <cell r="F373"/>
        </row>
        <row r="374">
          <cell r="A374" t="str">
            <v>D3502020001035020241302020200500407</v>
          </cell>
          <cell r="B374" t="str">
            <v xml:space="preserve">SERVICIOS DE TERMINACIÓN Y ACABADOS DE EDIFICIOS </v>
          </cell>
          <cell r="C374"/>
          <cell r="D374"/>
          <cell r="E374">
            <v>0</v>
          </cell>
          <cell r="F374"/>
        </row>
        <row r="375">
          <cell r="A375" t="str">
            <v>D35020200010350202413020202008</v>
          </cell>
          <cell r="B375" t="str">
            <v xml:space="preserve">SERVICIOS PRESTADOS A LAS EMPRESAS Y SERVICIOS DE PRODUCCIÓN </v>
          </cell>
          <cell r="C375">
            <v>0</v>
          </cell>
          <cell r="D375"/>
          <cell r="E375">
            <v>0</v>
          </cell>
          <cell r="F375">
            <v>0</v>
          </cell>
        </row>
        <row r="376">
          <cell r="A376" t="str">
            <v>D35020200010350202413020202008003</v>
          </cell>
          <cell r="B376" t="str">
            <v>OTROS SERVICIOS PROFESIONALES, CIENTÍFICOS Y TÉCNICOS</v>
          </cell>
          <cell r="C376">
            <v>0</v>
          </cell>
          <cell r="D376"/>
          <cell r="E376">
            <v>0</v>
          </cell>
          <cell r="F376">
            <v>0</v>
          </cell>
        </row>
        <row r="377">
          <cell r="A377" t="str">
            <v>D3502020001035020241302020200800309</v>
          </cell>
          <cell r="B377" t="str">
            <v>OTROS SERVICIOS PROFESIONALES Y TÉCNICOS N.C.P.</v>
          </cell>
          <cell r="C377"/>
          <cell r="D377"/>
          <cell r="E377">
            <v>0</v>
          </cell>
          <cell r="F377"/>
        </row>
        <row r="378">
          <cell r="A378" t="str">
            <v>D35020200010350202413020202008005</v>
          </cell>
          <cell r="B378" t="str">
            <v>SERVICIOS DE SOPORTE</v>
          </cell>
          <cell r="C378">
            <v>0</v>
          </cell>
          <cell r="D378"/>
          <cell r="E378">
            <v>0</v>
          </cell>
          <cell r="F378">
            <v>0</v>
          </cell>
        </row>
        <row r="379">
          <cell r="A379" t="str">
            <v>D3502020001035020241302020200800509</v>
          </cell>
          <cell r="B379" t="str">
            <v>OTROS SERVICIOS AUXILIARES</v>
          </cell>
          <cell r="C379">
            <v>0</v>
          </cell>
          <cell r="D379"/>
          <cell r="E379">
            <v>0</v>
          </cell>
          <cell r="F379">
            <v>0</v>
          </cell>
        </row>
        <row r="380">
          <cell r="A380" t="str">
            <v>D35020200010350202413020202008005099</v>
          </cell>
          <cell r="B380" t="str">
            <v>OTROS SERVICIOS DE APOYO Y DE INFORMACIÓN N.C.P.</v>
          </cell>
          <cell r="C380"/>
          <cell r="D380"/>
          <cell r="E380">
            <v>0</v>
          </cell>
          <cell r="F380"/>
        </row>
        <row r="381">
          <cell r="A381" t="str">
            <v>D35020200010350202413020202010</v>
          </cell>
          <cell r="B381" t="str">
            <v>VIÁTICOS DE LOS FUNCIONARIOS EN COMISIÓN</v>
          </cell>
          <cell r="C381"/>
          <cell r="D381"/>
          <cell r="E381">
            <v>0</v>
          </cell>
          <cell r="F381"/>
        </row>
        <row r="382">
          <cell r="A382" t="str">
            <v>D35020200010350202414</v>
          </cell>
          <cell r="B382" t="str">
            <v>PROVEER CAPACITACIÓN EN MERCADEO Y VENTAS A LAS COMUNIDADES ARTESANALES</v>
          </cell>
          <cell r="C382">
            <v>0</v>
          </cell>
          <cell r="D382"/>
          <cell r="E382">
            <v>0</v>
          </cell>
          <cell r="F382">
            <v>0</v>
          </cell>
        </row>
        <row r="383">
          <cell r="A383" t="str">
            <v>D3502020001035020241402</v>
          </cell>
          <cell r="B383" t="str">
            <v xml:space="preserve">ADQUISICIÓN DE BIENES Y SERVICIOS </v>
          </cell>
          <cell r="C383">
            <v>0</v>
          </cell>
          <cell r="D383"/>
          <cell r="E383">
            <v>0</v>
          </cell>
          <cell r="F383">
            <v>0</v>
          </cell>
        </row>
        <row r="384">
          <cell r="A384" t="str">
            <v>D350202000103502024140202</v>
          </cell>
          <cell r="B384" t="str">
            <v xml:space="preserve">ADQUISICIONES DIFERENTES DE ACTIVOS </v>
          </cell>
          <cell r="C384">
            <v>0</v>
          </cell>
          <cell r="D384"/>
          <cell r="E384">
            <v>0</v>
          </cell>
          <cell r="F384">
            <v>0</v>
          </cell>
        </row>
        <row r="385">
          <cell r="A385" t="str">
            <v>D35020200010350202414020202</v>
          </cell>
          <cell r="B385" t="str">
            <v>ADQUISICIÓN DE SERVICIOS</v>
          </cell>
          <cell r="C385">
            <v>0</v>
          </cell>
          <cell r="D385"/>
          <cell r="E385">
            <v>0</v>
          </cell>
          <cell r="F385">
            <v>0</v>
          </cell>
        </row>
        <row r="386">
          <cell r="A386" t="str">
            <v>D35020200010350202414020202005</v>
          </cell>
          <cell r="B386" t="str">
            <v>SERVICIOS DE LA CONSTRUCCIÓN</v>
          </cell>
          <cell r="C386">
            <v>0</v>
          </cell>
          <cell r="D386"/>
          <cell r="E386">
            <v>0</v>
          </cell>
          <cell r="F386">
            <v>0</v>
          </cell>
        </row>
        <row r="387">
          <cell r="A387" t="str">
            <v>D35020200010350202414020202005004</v>
          </cell>
          <cell r="B387" t="str">
            <v>SERVICIOS DE CONSTRUCCIÓN</v>
          </cell>
          <cell r="C387">
            <v>0</v>
          </cell>
          <cell r="D387"/>
          <cell r="E387">
            <v>0</v>
          </cell>
          <cell r="F387">
            <v>0</v>
          </cell>
        </row>
        <row r="388">
          <cell r="A388" t="str">
            <v>D3502020001035020241402020200500404</v>
          </cell>
          <cell r="B388" t="str">
            <v>MONTAJE Y ERECCIÓN DE CONSTRUCCIONES PREFABRICADAS</v>
          </cell>
          <cell r="C388"/>
          <cell r="D388"/>
          <cell r="E388">
            <v>0</v>
          </cell>
          <cell r="F388"/>
        </row>
        <row r="389">
          <cell r="A389" t="str">
            <v>D3502020001035020241402020200500405</v>
          </cell>
          <cell r="B389" t="str">
            <v xml:space="preserve">SERVICIOS ESPECIALES DE CONSTRUCCIÓN </v>
          </cell>
          <cell r="C389"/>
          <cell r="D389"/>
          <cell r="E389">
            <v>0</v>
          </cell>
          <cell r="F389"/>
        </row>
        <row r="390">
          <cell r="A390" t="str">
            <v>D3502020001035020241402020200500406</v>
          </cell>
          <cell r="B390" t="str">
            <v>SERVICIOS DE INSTALACIONES</v>
          </cell>
          <cell r="C390"/>
          <cell r="D390"/>
          <cell r="E390">
            <v>0</v>
          </cell>
          <cell r="F390"/>
        </row>
        <row r="391">
          <cell r="A391" t="str">
            <v>D3502020001035020241402020200500407</v>
          </cell>
          <cell r="B391" t="str">
            <v xml:space="preserve">SERVICIOS DE TERMINACIÓN Y ACABADOS DE EDIFICIOS </v>
          </cell>
          <cell r="C391"/>
          <cell r="D391"/>
          <cell r="E391">
            <v>0</v>
          </cell>
          <cell r="F391"/>
        </row>
        <row r="392">
          <cell r="A392" t="str">
            <v>D35020200010350202414020202008</v>
          </cell>
          <cell r="B392" t="str">
            <v xml:space="preserve">SERVICIOS PRESTADOS A LAS EMPRESAS Y SERVICIOS DE PRODUCCIÓN </v>
          </cell>
          <cell r="C392">
            <v>0</v>
          </cell>
          <cell r="D392"/>
          <cell r="E392">
            <v>0</v>
          </cell>
          <cell r="F392">
            <v>0</v>
          </cell>
        </row>
        <row r="393">
          <cell r="A393" t="str">
            <v>D35020200010350202414020202008003</v>
          </cell>
          <cell r="B393" t="str">
            <v>OTROS SERVICIOS PROFESIONALES, CIENTÍFICOS Y TÉCNICOS</v>
          </cell>
          <cell r="C393">
            <v>0</v>
          </cell>
          <cell r="D393"/>
          <cell r="E393">
            <v>0</v>
          </cell>
          <cell r="F393">
            <v>0</v>
          </cell>
        </row>
        <row r="394">
          <cell r="A394" t="str">
            <v>D3502020001035020241402020200800309</v>
          </cell>
          <cell r="B394" t="str">
            <v>OTROS SERVICIOS PROFESIONALES Y TÉCNICOS N.C.P.</v>
          </cell>
          <cell r="C394"/>
          <cell r="D394"/>
          <cell r="E394">
            <v>0</v>
          </cell>
          <cell r="F394"/>
        </row>
        <row r="395">
          <cell r="A395" t="str">
            <v>D35020200010350202414020202008005</v>
          </cell>
          <cell r="B395" t="str">
            <v>SERVICIOS DE SOPORTE</v>
          </cell>
          <cell r="C395">
            <v>0</v>
          </cell>
          <cell r="D395"/>
          <cell r="E395">
            <v>0</v>
          </cell>
          <cell r="F395">
            <v>0</v>
          </cell>
        </row>
        <row r="396">
          <cell r="A396" t="str">
            <v>D3502020001035020241402020200800509</v>
          </cell>
          <cell r="B396" t="str">
            <v>OTROS SERVICIOS AUXILIARES</v>
          </cell>
          <cell r="C396">
            <v>0</v>
          </cell>
          <cell r="D396"/>
          <cell r="E396">
            <v>0</v>
          </cell>
          <cell r="F396">
            <v>0</v>
          </cell>
        </row>
        <row r="397">
          <cell r="A397" t="str">
            <v>D35020200010350202414020202008005099</v>
          </cell>
          <cell r="B397" t="str">
            <v>OTROS SERVICIOS DE APOYO Y DE INFORMACIÓN N.C.P.</v>
          </cell>
          <cell r="C397"/>
          <cell r="D397"/>
          <cell r="E397">
            <v>0</v>
          </cell>
          <cell r="F397"/>
        </row>
        <row r="398">
          <cell r="A398" t="str">
            <v>D35020200010350202414020202010</v>
          </cell>
          <cell r="B398" t="str">
            <v>VIÁTICOS DE LOS FUNCIONARIOS EN COMISIÓN</v>
          </cell>
          <cell r="C398"/>
          <cell r="D398"/>
          <cell r="E398">
            <v>0</v>
          </cell>
          <cell r="F398"/>
        </row>
        <row r="399">
          <cell r="A399" t="str">
            <v>D350202000103502027</v>
          </cell>
          <cell r="B399" t="str">
            <v>SERVICIO DE DIVULGACIÓN DE LA ACTIVIDAD ARTESANAL</v>
          </cell>
          <cell r="C399">
            <v>0</v>
          </cell>
          <cell r="D399"/>
          <cell r="E399">
            <v>0</v>
          </cell>
          <cell r="F399">
            <v>49500000</v>
          </cell>
        </row>
        <row r="400">
          <cell r="A400" t="str">
            <v>D35020200010350202703</v>
          </cell>
          <cell r="B400" t="str">
            <v>REALIZAR INFORMES DE AVANCE DEL PROYECTO</v>
          </cell>
          <cell r="C400">
            <v>0</v>
          </cell>
          <cell r="D400"/>
          <cell r="E400">
            <v>0</v>
          </cell>
          <cell r="F400">
            <v>49500000</v>
          </cell>
        </row>
        <row r="401">
          <cell r="A401" t="str">
            <v>D3502020001035020270302</v>
          </cell>
          <cell r="B401" t="str">
            <v xml:space="preserve">ADQUISICIÓN DE BIENES Y SERVICIOS </v>
          </cell>
          <cell r="C401">
            <v>0</v>
          </cell>
          <cell r="D401"/>
          <cell r="E401">
            <v>0</v>
          </cell>
          <cell r="F401">
            <v>49500000</v>
          </cell>
        </row>
        <row r="402">
          <cell r="A402" t="str">
            <v>D350202000103502027030202</v>
          </cell>
          <cell r="B402" t="str">
            <v xml:space="preserve">ADQUISICIONES DIFERENTES DE ACTIVOS </v>
          </cell>
          <cell r="C402">
            <v>0</v>
          </cell>
          <cell r="D402"/>
          <cell r="E402">
            <v>0</v>
          </cell>
          <cell r="F402">
            <v>49500000</v>
          </cell>
        </row>
        <row r="403">
          <cell r="A403" t="str">
            <v>D35020200010350202703020202</v>
          </cell>
          <cell r="B403" t="str">
            <v>ADQUISICIÓN DE SERVICIOS</v>
          </cell>
          <cell r="C403">
            <v>0</v>
          </cell>
          <cell r="D403"/>
          <cell r="E403">
            <v>0</v>
          </cell>
          <cell r="F403">
            <v>49500000</v>
          </cell>
        </row>
        <row r="404">
          <cell r="A404" t="str">
            <v>D35020200010350202703020202005</v>
          </cell>
          <cell r="B404" t="str">
            <v>SERVICIOS DE LA CONSTRUCCIÓN</v>
          </cell>
          <cell r="C404">
            <v>0</v>
          </cell>
          <cell r="D404"/>
          <cell r="E404">
            <v>0</v>
          </cell>
          <cell r="F404">
            <v>0</v>
          </cell>
        </row>
        <row r="405">
          <cell r="A405" t="str">
            <v>D35020200010350202703020202005004</v>
          </cell>
          <cell r="B405" t="str">
            <v>SERVICIOS DE CONSTRUCCIÓN</v>
          </cell>
          <cell r="C405">
            <v>0</v>
          </cell>
          <cell r="D405"/>
          <cell r="E405">
            <v>0</v>
          </cell>
          <cell r="F405">
            <v>0</v>
          </cell>
        </row>
        <row r="406">
          <cell r="A406" t="str">
            <v>D3502020001035020270302020200500404</v>
          </cell>
          <cell r="B406" t="str">
            <v>MONTAJE Y ERECCIÓN DE CONSTRUCCIONES PREFABRICADAS</v>
          </cell>
          <cell r="C406"/>
          <cell r="D406"/>
          <cell r="E406">
            <v>0</v>
          </cell>
          <cell r="F406"/>
        </row>
        <row r="407">
          <cell r="A407" t="str">
            <v>D35020200010350202703020202008</v>
          </cell>
          <cell r="B407" t="str">
            <v xml:space="preserve">SERVICIOS PRESTADOS A LAS EMPRESAS Y SERVICIOS DE PRODUCCIÓN </v>
          </cell>
          <cell r="C407">
            <v>0</v>
          </cell>
          <cell r="D407"/>
          <cell r="E407">
            <v>0</v>
          </cell>
          <cell r="F407">
            <v>49500000</v>
          </cell>
        </row>
        <row r="408">
          <cell r="A408" t="str">
            <v>D35020200010350202703020202008003</v>
          </cell>
          <cell r="B408" t="str">
            <v>OTROS SERVICIOS PROFESIONALES, CIENTÍFICOS Y TÉCNICOS</v>
          </cell>
          <cell r="C408">
            <v>0</v>
          </cell>
          <cell r="D408">
            <v>0</v>
          </cell>
          <cell r="E408">
            <v>0</v>
          </cell>
          <cell r="F408">
            <v>49500000</v>
          </cell>
        </row>
        <row r="409">
          <cell r="A409" t="str">
            <v>D3502020001035020270302020200800309</v>
          </cell>
          <cell r="B409" t="str">
            <v>OTROS SERVICIOS PROFESIONALES Y TÉCNICOS N.C.P.</v>
          </cell>
          <cell r="C409"/>
          <cell r="D409"/>
          <cell r="E409">
            <v>0</v>
          </cell>
          <cell r="F409">
            <v>49500000</v>
          </cell>
        </row>
        <row r="410">
          <cell r="A410" t="str">
            <v>D350202000103502105</v>
          </cell>
          <cell r="B410" t="str">
            <v>SERVICIO DE ASISTENCIA TÉCNICA A UNIDADES ARTESANALES PARA ACCEDER A MERCADOS ELECTRÓNICOS</v>
          </cell>
          <cell r="C410">
            <v>26618051</v>
          </cell>
          <cell r="D410"/>
          <cell r="E410">
            <v>26618051</v>
          </cell>
          <cell r="F410">
            <v>894381949</v>
          </cell>
        </row>
        <row r="411">
          <cell r="A411" t="str">
            <v>D35020200010350210501</v>
          </cell>
          <cell r="B411" t="str">
            <v>IDENTIFICAR UNIDADES ARTESANALES CON POTENCIAL DE VENTA A TRAVÉS DE MEDIOS ELECTRÓNICOS</v>
          </cell>
          <cell r="C411">
            <v>0</v>
          </cell>
          <cell r="D411"/>
          <cell r="E411">
            <v>0</v>
          </cell>
          <cell r="F411">
            <v>0</v>
          </cell>
        </row>
        <row r="412">
          <cell r="A412" t="str">
            <v>D3502020001035021050102</v>
          </cell>
          <cell r="B412" t="str">
            <v xml:space="preserve">ADQUISICIÓN DE BIENES Y SERVICIOS </v>
          </cell>
          <cell r="C412">
            <v>0</v>
          </cell>
          <cell r="D412"/>
          <cell r="E412">
            <v>0</v>
          </cell>
          <cell r="F412">
            <v>0</v>
          </cell>
        </row>
        <row r="413">
          <cell r="A413" t="str">
            <v>D350202000103502105010202</v>
          </cell>
          <cell r="B413" t="str">
            <v xml:space="preserve">ADQUISICIONES DIFERENTES DE ACTIVOS </v>
          </cell>
          <cell r="C413">
            <v>0</v>
          </cell>
          <cell r="D413"/>
          <cell r="E413">
            <v>0</v>
          </cell>
          <cell r="F413">
            <v>0</v>
          </cell>
        </row>
        <row r="414">
          <cell r="A414" t="str">
            <v>D35020200010350210501020201</v>
          </cell>
          <cell r="B414" t="str">
            <v>MATERIALES Y SUMINISTROS</v>
          </cell>
          <cell r="C414">
            <v>0</v>
          </cell>
          <cell r="D414"/>
          <cell r="E414">
            <v>0</v>
          </cell>
          <cell r="F414">
            <v>0</v>
          </cell>
        </row>
        <row r="415">
          <cell r="A415" t="str">
            <v>D35020200010350210501020201002</v>
          </cell>
          <cell r="B415" t="str">
            <v>PRODUCTOS ALIMENTICIOS, BEBIDAS Y TABACO; TEXTILES, PRENDAS DE VESTIR Y PRODUCTOS DE CUERO</v>
          </cell>
          <cell r="C415">
            <v>0</v>
          </cell>
          <cell r="D415"/>
          <cell r="E415">
            <v>0</v>
          </cell>
          <cell r="F415">
            <v>0</v>
          </cell>
        </row>
        <row r="416">
          <cell r="A416" t="str">
            <v>D35020200010350210501020201002007</v>
          </cell>
          <cell r="B416" t="str">
            <v>ARTÍCULOS TEXTILES (EXCEPTO PRENDAS DE VESTIR)</v>
          </cell>
          <cell r="C416"/>
          <cell r="D416"/>
          <cell r="E416">
            <v>0</v>
          </cell>
          <cell r="F416"/>
        </row>
        <row r="417">
          <cell r="A417" t="str">
            <v>D35020200010350210501020201003</v>
          </cell>
          <cell r="B417" t="str">
            <v>OTROS BIENES TRANSPORTABLES (EXCEPTO PRODUCTOS METÁLICOS, MAQUINARIA Y EQUIPO)</v>
          </cell>
          <cell r="C417">
            <v>0</v>
          </cell>
          <cell r="D417"/>
          <cell r="E417">
            <v>0</v>
          </cell>
          <cell r="F417">
            <v>0</v>
          </cell>
        </row>
        <row r="418">
          <cell r="A418" t="str">
            <v>D35020200010350210501020201003002</v>
          </cell>
          <cell r="B418" t="str">
            <v>PASTA O PULPA, PAPEL Y PRODUCTOS DE PAPEL; IMPRESOS Y ARTÍCULOS RELACIONADOS</v>
          </cell>
          <cell r="C418">
            <v>0</v>
          </cell>
          <cell r="D418"/>
          <cell r="E418">
            <v>0</v>
          </cell>
          <cell r="F418">
            <v>0</v>
          </cell>
        </row>
        <row r="419">
          <cell r="A419" t="str">
            <v>D3502020001035021050102020100300201</v>
          </cell>
          <cell r="B419" t="str">
            <v>PASTA DE PAPEL, PAPEL Y CARTÓN</v>
          </cell>
          <cell r="C419"/>
          <cell r="D419"/>
          <cell r="E419">
            <v>0</v>
          </cell>
          <cell r="F419"/>
        </row>
        <row r="420">
          <cell r="A420" t="str">
            <v>D3502020001035021050102020100300206</v>
          </cell>
          <cell r="B420" t="str">
            <v xml:space="preserve">SELLOS, CHEQUERAS, BILLETES DE BANCO, TÍTULOS DE ACCIONES, CATÁLOGOS Y FOLLETOS, MATERIAL PARA ANUNCIOS PUBLICITARIOS Y OTROS MATERIALES IMPRESOS </v>
          </cell>
          <cell r="C420"/>
          <cell r="D420"/>
          <cell r="E420">
            <v>0</v>
          </cell>
          <cell r="F420"/>
        </row>
        <row r="421">
          <cell r="A421" t="str">
            <v>D3502020001035021050102020100300207</v>
          </cell>
          <cell r="B421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421"/>
          <cell r="D421"/>
          <cell r="E421">
            <v>0</v>
          </cell>
          <cell r="F421"/>
        </row>
        <row r="422">
          <cell r="A422" t="str">
            <v>D35020200010350210501020201003004</v>
          </cell>
          <cell r="B422" t="str">
            <v>QUÍMICOS BÁSICOS</v>
          </cell>
          <cell r="C422">
            <v>0</v>
          </cell>
          <cell r="D422"/>
          <cell r="E422">
            <v>0</v>
          </cell>
          <cell r="F422">
            <v>0</v>
          </cell>
        </row>
        <row r="423">
          <cell r="A423" t="str">
            <v>D3502020001035021050102020100300401</v>
          </cell>
          <cell r="B423" t="str">
            <v xml:space="preserve">QUÍMICOS ORGÁNICOS BÁSICOS </v>
          </cell>
          <cell r="C423"/>
          <cell r="D423"/>
          <cell r="E423">
            <v>0</v>
          </cell>
          <cell r="F423"/>
        </row>
        <row r="424">
          <cell r="A424" t="str">
            <v>D35020200010350210501020201003005</v>
          </cell>
          <cell r="B424" t="str">
            <v>OTROS PRODUCTOS QUÍMICOS; FIBRAS ARTIFICIALES (O FIBRAS INDUSTRIALES HECHAS POR EL HOMBRE)</v>
          </cell>
          <cell r="C424">
            <v>0</v>
          </cell>
          <cell r="D424"/>
          <cell r="E424">
            <v>0</v>
          </cell>
          <cell r="F424">
            <v>0</v>
          </cell>
        </row>
        <row r="425">
          <cell r="A425" t="str">
            <v>D3502020001035021050102020100300501</v>
          </cell>
          <cell r="B425" t="str">
            <v>PINTURAS Y BARNICES Y PRODUCTOS RELACIONADOS; COLORES PARA LA PINTURA ARTÍSTICA; TINTAS</v>
          </cell>
          <cell r="C425"/>
          <cell r="D425"/>
          <cell r="E425">
            <v>0</v>
          </cell>
          <cell r="F425"/>
        </row>
        <row r="426">
          <cell r="A426" t="str">
            <v>D35020200010350210501020201003006</v>
          </cell>
          <cell r="B426" t="str">
            <v>PRODUCTOS DE CAUCHO Y PLÁSTICO</v>
          </cell>
          <cell r="C426">
            <v>0</v>
          </cell>
          <cell r="D426"/>
          <cell r="E426">
            <v>0</v>
          </cell>
          <cell r="F426">
            <v>0</v>
          </cell>
        </row>
        <row r="427">
          <cell r="A427" t="str">
            <v>D3502020001035021050102020100300603</v>
          </cell>
          <cell r="B427" t="str">
            <v>SEMIMANUFACTURAS DE PLÁSTICO</v>
          </cell>
          <cell r="C427"/>
          <cell r="D427"/>
          <cell r="E427">
            <v>0</v>
          </cell>
          <cell r="F427"/>
        </row>
        <row r="428">
          <cell r="A428" t="str">
            <v>D3502020001035021050102020100300604</v>
          </cell>
          <cell r="B428" t="str">
            <v>PRODUCTOS DE EMPAQUE Y ENVASADO, DE PLÁSTICO</v>
          </cell>
          <cell r="C428"/>
          <cell r="D428"/>
          <cell r="E428">
            <v>0</v>
          </cell>
          <cell r="F428"/>
        </row>
        <row r="429">
          <cell r="A429" t="str">
            <v>D3502020001035021050102020100300609</v>
          </cell>
          <cell r="B429" t="str">
            <v>OTROS PRODUCTOS PLÁSTICOS</v>
          </cell>
          <cell r="C429"/>
          <cell r="D429"/>
          <cell r="E429">
            <v>0</v>
          </cell>
          <cell r="F429"/>
        </row>
        <row r="430">
          <cell r="A430" t="str">
            <v>D35020200010350210501020201003008</v>
          </cell>
          <cell r="B430" t="str">
            <v>OTROS BIENES TRANSPORTABLES N.C.P.</v>
          </cell>
          <cell r="C430">
            <v>0</v>
          </cell>
          <cell r="D430"/>
          <cell r="E430">
            <v>0</v>
          </cell>
          <cell r="F430">
            <v>0</v>
          </cell>
        </row>
        <row r="431">
          <cell r="A431" t="str">
            <v>D3502020001035021050102020100300809</v>
          </cell>
          <cell r="B431" t="str">
            <v>OTROS ARTÍCULOS MANUFACTURADOS N.C.P.</v>
          </cell>
          <cell r="C431"/>
          <cell r="D431"/>
          <cell r="E431">
            <v>0</v>
          </cell>
          <cell r="F431"/>
        </row>
        <row r="432">
          <cell r="A432" t="str">
            <v>D35020200010350210501020201004</v>
          </cell>
          <cell r="B432" t="str">
            <v>PRODUCTOS METÁLICOS Y PAQUETES DE SOFTWARE</v>
          </cell>
          <cell r="C432">
            <v>0</v>
          </cell>
          <cell r="D432"/>
          <cell r="E432">
            <v>0</v>
          </cell>
          <cell r="F432">
            <v>0</v>
          </cell>
        </row>
        <row r="433">
          <cell r="A433" t="str">
            <v>D35020200010350210501020201004002</v>
          </cell>
          <cell r="B433" t="str">
            <v>PRODUCTOS METÁLICOS ELABORADOS (EXCEPTO MAQUINARIA Y EQUIPO)</v>
          </cell>
          <cell r="C433"/>
          <cell r="D433"/>
          <cell r="E433">
            <v>0</v>
          </cell>
          <cell r="F433"/>
        </row>
        <row r="434">
          <cell r="A434" t="str">
            <v>D35020200010350210501020201004003</v>
          </cell>
          <cell r="B434" t="str">
            <v>MAQUINARIA PARA USO GENERAL</v>
          </cell>
          <cell r="C434">
            <v>0</v>
          </cell>
          <cell r="D434"/>
          <cell r="E434">
            <v>0</v>
          </cell>
          <cell r="F434">
            <v>0</v>
          </cell>
        </row>
        <row r="435">
          <cell r="A435" t="str">
            <v>D3502020001035021050102020100400309</v>
          </cell>
          <cell r="B435" t="str">
            <v>OTRAS MÁQUINAS PARA USOS GENERALES Y SUS PARTES Y PIEZAS</v>
          </cell>
          <cell r="C435"/>
          <cell r="D435"/>
          <cell r="E435">
            <v>0</v>
          </cell>
          <cell r="F435"/>
        </row>
        <row r="436">
          <cell r="A436" t="str">
            <v>D35020200010350210501020201004005</v>
          </cell>
          <cell r="B436" t="str">
            <v>MAQUINARIA DE OFICINA, CONTABILIDAD E INFORMÁTICA</v>
          </cell>
          <cell r="C436">
            <v>0</v>
          </cell>
          <cell r="D436"/>
          <cell r="E436">
            <v>0</v>
          </cell>
          <cell r="F436">
            <v>0</v>
          </cell>
        </row>
        <row r="437">
          <cell r="A437" t="str">
            <v>D3502020001035021050102020100400501</v>
          </cell>
          <cell r="B437" t="str">
            <v>MÁQUINAS PARA OFICINA Y CONTABILIDAD, Y SUS PARTES Y ACCESORIOS</v>
          </cell>
          <cell r="C437"/>
          <cell r="D437"/>
          <cell r="E437">
            <v>0</v>
          </cell>
          <cell r="F437"/>
        </row>
        <row r="438">
          <cell r="A438" t="str">
            <v>D3502020001035021050102020100400502</v>
          </cell>
          <cell r="B438" t="str">
            <v>MAQUINARIA DE INFORMÁTICA Y SUS PARTES, PIEZAS Y ACCESORIOS</v>
          </cell>
          <cell r="C438"/>
          <cell r="D438"/>
          <cell r="E438">
            <v>0</v>
          </cell>
          <cell r="F438"/>
        </row>
        <row r="439">
          <cell r="A439" t="str">
            <v>D35020200010350210501020201004007</v>
          </cell>
          <cell r="B439" t="str">
            <v>EQUIPO Y APARATOS DE RADIO, TELEVISIÓN Y COMUNICACIONES</v>
          </cell>
          <cell r="C439">
            <v>0</v>
          </cell>
          <cell r="D439"/>
          <cell r="E439">
            <v>0</v>
          </cell>
          <cell r="F439">
            <v>0</v>
          </cell>
        </row>
        <row r="440">
          <cell r="A440" t="str">
            <v>D3502020001035021050102020100400705</v>
          </cell>
          <cell r="B440" t="str">
            <v>DISCOS, CINTAS, DISPOSITIVOS DE ALMACENAMIENTO EN ESTADO SÓLIDO NO VOLÁTILES Y OTROS MEDIOS, NO GRABADOS</v>
          </cell>
          <cell r="C440"/>
          <cell r="D440"/>
          <cell r="E440">
            <v>0</v>
          </cell>
          <cell r="F440"/>
        </row>
        <row r="441">
          <cell r="A441" t="str">
            <v>D3502020001035021050102020100400708</v>
          </cell>
          <cell r="B441" t="str">
            <v xml:space="preserve">PAQUETES DE SOFTWARE </v>
          </cell>
          <cell r="C441"/>
          <cell r="D441"/>
          <cell r="E441">
            <v>0</v>
          </cell>
          <cell r="F441"/>
        </row>
        <row r="442">
          <cell r="A442" t="str">
            <v>D35020200010350210501020202</v>
          </cell>
          <cell r="B442" t="str">
            <v>ADQUISICIÓN DE SERVICIOS</v>
          </cell>
          <cell r="C442">
            <v>0</v>
          </cell>
          <cell r="D442"/>
          <cell r="E442">
            <v>0</v>
          </cell>
          <cell r="F442">
            <v>0</v>
          </cell>
        </row>
        <row r="443">
          <cell r="A443" t="str">
            <v>D35020200010350210501020202005</v>
          </cell>
          <cell r="B443" t="str">
            <v>SERVICIOS DE LA CONSTRUCCIÓN</v>
          </cell>
          <cell r="C443">
            <v>0</v>
          </cell>
          <cell r="D443"/>
          <cell r="E443">
            <v>0</v>
          </cell>
          <cell r="F443">
            <v>0</v>
          </cell>
        </row>
        <row r="444">
          <cell r="A444" t="str">
            <v>D35020200010350210501020202005004</v>
          </cell>
          <cell r="B444" t="str">
            <v>SERVICIOS DE CONSTRUCCIÓN</v>
          </cell>
          <cell r="C444">
            <v>0</v>
          </cell>
          <cell r="D444"/>
          <cell r="E444">
            <v>0</v>
          </cell>
          <cell r="F444">
            <v>0</v>
          </cell>
        </row>
        <row r="445">
          <cell r="A445" t="str">
            <v>D3502020001035021050102020200500404</v>
          </cell>
          <cell r="B445" t="str">
            <v>MONTAJE Y ERECCIÓN DE CONSTRUCCIONES PREFABRICADAS</v>
          </cell>
          <cell r="C445"/>
          <cell r="D445"/>
          <cell r="E445">
            <v>0</v>
          </cell>
          <cell r="F445"/>
        </row>
        <row r="446">
          <cell r="A446" t="str">
            <v>D3502020001035021050102020200500405</v>
          </cell>
          <cell r="B446" t="str">
            <v xml:space="preserve">SERVICIOS ESPECIALES DE CONSTRUCCIÓN </v>
          </cell>
          <cell r="C446"/>
          <cell r="D446"/>
          <cell r="E446">
            <v>0</v>
          </cell>
          <cell r="F446"/>
        </row>
        <row r="447">
          <cell r="A447" t="str">
            <v>D35020200010350210501020202006</v>
          </cell>
          <cell r="B447" t="str">
            <v>SERVICIOS DE ALOJAMIENTO; SERVICIOS DE SUMINISTRO DE COMIDAS Y BEBIDAS; SERVICIOS DE TRANSPORTE; Y SERVICIOS DE DISTRIBUCIÓN DE ELECTRICIDAD, GAS Y AGUA</v>
          </cell>
          <cell r="C447">
            <v>0</v>
          </cell>
          <cell r="D447"/>
          <cell r="E447">
            <v>0</v>
          </cell>
          <cell r="F447">
            <v>0</v>
          </cell>
        </row>
        <row r="448">
          <cell r="A448" t="str">
            <v>D35020200010350210501020202006003</v>
          </cell>
          <cell r="B448" t="str">
            <v>ALOJAMIENTO; SERVICIOS DE SUMINISTROS DE COMIDAS Y BEBIDAS</v>
          </cell>
          <cell r="C448">
            <v>0</v>
          </cell>
          <cell r="D448"/>
          <cell r="E448">
            <v>0</v>
          </cell>
          <cell r="F448">
            <v>0</v>
          </cell>
        </row>
        <row r="449">
          <cell r="A449" t="str">
            <v>D3502020001035021050102020200600301</v>
          </cell>
          <cell r="B449" t="str">
            <v>SERVICIOS DE ALOJAMIENTO PARA ESTANCIAS CORTAS</v>
          </cell>
          <cell r="C449"/>
          <cell r="D449"/>
          <cell r="E449">
            <v>0</v>
          </cell>
          <cell r="F449"/>
        </row>
        <row r="450">
          <cell r="A450" t="str">
            <v>D35020200010350210501020202006004</v>
          </cell>
          <cell r="B450" t="str">
            <v>SERVICIOS DE TRANSPORTE DE PASAJEROS</v>
          </cell>
          <cell r="C450"/>
          <cell r="D450"/>
          <cell r="E450">
            <v>0</v>
          </cell>
          <cell r="F450"/>
        </row>
        <row r="451">
          <cell r="A451" t="str">
            <v>D35020200010350210501020202006005</v>
          </cell>
          <cell r="B451" t="str">
            <v>SERVICIOS DE TRANSPORTE DE CARGA</v>
          </cell>
          <cell r="C451">
            <v>0</v>
          </cell>
          <cell r="D451"/>
          <cell r="E451">
            <v>0</v>
          </cell>
          <cell r="F451">
            <v>0</v>
          </cell>
        </row>
        <row r="452">
          <cell r="A452" t="str">
            <v>D3502020001035021050102020200600501</v>
          </cell>
          <cell r="B452" t="str">
            <v>SERVICIOS DE TRANSPORTE DE CARGA POR VÍA TERRESTRE</v>
          </cell>
          <cell r="C452"/>
          <cell r="D452"/>
          <cell r="E452">
            <v>0</v>
          </cell>
          <cell r="F452"/>
        </row>
        <row r="453">
          <cell r="A453" t="str">
            <v>D35020200010350210501020202007</v>
          </cell>
          <cell r="B453" t="str">
            <v>SERVICIOS FINANCIEROS Y SERVICIOS CONEXOS, SERVICIOS INMOBILIARIOS Y SERVICIOS DE LEASING</v>
          </cell>
          <cell r="C453">
            <v>0</v>
          </cell>
          <cell r="D453"/>
          <cell r="E453">
            <v>0</v>
          </cell>
          <cell r="F453">
            <v>0</v>
          </cell>
        </row>
        <row r="454">
          <cell r="A454" t="str">
            <v>D35020200010350210501020202007001</v>
          </cell>
          <cell r="B454" t="str">
            <v>SERVICIOS FINANCIEROS Y SERVICIOS CONEXOS</v>
          </cell>
          <cell r="C454">
            <v>0</v>
          </cell>
          <cell r="D454"/>
          <cell r="E454">
            <v>0</v>
          </cell>
          <cell r="F454">
            <v>0</v>
          </cell>
        </row>
        <row r="455">
          <cell r="A455" t="str">
            <v>D3502020001035021050102020200700103</v>
          </cell>
          <cell r="B455" t="str">
            <v>SERVICIOS DE SEGUROS Y PENSIONES (CON EXCLUSIÓN DE SERVICIOS DE REASEGURO), EXCEPTO LOS SERVICIOS DE SEGUROS SOCIALES</v>
          </cell>
          <cell r="C455">
            <v>0</v>
          </cell>
          <cell r="D455"/>
          <cell r="E455">
            <v>0</v>
          </cell>
          <cell r="F455">
            <v>0</v>
          </cell>
        </row>
        <row r="456">
          <cell r="A456" t="str">
            <v>D35020200010350210501020202007001035</v>
          </cell>
          <cell r="B456" t="str">
            <v>OTROS SERVICIOS DE SEGUROS DISTINTOS A LOS SEGUROS DE VIDA (EXCEPTO LOS SERVICIOS DE REASEGURO)</v>
          </cell>
          <cell r="C456"/>
          <cell r="D456"/>
          <cell r="E456">
            <v>0</v>
          </cell>
          <cell r="F456"/>
        </row>
        <row r="457">
          <cell r="A457" t="str">
            <v>D35020200010350210501020202007002</v>
          </cell>
          <cell r="B457" t="str">
            <v xml:space="preserve">SERVICIOS INMOBILIARIOS </v>
          </cell>
          <cell r="C457">
            <v>0</v>
          </cell>
          <cell r="D457"/>
          <cell r="E457">
            <v>0</v>
          </cell>
          <cell r="F457">
            <v>0</v>
          </cell>
        </row>
        <row r="458">
          <cell r="A458" t="str">
            <v>D3502020001035021050102020200700201</v>
          </cell>
          <cell r="B458" t="str">
            <v>SERVICIOS INMOBILIARIOS RELATIVOS A BIENES RAÍCES PROPIOS O ARRENDADOS</v>
          </cell>
          <cell r="C458">
            <v>0</v>
          </cell>
          <cell r="D458"/>
          <cell r="E458">
            <v>0</v>
          </cell>
          <cell r="F458">
            <v>0</v>
          </cell>
        </row>
        <row r="459">
          <cell r="A459" t="str">
            <v>D35020200010350210501020202007002011</v>
          </cell>
          <cell r="B459" t="str">
            <v>SERVICIOS DE ALQUILER O ARRENDAMIENTO CON O SIN OPCIÓN DE COMPRA RELATIVOS A BIENES INMUEBLES PROPIOS O ARRENDADOS</v>
          </cell>
          <cell r="C459"/>
          <cell r="D459"/>
          <cell r="E459">
            <v>0</v>
          </cell>
          <cell r="F459"/>
        </row>
        <row r="460">
          <cell r="A460" t="str">
            <v>D35020200010350210501020202007003</v>
          </cell>
          <cell r="B460" t="str">
            <v>SERVICIOS DE ARRENDAMIENTO O ALQUILER SIN OPERARIO</v>
          </cell>
          <cell r="C460">
            <v>0</v>
          </cell>
          <cell r="D460"/>
          <cell r="E460">
            <v>0</v>
          </cell>
          <cell r="F460">
            <v>0</v>
          </cell>
        </row>
        <row r="461">
          <cell r="A461" t="str">
            <v>D3502020001035021050102020200700303</v>
          </cell>
          <cell r="B461" t="str">
            <v>DERECHOS DE USO DE PRODUCTOS DE PROPIEDAD INTELECTUAL Y OTROS PRODUCTOS SIMILARES</v>
          </cell>
          <cell r="C461"/>
          <cell r="D461"/>
          <cell r="E461">
            <v>0</v>
          </cell>
          <cell r="F461"/>
        </row>
        <row r="462">
          <cell r="A462" t="str">
            <v>D35020200010350210501020202008</v>
          </cell>
          <cell r="B462" t="str">
            <v xml:space="preserve">SERVICIOS PRESTADOS A LAS EMPRESAS Y SERVICIOS DE PRODUCCIÓN </v>
          </cell>
          <cell r="C462">
            <v>0</v>
          </cell>
          <cell r="D462"/>
          <cell r="E462">
            <v>0</v>
          </cell>
          <cell r="F462">
            <v>0</v>
          </cell>
        </row>
        <row r="463">
          <cell r="A463" t="str">
            <v>D35020200010350210501020202008003</v>
          </cell>
          <cell r="B463" t="str">
            <v>OTROS SERVICIOS PROFESIONALES, CIENTÍFICOS Y TÉCNICOS</v>
          </cell>
          <cell r="C463">
            <v>0</v>
          </cell>
          <cell r="D463"/>
          <cell r="E463">
            <v>0</v>
          </cell>
          <cell r="F463">
            <v>0</v>
          </cell>
        </row>
        <row r="464">
          <cell r="A464" t="str">
            <v>D3502020001035021050102020200800301</v>
          </cell>
          <cell r="B464" t="str">
            <v>SERVICIOS DE CONSULTORÍA EN ADMINISTRACIÓN Y SERVICIOS DE GESTIÓN; SERVICIOS DE TECNOLOGÍA DE LA INFORMACIÓN</v>
          </cell>
          <cell r="C464">
            <v>0</v>
          </cell>
          <cell r="D464"/>
          <cell r="E464">
            <v>0</v>
          </cell>
          <cell r="F464">
            <v>0</v>
          </cell>
        </row>
        <row r="465">
          <cell r="A465" t="str">
            <v>D35020200010350210501020202008003019</v>
          </cell>
          <cell r="B465" t="str">
            <v>OTROS SERVICIOS DE GESTIÓN, EXCEPTO LOS SERVICIOS DE ADMINISTRACIÓN DE PROYECTOS DE CONSTRUCCIÓN</v>
          </cell>
          <cell r="C465"/>
          <cell r="D465"/>
          <cell r="E465">
            <v>0</v>
          </cell>
          <cell r="F465"/>
        </row>
        <row r="466">
          <cell r="A466" t="str">
            <v>D3502020001035021050102020200800309</v>
          </cell>
          <cell r="B466" t="str">
            <v>OTROS SERVICIOS PROFESIONALES Y TÉCNICOS N.C.P.</v>
          </cell>
          <cell r="C466"/>
          <cell r="D466"/>
          <cell r="E466">
            <v>0</v>
          </cell>
          <cell r="F466"/>
        </row>
        <row r="467">
          <cell r="A467" t="str">
            <v>D35020200010350210501020202008004</v>
          </cell>
          <cell r="B467" t="str">
            <v>SERVICIOS DE TELECOMUNICACIONES, TRANSMISIÓN Y SUMINISTRO DE INFORMACIÓN</v>
          </cell>
          <cell r="C467">
            <v>0</v>
          </cell>
          <cell r="D467"/>
          <cell r="E467">
            <v>0</v>
          </cell>
          <cell r="F467">
            <v>0</v>
          </cell>
        </row>
        <row r="468">
          <cell r="A468" t="str">
            <v>D3502020001035021050102020200800401</v>
          </cell>
          <cell r="B468" t="str">
            <v>SERVICIOS DE TELEFONÍA Y OTRAS TELECOMUNICACIONES</v>
          </cell>
          <cell r="C468"/>
          <cell r="D468"/>
          <cell r="E468">
            <v>0</v>
          </cell>
          <cell r="F468"/>
        </row>
        <row r="469">
          <cell r="A469" t="str">
            <v>D3502020001035021050102020200800402</v>
          </cell>
          <cell r="B469" t="str">
            <v>SERVICIOS DE TELECOMUNICACIONES A TRAVÉS DE INTERNET</v>
          </cell>
          <cell r="C469"/>
          <cell r="D469"/>
          <cell r="E469">
            <v>0</v>
          </cell>
          <cell r="F469"/>
        </row>
        <row r="470">
          <cell r="A470" t="str">
            <v>D35020200010350210501020202008005</v>
          </cell>
          <cell r="B470" t="str">
            <v>SERVICIOS DE SOPORTE</v>
          </cell>
          <cell r="C470">
            <v>0</v>
          </cell>
          <cell r="D470"/>
          <cell r="E470">
            <v>0</v>
          </cell>
          <cell r="F470">
            <v>0</v>
          </cell>
        </row>
        <row r="471">
          <cell r="A471" t="str">
            <v>D3502020001035021050102020200800509</v>
          </cell>
          <cell r="B471" t="str">
            <v>OTROS SERVICIOS AUXILIARES</v>
          </cell>
          <cell r="C471">
            <v>0</v>
          </cell>
          <cell r="D471"/>
          <cell r="E471">
            <v>0</v>
          </cell>
          <cell r="F471">
            <v>0</v>
          </cell>
        </row>
        <row r="472">
          <cell r="A472" t="str">
            <v>D35020200010350210501020202008005099</v>
          </cell>
          <cell r="B472" t="str">
            <v>OTROS SERVICIOS DE APOYO Y DE INFORMACIÓN N.C.P.</v>
          </cell>
          <cell r="C472"/>
          <cell r="D472"/>
          <cell r="E472">
            <v>0</v>
          </cell>
          <cell r="F472"/>
        </row>
        <row r="473">
          <cell r="A473" t="str">
            <v>D35020200010350210501020202008007</v>
          </cell>
          <cell r="B473" t="str">
            <v>SERVICIOS DE MANTENIMIENTO, REPARACIÓN E INSTALACIÓN (EXCEPTO SERVICIOS DE CONSTRUCCIÓN)</v>
          </cell>
          <cell r="C473">
            <v>0</v>
          </cell>
          <cell r="D473"/>
          <cell r="E473">
            <v>0</v>
          </cell>
          <cell r="F473">
            <v>0</v>
          </cell>
        </row>
        <row r="474">
          <cell r="A474" t="str">
            <v>D3502020001035021050102020200800701</v>
          </cell>
          <cell r="B474" t="str">
            <v>SERVICIOS DE MANTENIMIENTO Y REPARACIÓN DE PRODUCTOS METÁLICOS ELABORADOS, MAQUINARIA Y EQUIPO</v>
          </cell>
          <cell r="C474">
            <v>0</v>
          </cell>
          <cell r="D474"/>
          <cell r="E474">
            <v>0</v>
          </cell>
          <cell r="F474">
            <v>0</v>
          </cell>
        </row>
        <row r="475">
          <cell r="A475" t="str">
            <v>D35020200010350210501020202008007015</v>
          </cell>
          <cell r="B475" t="str">
            <v>SERVICIOS DE MANTENIMIENTO Y REPARACIÓN DE OTRA MAQUINARIA Y OTRO EQUIPO</v>
          </cell>
          <cell r="C475"/>
          <cell r="D475"/>
          <cell r="E475">
            <v>0</v>
          </cell>
          <cell r="F475"/>
        </row>
        <row r="476">
          <cell r="A476" t="str">
            <v>D35020200010350210501020202009</v>
          </cell>
          <cell r="B476" t="str">
            <v>SERVICIOS PARA LA COMUNIDAD, SOCIALES Y PERSONALES</v>
          </cell>
          <cell r="C476">
            <v>0</v>
          </cell>
          <cell r="D476"/>
          <cell r="E476">
            <v>0</v>
          </cell>
          <cell r="F476">
            <v>0</v>
          </cell>
        </row>
        <row r="477">
          <cell r="A477" t="str">
            <v>D35020200010350210501020202009003</v>
          </cell>
          <cell r="B477" t="str">
            <v>SERVICIOS PARA EL CUIDADO DE LA SALUD HUMANA Y SERVICIOS SOCIALES</v>
          </cell>
          <cell r="C477">
            <v>0</v>
          </cell>
          <cell r="D477"/>
          <cell r="E477">
            <v>0</v>
          </cell>
          <cell r="F477">
            <v>0</v>
          </cell>
        </row>
        <row r="478">
          <cell r="A478" t="str">
            <v>D3502020001035021050102020200900301</v>
          </cell>
          <cell r="B478" t="str">
            <v>SERVICIOS DE SALUD HUMANA</v>
          </cell>
          <cell r="C478"/>
          <cell r="D478"/>
          <cell r="E478">
            <v>0</v>
          </cell>
          <cell r="F478"/>
        </row>
        <row r="479">
          <cell r="A479" t="str">
            <v>D35020200010350210501020202010</v>
          </cell>
          <cell r="B479" t="str">
            <v>VIÁTICOS DE LOS FUNCIONARIOS EN COMISIÓN</v>
          </cell>
          <cell r="C479"/>
          <cell r="D479"/>
          <cell r="E479">
            <v>0</v>
          </cell>
          <cell r="F479"/>
        </row>
        <row r="480">
          <cell r="A480" t="str">
            <v>D35020200010350210502</v>
          </cell>
          <cell r="B480" t="str">
            <v>ASISTENCIA TÉCNICA EN ECOMMERCE A LOS ARTESANOS SELECCIONADOS</v>
          </cell>
          <cell r="C480">
            <v>0</v>
          </cell>
          <cell r="D480"/>
          <cell r="E480">
            <v>0</v>
          </cell>
          <cell r="F480">
            <v>85000000</v>
          </cell>
        </row>
        <row r="481">
          <cell r="A481" t="str">
            <v>D3502020001035021050202</v>
          </cell>
          <cell r="B481" t="str">
            <v xml:space="preserve">ADQUISICIÓN DE BIENES Y SERVICIOS </v>
          </cell>
          <cell r="C481">
            <v>0</v>
          </cell>
          <cell r="D481"/>
          <cell r="E481">
            <v>0</v>
          </cell>
          <cell r="F481">
            <v>85000000</v>
          </cell>
        </row>
        <row r="482">
          <cell r="A482" t="str">
            <v>D350202000103502105020202</v>
          </cell>
          <cell r="B482" t="str">
            <v xml:space="preserve">ADQUISICIONES DIFERENTES DE ACTIVOS </v>
          </cell>
          <cell r="C482">
            <v>0</v>
          </cell>
          <cell r="D482"/>
          <cell r="E482">
            <v>0</v>
          </cell>
          <cell r="F482">
            <v>85000000</v>
          </cell>
        </row>
        <row r="483">
          <cell r="A483" t="str">
            <v>D35020200010350210502020202</v>
          </cell>
          <cell r="B483" t="str">
            <v>ADQUISICIÓN DE SERVICIOS</v>
          </cell>
          <cell r="C483">
            <v>0</v>
          </cell>
          <cell r="D483"/>
          <cell r="E483">
            <v>0</v>
          </cell>
          <cell r="F483">
            <v>85000000</v>
          </cell>
        </row>
        <row r="484">
          <cell r="A484" t="str">
            <v>D35020200010350210502020202008</v>
          </cell>
          <cell r="B484" t="str">
            <v xml:space="preserve">SERVICIOS PRESTADOS A LAS EMPRESAS Y SERVICIOS DE PRODUCCIÓN </v>
          </cell>
          <cell r="C484">
            <v>0</v>
          </cell>
          <cell r="D484"/>
          <cell r="E484">
            <v>0</v>
          </cell>
          <cell r="F484">
            <v>85000000</v>
          </cell>
        </row>
        <row r="485">
          <cell r="A485" t="str">
            <v>D35020200010350210502020202008003</v>
          </cell>
          <cell r="B485" t="str">
            <v>OTROS SERVICIOS PROFESIONALES, CIENTÍFICOS Y TÉCNICOS</v>
          </cell>
          <cell r="C485">
            <v>0</v>
          </cell>
          <cell r="D485"/>
          <cell r="E485">
            <v>0</v>
          </cell>
          <cell r="F485">
            <v>85000000</v>
          </cell>
        </row>
        <row r="486">
          <cell r="A486" t="str">
            <v>D3502020001035021050202020200800309</v>
          </cell>
          <cell r="B486" t="str">
            <v>OTROS SERVICIOS PROFESIONALES Y TÉCNICOS N.C.P.</v>
          </cell>
          <cell r="C486"/>
          <cell r="D486"/>
          <cell r="E486">
            <v>0</v>
          </cell>
          <cell r="F486">
            <v>85000000</v>
          </cell>
        </row>
        <row r="487">
          <cell r="A487" t="str">
            <v>D35020200010350210503</v>
          </cell>
          <cell r="B487" t="str">
            <v>PROVEER LOGÍSTICA PARA REALIZAR VENTAS A TRAVÉS DE ECOMMERCE</v>
          </cell>
          <cell r="C487">
            <v>0</v>
          </cell>
          <cell r="D487"/>
          <cell r="E487">
            <v>0</v>
          </cell>
          <cell r="F487">
            <v>336000000</v>
          </cell>
        </row>
        <row r="488">
          <cell r="A488" t="str">
            <v>D3502020001035021050302</v>
          </cell>
          <cell r="B488" t="str">
            <v xml:space="preserve">ADQUISICIÓN DE BIENES Y SERVICIOS </v>
          </cell>
          <cell r="C488">
            <v>0</v>
          </cell>
          <cell r="D488"/>
          <cell r="E488">
            <v>0</v>
          </cell>
          <cell r="F488">
            <v>336000000</v>
          </cell>
        </row>
        <row r="489">
          <cell r="A489" t="str">
            <v>D350202000103502105030202</v>
          </cell>
          <cell r="B489" t="str">
            <v xml:space="preserve">ADQUISICIONES DIFERENTES DE ACTIVOS </v>
          </cell>
          <cell r="C489">
            <v>0</v>
          </cell>
          <cell r="D489"/>
          <cell r="E489">
            <v>0</v>
          </cell>
          <cell r="F489">
            <v>336000000</v>
          </cell>
        </row>
        <row r="490">
          <cell r="A490" t="str">
            <v>D35020200010350210503020201</v>
          </cell>
          <cell r="B490" t="str">
            <v>MATERIALES Y SUMINISTROS</v>
          </cell>
          <cell r="C490">
            <v>0</v>
          </cell>
          <cell r="D490"/>
          <cell r="E490">
            <v>0</v>
          </cell>
          <cell r="F490">
            <v>290000000</v>
          </cell>
        </row>
        <row r="491">
          <cell r="A491" t="str">
            <v>D35020200010350210503020201004</v>
          </cell>
          <cell r="B491" t="str">
            <v>PRODUCTOS METÁLICOS Y PAQUETES DE SOFTWARE</v>
          </cell>
          <cell r="C491">
            <v>0</v>
          </cell>
          <cell r="D491"/>
          <cell r="E491">
            <v>0</v>
          </cell>
          <cell r="F491">
            <v>290000000</v>
          </cell>
        </row>
        <row r="492">
          <cell r="A492" t="str">
            <v>D35020200010350210503020201004005</v>
          </cell>
          <cell r="B492" t="str">
            <v>MAQUINARIA DE OFICINA, CONTABILIDAD E INFORMÁTICA</v>
          </cell>
          <cell r="C492">
            <v>0</v>
          </cell>
          <cell r="D492"/>
          <cell r="E492">
            <v>0</v>
          </cell>
          <cell r="F492">
            <v>290000000</v>
          </cell>
        </row>
        <row r="493">
          <cell r="A493" t="str">
            <v>D3502020001035021050302020100400502</v>
          </cell>
          <cell r="B493" t="str">
            <v>MAQUINARIA DE INFORMÁTICA Y SUS PARTES, PIEZAS Y ACCESORIOS</v>
          </cell>
          <cell r="C493"/>
          <cell r="D493"/>
          <cell r="E493">
            <v>0</v>
          </cell>
          <cell r="F493">
            <v>290000000</v>
          </cell>
        </row>
        <row r="494">
          <cell r="A494" t="str">
            <v>D35020200010350210503020202</v>
          </cell>
          <cell r="B494" t="str">
            <v>ADQUISICIÓN DE SERVICIOS</v>
          </cell>
          <cell r="C494">
            <v>0</v>
          </cell>
          <cell r="D494"/>
          <cell r="E494">
            <v>0</v>
          </cell>
          <cell r="F494">
            <v>46000000</v>
          </cell>
        </row>
        <row r="495">
          <cell r="A495" t="str">
            <v>D35020200010350210503020202008</v>
          </cell>
          <cell r="B495" t="str">
            <v xml:space="preserve">SERVICIOS PRESTADOS A LAS EMPRESAS Y SERVICIOS DE PRODUCCIÓN </v>
          </cell>
          <cell r="C495">
            <v>0</v>
          </cell>
          <cell r="D495"/>
          <cell r="E495">
            <v>0</v>
          </cell>
          <cell r="F495">
            <v>46000000</v>
          </cell>
        </row>
        <row r="496">
          <cell r="A496" t="str">
            <v>D35020200010350210503020202008004</v>
          </cell>
          <cell r="B496" t="str">
            <v>SERVICIOS DE TELECOMUNICACIONES, TRANSMISIÓN Y SUMINISTRO DE INFORMACIÓN</v>
          </cell>
          <cell r="C496">
            <v>0</v>
          </cell>
          <cell r="D496"/>
          <cell r="E496">
            <v>0</v>
          </cell>
          <cell r="F496">
            <v>46000000</v>
          </cell>
        </row>
        <row r="497">
          <cell r="A497" t="str">
            <v>D3502020001035021050302020200800401</v>
          </cell>
          <cell r="B497" t="str">
            <v>SERVICIOS DE TELEFONÍA Y OTRAS TELECOMUNICACIONES</v>
          </cell>
          <cell r="C497"/>
          <cell r="D497"/>
          <cell r="E497">
            <v>0</v>
          </cell>
          <cell r="F497">
            <v>6000000</v>
          </cell>
        </row>
        <row r="498">
          <cell r="A498" t="str">
            <v>D3502020001035021050302020200800402</v>
          </cell>
          <cell r="B498" t="str">
            <v>SERVICIOS DE TELECOMUNICACIONES A TRAVÉS DE INTERNET</v>
          </cell>
          <cell r="C498"/>
          <cell r="D498"/>
          <cell r="E498">
            <v>0</v>
          </cell>
          <cell r="F498">
            <v>40000000</v>
          </cell>
        </row>
        <row r="499">
          <cell r="A499" t="str">
            <v>D35020200010350210504</v>
          </cell>
          <cell r="B499" t="str">
            <v>DISEÑAR E IMPLEMENTAR PLATAFORMA DIGITAL PARA REALIZAR MERCADOS ELECTRÓNICOS DE ARTESANÍA COLOMBIANA</v>
          </cell>
          <cell r="C499">
            <v>26618051</v>
          </cell>
          <cell r="D499"/>
          <cell r="E499">
            <v>26618051</v>
          </cell>
          <cell r="F499">
            <v>473381949</v>
          </cell>
        </row>
        <row r="500">
          <cell r="A500" t="str">
            <v>D3502020001035021050402</v>
          </cell>
          <cell r="B500" t="str">
            <v xml:space="preserve">ADQUISICIÓN DE BIENES Y SERVICIOS </v>
          </cell>
          <cell r="C500">
            <v>26618051</v>
          </cell>
          <cell r="D500"/>
          <cell r="E500">
            <v>26618051</v>
          </cell>
          <cell r="F500">
            <v>473381949</v>
          </cell>
        </row>
        <row r="501">
          <cell r="A501" t="str">
            <v>D350202000103502105040202</v>
          </cell>
          <cell r="B501" t="str">
            <v xml:space="preserve">ADQUISICIONES DIFERENTES DE ACTIVOS </v>
          </cell>
          <cell r="C501">
            <v>26618051</v>
          </cell>
          <cell r="D501"/>
          <cell r="E501">
            <v>26618051</v>
          </cell>
          <cell r="F501">
            <v>473381949</v>
          </cell>
        </row>
        <row r="502">
          <cell r="A502" t="str">
            <v>D35020200010350210504020201</v>
          </cell>
          <cell r="B502" t="str">
            <v>MATERIALES Y SUMINISTROS</v>
          </cell>
          <cell r="C502">
            <v>13951471</v>
          </cell>
          <cell r="D502"/>
          <cell r="E502">
            <v>13951471</v>
          </cell>
          <cell r="F502">
            <v>0</v>
          </cell>
        </row>
        <row r="503">
          <cell r="A503" t="str">
            <v>D35020200010350210504020201002</v>
          </cell>
          <cell r="B503" t="str">
            <v>PRODUCTOS ALIMENTICIOS, BEBIDAS Y TABACO; TEXTILES, PRENDAS DE VESTIR Y PRODUCTOS DE CUERO</v>
          </cell>
          <cell r="C503">
            <v>0</v>
          </cell>
          <cell r="D503"/>
          <cell r="E503">
            <v>0</v>
          </cell>
          <cell r="F503">
            <v>0</v>
          </cell>
        </row>
        <row r="504">
          <cell r="A504" t="str">
            <v>D35020200010350210504020201002007</v>
          </cell>
          <cell r="B504" t="str">
            <v>ARTÍCULOS TEXTILES (EXCEPTO PRENDAS DE VESTIR)</v>
          </cell>
          <cell r="C504"/>
          <cell r="D504"/>
          <cell r="E504">
            <v>0</v>
          </cell>
          <cell r="F504"/>
        </row>
        <row r="505">
          <cell r="A505" t="str">
            <v>D35020200010350210504020201003</v>
          </cell>
          <cell r="B505" t="str">
            <v>OTROS BIENES TRANSPORTABLES (EXCEPTO PRODUCTOS METÁLICOS, MAQUINARIA Y EQUIPO)</v>
          </cell>
          <cell r="C505">
            <v>13951471</v>
          </cell>
          <cell r="D505"/>
          <cell r="E505">
            <v>13951471</v>
          </cell>
          <cell r="F505">
            <v>0</v>
          </cell>
        </row>
        <row r="506">
          <cell r="A506" t="str">
            <v>D35020200010350210504020201003002</v>
          </cell>
          <cell r="B506" t="str">
            <v>PASTA O PULPA, PAPEL Y PRODUCTOS DE PAPEL; IMPRESOS Y ARTÍCULOS RELACIONADOS</v>
          </cell>
          <cell r="C506">
            <v>3094000</v>
          </cell>
          <cell r="D506"/>
          <cell r="E506">
            <v>3094000</v>
          </cell>
          <cell r="F506">
            <v>0</v>
          </cell>
        </row>
        <row r="507">
          <cell r="A507" t="str">
            <v>D3502020001035021050402020100300201</v>
          </cell>
          <cell r="B507" t="str">
            <v>PASTA DE PAPEL, PAPEL Y CARTÓN</v>
          </cell>
          <cell r="C507">
            <v>3094000</v>
          </cell>
          <cell r="D507"/>
          <cell r="E507">
            <v>3094000</v>
          </cell>
          <cell r="F507"/>
        </row>
        <row r="508">
          <cell r="A508" t="str">
            <v>D3502020001035021050402020100300206</v>
          </cell>
          <cell r="B508" t="str">
            <v xml:space="preserve">SELLOS, CHEQUERAS, BILLETES DE BANCO, TÍTULOS DE ACCIONES, CATÁLOGOS Y FOLLETOS, MATERIAL PARA ANUNCIOS PUBLICITARIOS Y OTROS MATERIALES IMPRESOS </v>
          </cell>
          <cell r="C508"/>
          <cell r="D508"/>
          <cell r="E508">
            <v>0</v>
          </cell>
          <cell r="F508"/>
        </row>
        <row r="509">
          <cell r="A509" t="str">
            <v>D3502020001035021050402020100300207</v>
          </cell>
          <cell r="B509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509"/>
          <cell r="D509"/>
          <cell r="E509">
            <v>0</v>
          </cell>
          <cell r="F509"/>
        </row>
        <row r="510">
          <cell r="A510" t="str">
            <v>D35020200010350210504020201003004</v>
          </cell>
          <cell r="B510" t="str">
            <v>QUÍMICOS BÁSICOS</v>
          </cell>
          <cell r="C510">
            <v>0</v>
          </cell>
          <cell r="D510"/>
          <cell r="E510">
            <v>0</v>
          </cell>
          <cell r="F510">
            <v>0</v>
          </cell>
        </row>
        <row r="511">
          <cell r="A511" t="str">
            <v>D3502020001035021050402020100300401</v>
          </cell>
          <cell r="B511" t="str">
            <v xml:space="preserve">QUÍMICOS ORGÁNICOS BÁSICOS </v>
          </cell>
          <cell r="C511"/>
          <cell r="D511"/>
          <cell r="E511">
            <v>0</v>
          </cell>
          <cell r="F511"/>
        </row>
        <row r="512">
          <cell r="A512" t="str">
            <v>D35020200010350210504020201003005</v>
          </cell>
          <cell r="B512" t="str">
            <v>OTROS PRODUCTOS QUÍMICOS; FIBRAS ARTIFICIALES (O FIBRAS INDUSTRIALES HECHAS POR EL HOMBRE)</v>
          </cell>
          <cell r="C512">
            <v>0</v>
          </cell>
          <cell r="D512"/>
          <cell r="E512">
            <v>0</v>
          </cell>
          <cell r="F512">
            <v>0</v>
          </cell>
        </row>
        <row r="513">
          <cell r="A513" t="str">
            <v>D3502020001035021050402020100300501</v>
          </cell>
          <cell r="B513" t="str">
            <v>PINTURAS Y BARNICES Y PRODUCTOS RELACIONADOS; COLORES PARA LA PINTURA ARTÍSTICA; TINTAS</v>
          </cell>
          <cell r="C513"/>
          <cell r="D513"/>
          <cell r="E513">
            <v>0</v>
          </cell>
          <cell r="F513"/>
        </row>
        <row r="514">
          <cell r="A514" t="str">
            <v>D35020200010350210504020201003006</v>
          </cell>
          <cell r="B514" t="str">
            <v>PRODUCTOS DE CAUCHO Y PLÁSTICO</v>
          </cell>
          <cell r="C514">
            <v>10857471</v>
          </cell>
          <cell r="D514"/>
          <cell r="E514">
            <v>10857471</v>
          </cell>
          <cell r="F514">
            <v>0</v>
          </cell>
        </row>
        <row r="515">
          <cell r="A515" t="str">
            <v>D3502020001035021050402020100300603</v>
          </cell>
          <cell r="B515" t="str">
            <v>SEMIMANUFACTURAS DE PLÁSTICO</v>
          </cell>
          <cell r="C515">
            <v>7076533</v>
          </cell>
          <cell r="D515"/>
          <cell r="E515">
            <v>7076533</v>
          </cell>
          <cell r="F515"/>
        </row>
        <row r="516">
          <cell r="A516" t="str">
            <v>D3502020001035021050402020100300604</v>
          </cell>
          <cell r="B516" t="str">
            <v>PRODUCTOS DE EMPAQUE Y ENVASADO, DE PLÁSTICO</v>
          </cell>
          <cell r="C516">
            <v>3780938</v>
          </cell>
          <cell r="D516"/>
          <cell r="E516">
            <v>3780938</v>
          </cell>
          <cell r="F516"/>
        </row>
        <row r="517">
          <cell r="A517" t="str">
            <v>D3502020001035021050402020100300609</v>
          </cell>
          <cell r="B517" t="str">
            <v>OTROS PRODUCTOS PLÁSTICOS</v>
          </cell>
          <cell r="C517"/>
          <cell r="D517"/>
          <cell r="E517">
            <v>0</v>
          </cell>
          <cell r="F517"/>
        </row>
        <row r="518">
          <cell r="A518" t="str">
            <v>D35020200010350210504020201003008</v>
          </cell>
          <cell r="B518" t="str">
            <v>OTROS BIENES TRANSPORTABLES N.C.P.</v>
          </cell>
          <cell r="C518">
            <v>0</v>
          </cell>
          <cell r="D518"/>
          <cell r="E518">
            <v>0</v>
          </cell>
          <cell r="F518">
            <v>0</v>
          </cell>
        </row>
        <row r="519">
          <cell r="A519" t="str">
            <v>D3502020001035021050402020100300809</v>
          </cell>
          <cell r="B519" t="str">
            <v>OTROS ARTÍCULOS MANUFACTURADOS N.C.P.</v>
          </cell>
          <cell r="C519"/>
          <cell r="D519"/>
          <cell r="E519">
            <v>0</v>
          </cell>
          <cell r="F519"/>
        </row>
        <row r="520">
          <cell r="A520" t="str">
            <v>D35020200010350210504020201004</v>
          </cell>
          <cell r="B520" t="str">
            <v>PRODUCTOS METÁLICOS Y PAQUETES DE SOFTWARE</v>
          </cell>
          <cell r="C520">
            <v>0</v>
          </cell>
          <cell r="D520"/>
          <cell r="E520">
            <v>0</v>
          </cell>
          <cell r="F520">
            <v>0</v>
          </cell>
        </row>
        <row r="521">
          <cell r="A521" t="str">
            <v>D35020200010350210504020201004002</v>
          </cell>
          <cell r="B521" t="str">
            <v>PRODUCTOS METÁLICOS ELABORADOS (EXCEPTO MAQUINARIA Y EQUIPO)</v>
          </cell>
          <cell r="C521"/>
          <cell r="D521"/>
          <cell r="E521">
            <v>0</v>
          </cell>
          <cell r="F521"/>
        </row>
        <row r="522">
          <cell r="A522" t="str">
            <v>D35020200010350210504020201004003</v>
          </cell>
          <cell r="B522" t="str">
            <v>MAQUINARIA PARA USO GENERAL</v>
          </cell>
          <cell r="C522">
            <v>0</v>
          </cell>
          <cell r="D522"/>
          <cell r="E522">
            <v>0</v>
          </cell>
          <cell r="F522">
            <v>0</v>
          </cell>
        </row>
        <row r="523">
          <cell r="A523" t="str">
            <v>D3502020001035021050402020100400309</v>
          </cell>
          <cell r="B523" t="str">
            <v>OTRAS MÁQUINAS PARA USOS GENERALES Y SUS PARTES Y PIEZAS</v>
          </cell>
          <cell r="C523"/>
          <cell r="D523"/>
          <cell r="E523">
            <v>0</v>
          </cell>
          <cell r="F523"/>
        </row>
        <row r="524">
          <cell r="A524" t="str">
            <v>D35020200010350210504020201004005</v>
          </cell>
          <cell r="B524" t="str">
            <v>MAQUINARIA DE OFICINA, CONTABILIDAD E INFORMÁTICA</v>
          </cell>
          <cell r="C524">
            <v>0</v>
          </cell>
          <cell r="D524"/>
          <cell r="E524">
            <v>0</v>
          </cell>
          <cell r="F524">
            <v>0</v>
          </cell>
        </row>
        <row r="525">
          <cell r="A525" t="str">
            <v>D3502020001035021050402020100400501</v>
          </cell>
          <cell r="B525" t="str">
            <v>MÁQUINAS PARA OFICINA Y CONTABILIDAD, Y SUS PARTES Y ACCESORIOS</v>
          </cell>
          <cell r="C525"/>
          <cell r="D525"/>
          <cell r="E525">
            <v>0</v>
          </cell>
          <cell r="F525"/>
        </row>
        <row r="526">
          <cell r="A526" t="str">
            <v>D3502020001035021050402020100400502</v>
          </cell>
          <cell r="B526" t="str">
            <v>MAQUINARIA DE INFORMÁTICA Y SUS PARTES, PIEZAS Y ACCESORIOS</v>
          </cell>
          <cell r="C526"/>
          <cell r="D526"/>
          <cell r="E526">
            <v>0</v>
          </cell>
          <cell r="F526"/>
        </row>
        <row r="527">
          <cell r="A527" t="str">
            <v>D35020200010350210504020201004007</v>
          </cell>
          <cell r="B527" t="str">
            <v>EQUIPO Y APARATOS DE RADIO, TELEVISIÓN Y COMUNICACIONES</v>
          </cell>
          <cell r="C527">
            <v>0</v>
          </cell>
          <cell r="D527"/>
          <cell r="E527">
            <v>0</v>
          </cell>
          <cell r="F527">
            <v>0</v>
          </cell>
        </row>
        <row r="528">
          <cell r="A528" t="str">
            <v>D3502020001035021050402020100400705</v>
          </cell>
          <cell r="B528" t="str">
            <v>DISCOS, CINTAS, DISPOSITIVOS DE ALMACENAMIENTO EN ESTADO SÓLIDO NO VOLÁTILES Y OTROS MEDIOS, NO GRABADOS</v>
          </cell>
          <cell r="C528"/>
          <cell r="D528"/>
          <cell r="E528">
            <v>0</v>
          </cell>
          <cell r="F528"/>
        </row>
        <row r="529">
          <cell r="A529" t="str">
            <v>D3502020001035021050402020100400708</v>
          </cell>
          <cell r="B529" t="str">
            <v xml:space="preserve">PAQUETES DE SOFTWARE </v>
          </cell>
          <cell r="C529"/>
          <cell r="D529"/>
          <cell r="E529">
            <v>0</v>
          </cell>
          <cell r="F529"/>
        </row>
        <row r="530">
          <cell r="A530" t="str">
            <v>D35020200010350210504020202</v>
          </cell>
          <cell r="B530" t="str">
            <v>ADQUISICIÓN DE SERVICIOS</v>
          </cell>
          <cell r="C530">
            <v>12666580</v>
          </cell>
          <cell r="D530"/>
          <cell r="E530">
            <v>12666580</v>
          </cell>
          <cell r="F530">
            <v>473381949</v>
          </cell>
        </row>
        <row r="531">
          <cell r="A531" t="str">
            <v>D35020200010350210504020202005</v>
          </cell>
          <cell r="B531" t="str">
            <v>SERVICIOS DE LA CONSTRUCCIÓN</v>
          </cell>
          <cell r="C531">
            <v>0</v>
          </cell>
          <cell r="D531"/>
          <cell r="E531">
            <v>0</v>
          </cell>
          <cell r="F531">
            <v>56250000</v>
          </cell>
        </row>
        <row r="532">
          <cell r="A532" t="str">
            <v>D35020200010350210504020202005004</v>
          </cell>
          <cell r="B532" t="str">
            <v>SERVICIOS DE CONSTRUCCIÓN</v>
          </cell>
          <cell r="C532">
            <v>0</v>
          </cell>
          <cell r="D532"/>
          <cell r="E532">
            <v>0</v>
          </cell>
          <cell r="F532">
            <v>56250000</v>
          </cell>
        </row>
        <row r="533">
          <cell r="A533" t="str">
            <v>D3502020001035021050402020200500404</v>
          </cell>
          <cell r="B533" t="str">
            <v>MONTAJE Y ERECCIÓN DE CONSTRUCCIONES PREFABRICADAS</v>
          </cell>
          <cell r="C533">
            <v>0</v>
          </cell>
          <cell r="D533"/>
          <cell r="E533">
            <v>0</v>
          </cell>
          <cell r="F533"/>
        </row>
        <row r="534">
          <cell r="A534" t="str">
            <v>D3502020001035021050402020200500405</v>
          </cell>
          <cell r="B534" t="str">
            <v xml:space="preserve">SERVICIOS ESPECIALES DE CONSTRUCCIÓN </v>
          </cell>
          <cell r="C534"/>
          <cell r="D534"/>
          <cell r="E534">
            <v>0</v>
          </cell>
          <cell r="F534">
            <v>56250000</v>
          </cell>
        </row>
        <row r="535">
          <cell r="A535" t="str">
            <v>D35020200010350210504020202006</v>
          </cell>
          <cell r="B535" t="str">
            <v>SERVICIOS DE ALOJAMIENTO; SERVICIOS DE SUMINISTRO DE COMIDAS Y BEBIDAS; SERVICIOS DE TRANSPORTE; Y SERVICIOS DE DISTRIBUCIÓN DE ELECTRICIDAD, GAS Y AGUA</v>
          </cell>
          <cell r="C535">
            <v>0</v>
          </cell>
          <cell r="D535"/>
          <cell r="E535">
            <v>0</v>
          </cell>
          <cell r="F535">
            <v>0</v>
          </cell>
        </row>
        <row r="536">
          <cell r="A536" t="str">
            <v>D35020200010350210504020202006003</v>
          </cell>
          <cell r="B536" t="str">
            <v>ALOJAMIENTO; SERVICIOS DE SUMINISTROS DE COMIDAS Y BEBIDAS</v>
          </cell>
          <cell r="C536">
            <v>0</v>
          </cell>
          <cell r="D536"/>
          <cell r="E536">
            <v>0</v>
          </cell>
          <cell r="F536">
            <v>0</v>
          </cell>
        </row>
        <row r="537">
          <cell r="A537" t="str">
            <v>D3502020001035021050402020200600301</v>
          </cell>
          <cell r="B537" t="str">
            <v>SERVICIOS DE ALOJAMIENTO PARA ESTANCIAS CORTAS</v>
          </cell>
          <cell r="C537"/>
          <cell r="D537"/>
          <cell r="E537">
            <v>0</v>
          </cell>
          <cell r="F537"/>
        </row>
        <row r="538">
          <cell r="A538" t="str">
            <v>D35020200010350210504020202006004</v>
          </cell>
          <cell r="B538" t="str">
            <v>SERVICIOS DE TRANSPORTE DE PASAJEROS</v>
          </cell>
          <cell r="C538"/>
          <cell r="D538"/>
          <cell r="E538">
            <v>0</v>
          </cell>
          <cell r="F538"/>
        </row>
        <row r="539">
          <cell r="A539" t="str">
            <v>D35020200010350210504020202006005</v>
          </cell>
          <cell r="B539" t="str">
            <v>SERVICIOS DE TRANSPORTE DE CARGA</v>
          </cell>
          <cell r="C539">
            <v>0</v>
          </cell>
          <cell r="D539"/>
          <cell r="E539">
            <v>0</v>
          </cell>
          <cell r="F539">
            <v>0</v>
          </cell>
        </row>
        <row r="540">
          <cell r="A540" t="str">
            <v>D3502020001035021050402020200600501</v>
          </cell>
          <cell r="B540" t="str">
            <v>SERVICIOS DE TRANSPORTE DE CARGA POR VÍA TERRESTRE</v>
          </cell>
          <cell r="C540"/>
          <cell r="D540"/>
          <cell r="E540">
            <v>0</v>
          </cell>
          <cell r="F540"/>
        </row>
        <row r="541">
          <cell r="A541" t="str">
            <v>D35020200010350210504020202007</v>
          </cell>
          <cell r="B541" t="str">
            <v>SERVICIOS FINANCIEROS Y SERVICIOS CONEXOS, SERVICIOS INMOBILIARIOS Y SERVICIOS DE LEASING</v>
          </cell>
          <cell r="C541">
            <v>0</v>
          </cell>
          <cell r="D541"/>
          <cell r="E541">
            <v>0</v>
          </cell>
          <cell r="F541">
            <v>26000000</v>
          </cell>
        </row>
        <row r="542">
          <cell r="A542" t="str">
            <v>D35020200010350210504020202007001</v>
          </cell>
          <cell r="B542" t="str">
            <v>SERVICIOS FINANCIEROS Y SERVICIOS CONEXOS</v>
          </cell>
          <cell r="C542">
            <v>0</v>
          </cell>
          <cell r="D542"/>
          <cell r="E542">
            <v>0</v>
          </cell>
          <cell r="F542">
            <v>0</v>
          </cell>
        </row>
        <row r="543">
          <cell r="A543" t="str">
            <v>D3502020001035021050402020200700103</v>
          </cell>
          <cell r="B543" t="str">
            <v>SERVICIOS DE SEGUROS Y PENSIONES (CON EXCLUSIÓN DE SERVICIOS DE REASEGURO), EXCEPTO LOS SERVICIOS DE SEGUROS SOCIALES</v>
          </cell>
          <cell r="C543">
            <v>0</v>
          </cell>
          <cell r="D543"/>
          <cell r="E543">
            <v>0</v>
          </cell>
          <cell r="F543">
            <v>0</v>
          </cell>
        </row>
        <row r="544">
          <cell r="A544" t="str">
            <v>D35020200010350210504020202007001035</v>
          </cell>
          <cell r="B544" t="str">
            <v>OTROS SERVICIOS DE SEGUROS DISTINTOS A LOS SEGUROS DE VIDA (EXCEPTO LOS SERVICIOS DE REASEGURO)</v>
          </cell>
          <cell r="C544"/>
          <cell r="D544">
            <v>0</v>
          </cell>
          <cell r="E544">
            <v>0</v>
          </cell>
          <cell r="F544"/>
        </row>
        <row r="545">
          <cell r="A545" t="str">
            <v>D35020200010350210504020202007002</v>
          </cell>
          <cell r="B545" t="str">
            <v xml:space="preserve">SERVICIOS INMOBILIARIOS </v>
          </cell>
          <cell r="C545">
            <v>0</v>
          </cell>
          <cell r="D545"/>
          <cell r="E545">
            <v>0</v>
          </cell>
          <cell r="F545">
            <v>26000000</v>
          </cell>
        </row>
        <row r="546">
          <cell r="A546" t="str">
            <v>D3502020001035021050402020200700201</v>
          </cell>
          <cell r="B546" t="str">
            <v>SERVICIOS INMOBILIARIOS RELATIVOS A BIENES RAÍCES PROPIOS O ARRENDADOS</v>
          </cell>
          <cell r="C546">
            <v>0</v>
          </cell>
          <cell r="D546"/>
          <cell r="E546">
            <v>0</v>
          </cell>
          <cell r="F546">
            <v>26000000</v>
          </cell>
        </row>
        <row r="547">
          <cell r="A547" t="str">
            <v>D35020200010350210504020202007002011</v>
          </cell>
          <cell r="B547" t="str">
            <v>SERVICIOS DE ALQUILER O ARRENDAMIENTO CON O SIN OPCIÓN DE COMPRA RELATIVOS A BIENES INMUEBLES PROPIOS O ARRENDADOS</v>
          </cell>
          <cell r="C547"/>
          <cell r="D547"/>
          <cell r="E547">
            <v>0</v>
          </cell>
          <cell r="F547">
            <v>26000000</v>
          </cell>
        </row>
        <row r="548">
          <cell r="A548" t="str">
            <v>D35020200010350210504020202007003</v>
          </cell>
          <cell r="B548" t="str">
            <v>SERVICIOS DE ARRENDAMIENTO O ALQUILER SIN OPERARIO</v>
          </cell>
          <cell r="C548">
            <v>0</v>
          </cell>
          <cell r="D548"/>
          <cell r="E548">
            <v>0</v>
          </cell>
          <cell r="F548">
            <v>0</v>
          </cell>
        </row>
        <row r="549">
          <cell r="A549" t="str">
            <v>D3502020001035021050402020200700303</v>
          </cell>
          <cell r="B549" t="str">
            <v>DERECHOS DE USO DE PRODUCTOS DE PROPIEDAD INTELECTUAL Y OTROS PRODUCTOS SIMILARES</v>
          </cell>
          <cell r="C549"/>
          <cell r="D549"/>
          <cell r="E549">
            <v>0</v>
          </cell>
          <cell r="F549"/>
        </row>
        <row r="550">
          <cell r="A550" t="str">
            <v>D35020200010350210504020202008</v>
          </cell>
          <cell r="B550" t="str">
            <v xml:space="preserve">SERVICIOS PRESTADOS A LAS EMPRESAS Y SERVICIOS DE PRODUCCIÓN </v>
          </cell>
          <cell r="C550">
            <v>12666580</v>
          </cell>
          <cell r="D550"/>
          <cell r="E550">
            <v>12666580</v>
          </cell>
          <cell r="F550">
            <v>390131949</v>
          </cell>
        </row>
        <row r="551">
          <cell r="A551" t="str">
            <v>D35020200010350210504020202008003</v>
          </cell>
          <cell r="B551" t="str">
            <v>OTROS SERVICIOS PROFESIONALES, CIENTÍFICOS Y TÉCNICOS</v>
          </cell>
          <cell r="C551">
            <v>12666580</v>
          </cell>
          <cell r="D551"/>
          <cell r="E551">
            <v>12666580</v>
          </cell>
          <cell r="F551">
            <v>390131949</v>
          </cell>
        </row>
        <row r="552">
          <cell r="A552" t="str">
            <v>D3502020001035021050402020200800301</v>
          </cell>
          <cell r="B552" t="str">
            <v>SERVICIOS DE CONSULTORÍA EN ADMINISTRACIÓN Y SERVICIOS DE GESTIÓN; SERVICIOS DE TECNOLOGÍA DE LA INFORMACIÓN</v>
          </cell>
          <cell r="C552">
            <v>0</v>
          </cell>
          <cell r="D552"/>
          <cell r="E552">
            <v>0</v>
          </cell>
          <cell r="F552">
            <v>0</v>
          </cell>
        </row>
        <row r="553">
          <cell r="A553" t="str">
            <v>D35020200010350210504020202008003019</v>
          </cell>
          <cell r="B553" t="str">
            <v>OTROS SERVICIOS DE GESTIÓN, EXCEPTO LOS SERVICIOS DE ADMINISTRACIÓN DE PROYECTOS DE CONSTRUCCIÓN</v>
          </cell>
          <cell r="C553"/>
          <cell r="D553"/>
          <cell r="E553">
            <v>0</v>
          </cell>
          <cell r="F553"/>
        </row>
        <row r="554">
          <cell r="A554" t="str">
            <v>D3502020001035021050402020200800309</v>
          </cell>
          <cell r="B554" t="str">
            <v>OTROS SERVICIOS PROFESIONALES Y TÉCNICOS N.C.P.</v>
          </cell>
          <cell r="C554">
            <v>12666580</v>
          </cell>
          <cell r="D554"/>
          <cell r="E554">
            <v>12666580</v>
          </cell>
          <cell r="F554">
            <v>390131949</v>
          </cell>
        </row>
        <row r="555">
          <cell r="A555" t="str">
            <v>D35020200010350210504020202008004</v>
          </cell>
          <cell r="B555" t="str">
            <v>SERVICIOS DE TELECOMUNICACIONES, TRANSMISIÓN Y SUMINISTRO DE INFORMACIÓN</v>
          </cell>
          <cell r="C555">
            <v>0</v>
          </cell>
          <cell r="D555"/>
          <cell r="E555">
            <v>0</v>
          </cell>
          <cell r="F555">
            <v>0</v>
          </cell>
        </row>
        <row r="556">
          <cell r="A556" t="str">
            <v>D3502020001035021050402020200800401</v>
          </cell>
          <cell r="B556" t="str">
            <v>SERVICIOS DE TELEFONÍA Y OTRAS TELECOMUNICACIONES</v>
          </cell>
          <cell r="C556"/>
          <cell r="D556"/>
          <cell r="E556">
            <v>0</v>
          </cell>
          <cell r="F556"/>
        </row>
        <row r="557">
          <cell r="A557" t="str">
            <v>D3502020001035021050402020200800402</v>
          </cell>
          <cell r="B557" t="str">
            <v>SERVICIOS DE TELECOMUNICACIONES A TRAVÉS DE INTERNET</v>
          </cell>
          <cell r="C557"/>
          <cell r="D557"/>
          <cell r="E557">
            <v>0</v>
          </cell>
          <cell r="F557"/>
        </row>
        <row r="558">
          <cell r="A558" t="str">
            <v>D35020200010350210504020202008005</v>
          </cell>
          <cell r="B558" t="str">
            <v>SERVICIOS DE SOPORTE</v>
          </cell>
          <cell r="C558">
            <v>0</v>
          </cell>
          <cell r="D558"/>
          <cell r="E558">
            <v>0</v>
          </cell>
          <cell r="F558">
            <v>0</v>
          </cell>
        </row>
        <row r="559">
          <cell r="A559" t="str">
            <v>D3502020001035021050402020200800509</v>
          </cell>
          <cell r="B559" t="str">
            <v>OTROS SERVICIOS AUXILIARES</v>
          </cell>
          <cell r="C559">
            <v>0</v>
          </cell>
          <cell r="D559"/>
          <cell r="E559">
            <v>0</v>
          </cell>
          <cell r="F559">
            <v>0</v>
          </cell>
        </row>
        <row r="560">
          <cell r="A560" t="str">
            <v>D35020200010350210504020202008005099</v>
          </cell>
          <cell r="B560" t="str">
            <v>OTROS SERVICIOS DE APOYO Y DE INFORMACIÓN N.C.P.</v>
          </cell>
          <cell r="C560"/>
          <cell r="D560"/>
          <cell r="E560">
            <v>0</v>
          </cell>
          <cell r="F560"/>
        </row>
        <row r="561">
          <cell r="A561" t="str">
            <v>D35020200010350210504020202008007</v>
          </cell>
          <cell r="B561" t="str">
            <v>SERVICIOS DE MANTENIMIENTO, REPARACIÓN E INSTALACIÓN (EXCEPTO SERVICIOS DE CONSTRUCCIÓN)</v>
          </cell>
          <cell r="C561">
            <v>0</v>
          </cell>
          <cell r="D561"/>
          <cell r="E561">
            <v>0</v>
          </cell>
          <cell r="F561">
            <v>0</v>
          </cell>
        </row>
        <row r="562">
          <cell r="A562" t="str">
            <v>D3502020001035021050402020200800701</v>
          </cell>
          <cell r="B562" t="str">
            <v>SERVICIOS DE MANTENIMIENTO Y REPARACIÓN DE PRODUCTOS METÁLICOS ELABORADOS, MAQUINARIA Y EQUIPO</v>
          </cell>
          <cell r="C562">
            <v>0</v>
          </cell>
          <cell r="D562"/>
          <cell r="E562">
            <v>0</v>
          </cell>
          <cell r="F562">
            <v>0</v>
          </cell>
        </row>
        <row r="563">
          <cell r="A563" t="str">
            <v>D35020200010350210504020202008007015</v>
          </cell>
          <cell r="B563" t="str">
            <v>SERVICIOS DE MANTENIMIENTO Y REPARACIÓN DE OTRA MAQUINARIA Y OTRO EQUIPO</v>
          </cell>
          <cell r="C563"/>
          <cell r="D563"/>
          <cell r="E563">
            <v>0</v>
          </cell>
          <cell r="F563"/>
        </row>
        <row r="564">
          <cell r="A564" t="str">
            <v>D35020200010350210504020202009</v>
          </cell>
          <cell r="B564" t="str">
            <v>SERVICIOS PARA LA COMUNIDAD, SOCIALES Y PERSONALES</v>
          </cell>
          <cell r="C564">
            <v>0</v>
          </cell>
          <cell r="D564"/>
          <cell r="E564">
            <v>0</v>
          </cell>
          <cell r="F564">
            <v>1000000</v>
          </cell>
        </row>
        <row r="565">
          <cell r="A565" t="str">
            <v>D35020200010350210504020202009003</v>
          </cell>
          <cell r="B565" t="str">
            <v>SERVICIOS PARA EL CUIDADO DE LA SALUD HUMANA Y SERVICIOS SOCIALES</v>
          </cell>
          <cell r="C565">
            <v>0</v>
          </cell>
          <cell r="D565"/>
          <cell r="E565">
            <v>0</v>
          </cell>
          <cell r="F565">
            <v>1000000</v>
          </cell>
        </row>
        <row r="566">
          <cell r="A566" t="str">
            <v>D3502020001035021050402020200900301</v>
          </cell>
          <cell r="B566" t="str">
            <v>SERVICIOS DE SALUD HUMANA</v>
          </cell>
          <cell r="C566"/>
          <cell r="D566"/>
          <cell r="E566">
            <v>0</v>
          </cell>
          <cell r="F566">
            <v>1000000</v>
          </cell>
        </row>
        <row r="567">
          <cell r="A567" t="str">
            <v>D35020200010350210504020202010</v>
          </cell>
          <cell r="B567" t="str">
            <v>VIÁTICOS DE LOS FUNCIONARIOS EN COMISIÓN</v>
          </cell>
          <cell r="C567"/>
          <cell r="D567"/>
          <cell r="E567">
            <v>0</v>
          </cell>
          <cell r="F567"/>
        </row>
        <row r="568">
          <cell r="A568" t="str">
            <v>D3502020002</v>
          </cell>
          <cell r="B568" t="str">
            <v>MEJORAMIENTO DE LA GESTIÓN DE LA INFORMACIÓN Y LA GENERACIÓN DE CONOCIMIENTO DEL SECTOR ARTESANAL NACIONAL</v>
          </cell>
          <cell r="C568">
            <v>8000000</v>
          </cell>
          <cell r="D568"/>
          <cell r="E568">
            <v>8000000</v>
          </cell>
          <cell r="F568">
            <v>257500000</v>
          </cell>
        </row>
        <row r="569">
          <cell r="A569" t="str">
            <v>D35020200020</v>
          </cell>
          <cell r="B569" t="str">
            <v>MEJORAMIENTO DE LA GESTIÓN DE LA INFORMACIÓN Y LA GENERACIÓN DE CONOCIMIENTO DEL SECTOR ARTESANAL NACIONAL</v>
          </cell>
          <cell r="C569">
            <v>8000000</v>
          </cell>
          <cell r="D569"/>
          <cell r="E569">
            <v>8000000</v>
          </cell>
          <cell r="F569">
            <v>257500000</v>
          </cell>
        </row>
        <row r="570">
          <cell r="A570" t="str">
            <v>D350202000203502027</v>
          </cell>
          <cell r="B570" t="str">
            <v>SERVICIO DE DIVULGACIÓN DE LA ACTIVIDAD ARTESANAL</v>
          </cell>
          <cell r="C570">
            <v>0</v>
          </cell>
          <cell r="D570"/>
          <cell r="E570">
            <v>0</v>
          </cell>
          <cell r="F570">
            <v>20000000</v>
          </cell>
        </row>
        <row r="571">
          <cell r="A571" t="str">
            <v>D35020200020350202703</v>
          </cell>
          <cell r="B571" t="str">
            <v>PARTICIPAR EN ESCENARIOS DE DIVULGACIÓN</v>
          </cell>
          <cell r="C571">
            <v>0</v>
          </cell>
          <cell r="D571"/>
          <cell r="E571">
            <v>0</v>
          </cell>
          <cell r="F571">
            <v>20000000</v>
          </cell>
        </row>
        <row r="572">
          <cell r="A572" t="str">
            <v>D3502020002035020270302</v>
          </cell>
          <cell r="B572" t="str">
            <v xml:space="preserve">ADQUISICIÓN DE BIENES Y SERVICIOS </v>
          </cell>
          <cell r="C572">
            <v>0</v>
          </cell>
          <cell r="D572"/>
          <cell r="E572">
            <v>0</v>
          </cell>
          <cell r="F572">
            <v>20000000</v>
          </cell>
        </row>
        <row r="573">
          <cell r="A573" t="str">
            <v>D350202000203502027030202</v>
          </cell>
          <cell r="B573" t="str">
            <v xml:space="preserve">ADQUISICIONES DIFERENTES DE ACTIVOS </v>
          </cell>
          <cell r="C573">
            <v>0</v>
          </cell>
          <cell r="D573"/>
          <cell r="E573">
            <v>0</v>
          </cell>
          <cell r="F573">
            <v>20000000</v>
          </cell>
        </row>
        <row r="574">
          <cell r="A574" t="str">
            <v>D35020200020350202703020202</v>
          </cell>
          <cell r="B574" t="str">
            <v>ADQUISICIÓN DE SERVICIOS</v>
          </cell>
          <cell r="C574">
            <v>0</v>
          </cell>
          <cell r="D574"/>
          <cell r="E574">
            <v>0</v>
          </cell>
          <cell r="F574">
            <v>20000000</v>
          </cell>
        </row>
        <row r="575">
          <cell r="A575" t="str">
            <v>D35020200020350202703020202008</v>
          </cell>
          <cell r="B575" t="str">
            <v xml:space="preserve">SERVICIOS PRESTADOS A LAS EMPRESAS Y SERVICIOS DE PRODUCCIÓN </v>
          </cell>
          <cell r="C575">
            <v>0</v>
          </cell>
          <cell r="D575"/>
          <cell r="E575">
            <v>0</v>
          </cell>
          <cell r="F575">
            <v>20000000</v>
          </cell>
        </row>
        <row r="576">
          <cell r="A576" t="str">
            <v>D35020200020350202703020202008003</v>
          </cell>
          <cell r="B576" t="str">
            <v>OTROS SERVICIOS PROFESIONALES, CIENTÍFICOS Y TÉCNICOS</v>
          </cell>
          <cell r="C576">
            <v>0</v>
          </cell>
          <cell r="D576"/>
          <cell r="E576">
            <v>0</v>
          </cell>
          <cell r="F576">
            <v>20000000</v>
          </cell>
        </row>
        <row r="577">
          <cell r="A577" t="str">
            <v>D3502020002035020270302020200800309</v>
          </cell>
          <cell r="B577" t="str">
            <v>OTROS SERVICIOS PROFESIONALES Y TÉCNICOS N.C.P.</v>
          </cell>
          <cell r="C577"/>
          <cell r="D577"/>
          <cell r="E577">
            <v>0</v>
          </cell>
          <cell r="F577">
            <v>20000000</v>
          </cell>
        </row>
        <row r="578">
          <cell r="A578" t="str">
            <v>D350202000203502107</v>
          </cell>
          <cell r="B578" t="str">
            <v>SERVICIO DE INFORMACIÓN SOBRE EL SECTOR ARTESANAL</v>
          </cell>
          <cell r="C578">
            <v>8000000</v>
          </cell>
          <cell r="D578"/>
          <cell r="E578">
            <v>8000000</v>
          </cell>
          <cell r="F578">
            <v>136000000</v>
          </cell>
        </row>
        <row r="579">
          <cell r="A579" t="str">
            <v>D35020200020350210702</v>
          </cell>
          <cell r="B579" t="str">
            <v>CONSOLIDAR EL SISTEMA INTEGRADO DE INFORMACIÓN</v>
          </cell>
          <cell r="C579">
            <v>8000000</v>
          </cell>
          <cell r="D579"/>
          <cell r="E579">
            <v>8000000</v>
          </cell>
          <cell r="F579">
            <v>0</v>
          </cell>
        </row>
        <row r="580">
          <cell r="A580" t="str">
            <v>D3502020002035021070202</v>
          </cell>
          <cell r="B580" t="str">
            <v xml:space="preserve">ADQUISICIÓN DE BIENES Y SERVICIOS </v>
          </cell>
          <cell r="C580">
            <v>8000000</v>
          </cell>
          <cell r="D580"/>
          <cell r="E580">
            <v>8000000</v>
          </cell>
          <cell r="F580">
            <v>0</v>
          </cell>
        </row>
        <row r="581">
          <cell r="A581" t="str">
            <v>D350202000203502107020202</v>
          </cell>
          <cell r="B581" t="str">
            <v xml:space="preserve">ADQUISICIONES DIFERENTES DE ACTIVOS </v>
          </cell>
          <cell r="C581">
            <v>8000000</v>
          </cell>
          <cell r="D581"/>
          <cell r="E581">
            <v>8000000</v>
          </cell>
          <cell r="F581">
            <v>0</v>
          </cell>
        </row>
        <row r="582">
          <cell r="A582" t="str">
            <v>D35020200020350210702020202</v>
          </cell>
          <cell r="B582" t="str">
            <v>ADQUISICIÓN DE SERVICIOS</v>
          </cell>
          <cell r="C582">
            <v>8000000</v>
          </cell>
          <cell r="D582"/>
          <cell r="E582">
            <v>8000000</v>
          </cell>
          <cell r="F582">
            <v>0</v>
          </cell>
        </row>
        <row r="583">
          <cell r="A583" t="str">
            <v>D35020200020350210702020202008</v>
          </cell>
          <cell r="B583" t="str">
            <v xml:space="preserve">SERVICIOS PRESTADOS A LAS EMPRESAS Y SERVICIOS DE PRODUCCIÓN </v>
          </cell>
          <cell r="C583">
            <v>8000000</v>
          </cell>
          <cell r="D583"/>
          <cell r="E583">
            <v>8000000</v>
          </cell>
          <cell r="F583">
            <v>0</v>
          </cell>
        </row>
        <row r="584">
          <cell r="A584" t="str">
            <v>D35020200020350210702020202008003</v>
          </cell>
          <cell r="B584" t="str">
            <v>OTROS SERVICIOS PROFESIONALES, CIENTÍFICOS Y TÉCNICOS</v>
          </cell>
          <cell r="C584">
            <v>8000000</v>
          </cell>
          <cell r="D584"/>
          <cell r="E584">
            <v>8000000</v>
          </cell>
          <cell r="F584">
            <v>0</v>
          </cell>
        </row>
        <row r="585">
          <cell r="A585" t="str">
            <v>D3502020002035021070202020200800301</v>
          </cell>
          <cell r="B585" t="str">
            <v>SERVICIOS DE CONSULTORÍA EN ADMINISTRACIÓN Y SERVICIOS DE GESTIÓN; SERVICIOS DE TECNOLOGÍA DE LA INFORMACIÓN</v>
          </cell>
          <cell r="C585">
            <v>8000000</v>
          </cell>
          <cell r="D585"/>
          <cell r="E585">
            <v>8000000</v>
          </cell>
          <cell r="F585">
            <v>0</v>
          </cell>
        </row>
        <row r="586">
          <cell r="A586" t="str">
            <v>D35020200020350210702020202008003019</v>
          </cell>
          <cell r="B586" t="str">
            <v>OTROS SERVICIOS DE GESTIÓN, EXCEPTO LOS SERVICIOS DE ADMINISTRACIÓN DE PROYECTOS DE CONSTRUCCIÓN</v>
          </cell>
          <cell r="C586">
            <v>8000000</v>
          </cell>
          <cell r="D586"/>
          <cell r="E586">
            <v>8000000</v>
          </cell>
          <cell r="F586"/>
        </row>
        <row r="587">
          <cell r="A587" t="str">
            <v>D35020200020350210702020202008004</v>
          </cell>
          <cell r="B587" t="str">
            <v>SERVICIOS DE TELECOMUNICACIONES, TRANSMISIÓN Y SUMINISTRO DE INFORMACIÓN</v>
          </cell>
          <cell r="C587">
            <v>0</v>
          </cell>
          <cell r="D587"/>
          <cell r="E587">
            <v>0</v>
          </cell>
          <cell r="F587">
            <v>0</v>
          </cell>
        </row>
        <row r="588">
          <cell r="A588" t="str">
            <v>D3502020002035021070202020200800405</v>
          </cell>
          <cell r="B588" t="str">
            <v>SERVICIOS DE BIBLIOTECAS Y ARCHIVOS</v>
          </cell>
          <cell r="C588"/>
          <cell r="D588"/>
          <cell r="E588">
            <v>0</v>
          </cell>
          <cell r="F588"/>
        </row>
        <row r="589">
          <cell r="A589" t="str">
            <v>D35020200020350210703</v>
          </cell>
          <cell r="B589" t="str">
            <v>CONSOLIDAR EL SISTEMA INTEGRADO DE INFORMACIÓN</v>
          </cell>
          <cell r="C589">
            <v>0</v>
          </cell>
          <cell r="D589"/>
          <cell r="E589">
            <v>0</v>
          </cell>
          <cell r="F589">
            <v>74000000</v>
          </cell>
        </row>
        <row r="590">
          <cell r="A590" t="str">
            <v>D3502020002035021070302</v>
          </cell>
          <cell r="B590" t="str">
            <v xml:space="preserve">ADQUISICIÓN DE BIENES Y SERVICIOS </v>
          </cell>
          <cell r="C590">
            <v>0</v>
          </cell>
          <cell r="D590"/>
          <cell r="E590">
            <v>0</v>
          </cell>
          <cell r="F590">
            <v>74000000</v>
          </cell>
        </row>
        <row r="591">
          <cell r="A591" t="str">
            <v>D350202000203502107030202</v>
          </cell>
          <cell r="B591" t="str">
            <v xml:space="preserve">ADQUISICIONES DIFERENTES DE ACTIVOS </v>
          </cell>
          <cell r="C591">
            <v>0</v>
          </cell>
          <cell r="D591"/>
          <cell r="E591">
            <v>0</v>
          </cell>
          <cell r="F591">
            <v>74000000</v>
          </cell>
        </row>
        <row r="592">
          <cell r="A592" t="str">
            <v>D35020200020350210703020202</v>
          </cell>
          <cell r="B592" t="str">
            <v>ADQUISICIÓN DE SERVICIOS</v>
          </cell>
          <cell r="C592">
            <v>0</v>
          </cell>
          <cell r="D592"/>
          <cell r="E592">
            <v>0</v>
          </cell>
          <cell r="F592">
            <v>74000000</v>
          </cell>
        </row>
        <row r="593">
          <cell r="A593" t="str">
            <v>D35020200020350210703020202008</v>
          </cell>
          <cell r="B593" t="str">
            <v xml:space="preserve">SERVICIOS PRESTADOS A LAS EMPRESAS Y SERVICIOS DE PRODUCCIÓN </v>
          </cell>
          <cell r="C593">
            <v>0</v>
          </cell>
          <cell r="D593"/>
          <cell r="E593">
            <v>0</v>
          </cell>
          <cell r="F593">
            <v>74000000</v>
          </cell>
        </row>
        <row r="594">
          <cell r="A594" t="str">
            <v>D35020200020350210703020202008003</v>
          </cell>
          <cell r="B594" t="str">
            <v>OTROS SERVICIOS PROFESIONALES, CIENTÍFICOS Y TÉCNICOS</v>
          </cell>
          <cell r="C594">
            <v>0</v>
          </cell>
          <cell r="D594"/>
          <cell r="E594">
            <v>0</v>
          </cell>
          <cell r="F594">
            <v>59955962</v>
          </cell>
        </row>
        <row r="595">
          <cell r="A595" t="str">
            <v>D3502020002035021070302020200800301</v>
          </cell>
          <cell r="B595" t="str">
            <v>SERVICIOS DE CONSULTORÍA EN ADMINISTRACIÓN Y SERVICIOS DE GESTIÓN; SERVICIOS DE TECNOLOGÍA DE LA INFORMACIÓN</v>
          </cell>
          <cell r="C595">
            <v>0</v>
          </cell>
          <cell r="D595"/>
          <cell r="E595">
            <v>0</v>
          </cell>
          <cell r="F595">
            <v>59955962</v>
          </cell>
        </row>
        <row r="596">
          <cell r="A596" t="str">
            <v>D35020200020350210703020202008003019</v>
          </cell>
          <cell r="B596" t="str">
            <v>OTROS SERVICIOS DE GESTIÓN, EXCEPTO LOS SERVICIOS DE ADMINISTRACIÓN DE PROYECTOS DE CONSTRUCCIÓN</v>
          </cell>
          <cell r="C596"/>
          <cell r="D596"/>
          <cell r="E596">
            <v>0</v>
          </cell>
          <cell r="F596">
            <v>59955962</v>
          </cell>
        </row>
        <row r="597">
          <cell r="A597" t="str">
            <v>D35020200020350210703020202008004</v>
          </cell>
          <cell r="B597" t="str">
            <v>SERVICIOS DE TELECOMUNICACIONES, TRANSMISIÓN Y SUMINISTRO DE INFORMACIÓN</v>
          </cell>
          <cell r="C597">
            <v>0</v>
          </cell>
          <cell r="D597"/>
          <cell r="E597">
            <v>0</v>
          </cell>
          <cell r="F597">
            <v>14044038</v>
          </cell>
        </row>
        <row r="598">
          <cell r="A598" t="str">
            <v>D3502020002035021070302020200800405</v>
          </cell>
          <cell r="B598" t="str">
            <v>SERVICIOS DE BIBLIOTECAS Y ARCHIVOS</v>
          </cell>
          <cell r="C598"/>
          <cell r="D598"/>
          <cell r="E598">
            <v>0</v>
          </cell>
          <cell r="F598">
            <v>14044038</v>
          </cell>
        </row>
        <row r="599">
          <cell r="A599" t="str">
            <v>D35020200020350210704</v>
          </cell>
          <cell r="B599" t="str">
            <v>MANTENER EL SISTEMA DE INFORMACIÓN BIBLIOGRÁFICO</v>
          </cell>
          <cell r="C599">
            <v>0</v>
          </cell>
          <cell r="D599"/>
          <cell r="E599">
            <v>0</v>
          </cell>
          <cell r="F599">
            <v>62000000</v>
          </cell>
        </row>
        <row r="600">
          <cell r="A600" t="str">
            <v>D3502020002035021070402</v>
          </cell>
          <cell r="B600" t="str">
            <v xml:space="preserve">ADQUISICIÓN DE BIENES Y SERVICIOS </v>
          </cell>
          <cell r="C600">
            <v>0</v>
          </cell>
          <cell r="D600"/>
          <cell r="E600">
            <v>0</v>
          </cell>
          <cell r="F600">
            <v>62000000</v>
          </cell>
        </row>
        <row r="601">
          <cell r="A601" t="str">
            <v>D350202000203502107040202</v>
          </cell>
          <cell r="B601" t="str">
            <v xml:space="preserve">ADQUISICIONES DIFERENTES DE ACTIVOS </v>
          </cell>
          <cell r="C601">
            <v>0</v>
          </cell>
          <cell r="D601"/>
          <cell r="E601">
            <v>0</v>
          </cell>
          <cell r="F601">
            <v>62000000</v>
          </cell>
        </row>
        <row r="602">
          <cell r="A602" t="str">
            <v>D35020200020350210704020202</v>
          </cell>
          <cell r="B602" t="str">
            <v>ADQUISICIÓN DE SERVICIOS</v>
          </cell>
          <cell r="C602">
            <v>0</v>
          </cell>
          <cell r="D602"/>
          <cell r="E602">
            <v>0</v>
          </cell>
          <cell r="F602">
            <v>62000000</v>
          </cell>
        </row>
        <row r="603">
          <cell r="A603" t="str">
            <v>D35020200020350210704020202008</v>
          </cell>
          <cell r="B603" t="str">
            <v xml:space="preserve">SERVICIOS PRESTADOS A LAS EMPRESAS Y SERVICIOS DE PRODUCCIÓN </v>
          </cell>
          <cell r="C603">
            <v>0</v>
          </cell>
          <cell r="D603"/>
          <cell r="E603">
            <v>0</v>
          </cell>
          <cell r="F603">
            <v>62000000</v>
          </cell>
        </row>
        <row r="604">
          <cell r="A604" t="str">
            <v>D35020200020350210704020202008003</v>
          </cell>
          <cell r="B604" t="str">
            <v>OTROS SERVICIOS PROFESIONALES, CIENTÍFICOS Y TÉCNICOS</v>
          </cell>
          <cell r="C604">
            <v>0</v>
          </cell>
          <cell r="D604"/>
          <cell r="E604">
            <v>0</v>
          </cell>
          <cell r="F604">
            <v>0</v>
          </cell>
        </row>
        <row r="605">
          <cell r="A605" t="str">
            <v>D3502020002035021070402020200800301</v>
          </cell>
          <cell r="B605" t="str">
            <v>SERVICIOS DE CONSULTORÍA EN ADMINISTRACIÓN Y SERVICIOS DE GESTIÓN; SERVICIOS DE TECNOLOGÍA DE LA INFORMACIÓN</v>
          </cell>
          <cell r="C605">
            <v>0</v>
          </cell>
          <cell r="D605"/>
          <cell r="E605">
            <v>0</v>
          </cell>
          <cell r="F605">
            <v>0</v>
          </cell>
        </row>
        <row r="606">
          <cell r="A606" t="str">
            <v>D35020200020350210704020202008003019</v>
          </cell>
          <cell r="B606" t="str">
            <v>OTROS SERVICIOS DE GESTIÓN, EXCEPTO LOS SERVICIOS DE ADMINISTRACIÓN DE PROYECTOS DE CONSTRUCCIÓN</v>
          </cell>
          <cell r="C606"/>
          <cell r="D606"/>
          <cell r="E606">
            <v>0</v>
          </cell>
          <cell r="F606"/>
        </row>
        <row r="607">
          <cell r="A607" t="str">
            <v>D35020200020350210704020202008004</v>
          </cell>
          <cell r="B607" t="str">
            <v>SERVICIOS DE TELECOMUNICACIONES, TRANSMISIÓN Y SUMINISTRO DE INFORMACIÓN</v>
          </cell>
          <cell r="C607">
            <v>0</v>
          </cell>
          <cell r="D607"/>
          <cell r="E607">
            <v>0</v>
          </cell>
          <cell r="F607">
            <v>62000000</v>
          </cell>
        </row>
        <row r="608">
          <cell r="A608" t="str">
            <v>D3502020002035021070402020200800405</v>
          </cell>
          <cell r="B608" t="str">
            <v>SERVICIOS DE BIBLIOTECAS Y ARCHIVOS</v>
          </cell>
          <cell r="C608"/>
          <cell r="D608"/>
          <cell r="E608">
            <v>0</v>
          </cell>
          <cell r="F608">
            <v>62000000</v>
          </cell>
        </row>
        <row r="609">
          <cell r="A609" t="str">
            <v>D350202000203502109</v>
          </cell>
          <cell r="B609" t="str">
            <v>DOCUMENTOS INVESTIGACIÓN SOBRE EL SECTOR
ARTESANAL</v>
          </cell>
          <cell r="C609">
            <v>0</v>
          </cell>
          <cell r="D609"/>
          <cell r="E609">
            <v>0</v>
          </cell>
          <cell r="F609">
            <v>101500000</v>
          </cell>
        </row>
        <row r="610">
          <cell r="A610" t="str">
            <v>D35020200020350210902</v>
          </cell>
          <cell r="B610" t="str">
            <v>REALIZAR ESTUDIOS SOBRE EL SECTOR ARTESANAL</v>
          </cell>
          <cell r="C610">
            <v>0</v>
          </cell>
          <cell r="D610"/>
          <cell r="E610">
            <v>0</v>
          </cell>
          <cell r="F610">
            <v>101500000</v>
          </cell>
        </row>
        <row r="611">
          <cell r="A611" t="str">
            <v>D3502020002035021090202</v>
          </cell>
          <cell r="B611" t="str">
            <v xml:space="preserve">ADQUISICIÓN DE BIENES Y SERVICIOS </v>
          </cell>
          <cell r="C611">
            <v>0</v>
          </cell>
          <cell r="D611"/>
          <cell r="E611">
            <v>0</v>
          </cell>
          <cell r="F611">
            <v>101500000</v>
          </cell>
        </row>
        <row r="612">
          <cell r="A612" t="str">
            <v>D350202000203502109020202</v>
          </cell>
          <cell r="B612" t="str">
            <v xml:space="preserve">ADQUISICIONES DIFERENTES DE ACTIVOS </v>
          </cell>
          <cell r="C612">
            <v>0</v>
          </cell>
          <cell r="D612"/>
          <cell r="E612">
            <v>0</v>
          </cell>
          <cell r="F612">
            <v>101500000</v>
          </cell>
        </row>
        <row r="613">
          <cell r="A613" t="str">
            <v>D35020200020350210902020202</v>
          </cell>
          <cell r="B613" t="str">
            <v>ADQUISICIÓN DE SERVICIOS</v>
          </cell>
          <cell r="C613">
            <v>0</v>
          </cell>
          <cell r="D613"/>
          <cell r="E613">
            <v>0</v>
          </cell>
          <cell r="F613">
            <v>101500000</v>
          </cell>
        </row>
        <row r="614">
          <cell r="A614" t="str">
            <v>D35020200020350210902020202008</v>
          </cell>
          <cell r="B614" t="str">
            <v xml:space="preserve">SERVICIOS PRESTADOS A LAS EMPRESAS Y SERVICIOS DE PRODUCCIÓN </v>
          </cell>
          <cell r="C614">
            <v>0</v>
          </cell>
          <cell r="D614"/>
          <cell r="E614">
            <v>0</v>
          </cell>
          <cell r="F614">
            <v>101500000</v>
          </cell>
        </row>
        <row r="615">
          <cell r="A615" t="str">
            <v>D35020200020350210902020202008001</v>
          </cell>
          <cell r="B615" t="str">
            <v>SERVICIOS DE INVESTIGACIÓN Y DESARROLLO</v>
          </cell>
          <cell r="C615">
            <v>0</v>
          </cell>
          <cell r="D615"/>
          <cell r="E615">
            <v>0</v>
          </cell>
          <cell r="F615">
            <v>80000000</v>
          </cell>
        </row>
        <row r="616">
          <cell r="A616" t="str">
            <v>D3502020002035021090202020200800102</v>
          </cell>
          <cell r="B616" t="str">
            <v>SERVICIOS DE INVESTIGACIÓN Y DESARROLLO EXPERIMENTAL EN CIENCIAS SOCIALES Y HUMANIDADES</v>
          </cell>
          <cell r="C616"/>
          <cell r="D616"/>
          <cell r="E616">
            <v>0</v>
          </cell>
          <cell r="F616">
            <v>80000000</v>
          </cell>
        </row>
        <row r="617">
          <cell r="A617" t="str">
            <v>D35020200020350210902020202008003</v>
          </cell>
          <cell r="B617" t="str">
            <v>OTROS SERVICIOS PROFESIONALES, CIENTÍFICOS Y TÉCNICOS</v>
          </cell>
          <cell r="C617">
            <v>0</v>
          </cell>
          <cell r="D617"/>
          <cell r="E617">
            <v>0</v>
          </cell>
          <cell r="F617">
            <v>21500000</v>
          </cell>
        </row>
        <row r="618">
          <cell r="A618" t="str">
            <v>D3502020002035021090202020200800309</v>
          </cell>
          <cell r="B618" t="str">
            <v>OTROS SERVICIOS PROFESIONALES Y TÉCNICOS N.C.P.</v>
          </cell>
          <cell r="C618"/>
          <cell r="D618"/>
          <cell r="E618">
            <v>0</v>
          </cell>
          <cell r="F618">
            <v>21500000</v>
          </cell>
        </row>
        <row r="619">
          <cell r="A619" t="str">
            <v>D35020200020350210902020202010</v>
          </cell>
          <cell r="B619" t="str">
            <v>VIÁTICOS DE LOS FUNCIONARIOS EN COMISIÓN</v>
          </cell>
          <cell r="C619"/>
          <cell r="D619"/>
          <cell r="E619">
            <v>0</v>
          </cell>
          <cell r="F619"/>
        </row>
        <row r="620">
          <cell r="A620" t="str">
            <v>D3502020003</v>
          </cell>
          <cell r="B620" t="str">
            <v>FORTALECIMIENTO DE LA ACTIVIDAD ARTESANAL DE LOS MUNICIPIOS CON VOCACIÓN ARTESANAL COMO ALTERNATIVA DE REACTIVACIÓN ECONÓMICA LOCAL Y SOSTENIBLE. 2022-2025 NACIONAL</v>
          </cell>
          <cell r="C620">
            <v>32464701</v>
          </cell>
          <cell r="D620"/>
          <cell r="E620">
            <v>32464701</v>
          </cell>
          <cell r="F620">
            <v>6558010000</v>
          </cell>
        </row>
        <row r="621">
          <cell r="A621" t="str">
            <v>D35020200030</v>
          </cell>
          <cell r="B621" t="str">
            <v>FORTALECIMIENTO DE LA ACTIVIDAD ARTESANAL DE LOS MUNICIPIOS CON VOCACIÓN ARTESANAL COMO ALTERNATIVA DE REACTIVACIÓN ECONÓMICA LOCAL Y SOSTENIBLE. 2022-2025 NACIONAL</v>
          </cell>
          <cell r="C621">
            <v>32464701</v>
          </cell>
          <cell r="D621"/>
          <cell r="E621">
            <v>32464701</v>
          </cell>
          <cell r="F621">
            <v>6558010000</v>
          </cell>
        </row>
        <row r="622">
          <cell r="A622" t="str">
            <v>D350202000303502007</v>
          </cell>
          <cell r="B622" t="str">
            <v>SERVICIO DE ASISTENCIA TÉCNICA PARA EL DESARROLLO DE INICIATIVAS CLÚSTERES</v>
          </cell>
          <cell r="C622">
            <v>6096048</v>
          </cell>
          <cell r="D622"/>
          <cell r="E622">
            <v>6096048</v>
          </cell>
          <cell r="F622">
            <v>0</v>
          </cell>
        </row>
        <row r="623">
          <cell r="A623" t="str">
            <v>D35020200030350200701</v>
          </cell>
          <cell r="B623" t="str">
            <v>CONSOLIDAR REDES PRODUCTIVAS EN LAS REGIONES CULTURALES ARTESANALES+C1967:H2005</v>
          </cell>
          <cell r="C623">
            <v>6096048</v>
          </cell>
          <cell r="D623"/>
          <cell r="E623">
            <v>6096048</v>
          </cell>
          <cell r="F623">
            <v>0</v>
          </cell>
        </row>
        <row r="624">
          <cell r="A624" t="str">
            <v>D3502020003035020070102</v>
          </cell>
          <cell r="B624" t="str">
            <v xml:space="preserve">ADQUISICIÓN DE BIENES Y SERVICIOS </v>
          </cell>
          <cell r="C624">
            <v>6096048</v>
          </cell>
          <cell r="D624"/>
          <cell r="E624">
            <v>6096048</v>
          </cell>
          <cell r="F624">
            <v>0</v>
          </cell>
        </row>
        <row r="625">
          <cell r="A625" t="str">
            <v>D350202000303502007010202</v>
          </cell>
          <cell r="B625" t="str">
            <v xml:space="preserve">ADQUISICIONES DIFERENTES DE ACTIVOS </v>
          </cell>
          <cell r="C625">
            <v>6096048</v>
          </cell>
          <cell r="D625"/>
          <cell r="E625">
            <v>6096048</v>
          </cell>
          <cell r="F625">
            <v>0</v>
          </cell>
        </row>
        <row r="626">
          <cell r="A626" t="str">
            <v>D35020200030350200701020201</v>
          </cell>
          <cell r="B626" t="str">
            <v>MATERIALES Y SUMINISTROS</v>
          </cell>
          <cell r="C626">
            <v>5536048</v>
          </cell>
          <cell r="D626"/>
          <cell r="E626">
            <v>5536048</v>
          </cell>
          <cell r="F626">
            <v>0</v>
          </cell>
        </row>
        <row r="627">
          <cell r="A627" t="str">
            <v>D35020200030350200701020201002</v>
          </cell>
          <cell r="B627" t="str">
            <v>PRODUCTOS ALIMENTICIOS, BEBIDAS Y TABACO; TEXTILES, PRENDAS DE VESTIR Y PRODUCTOS DE CUERO</v>
          </cell>
          <cell r="C627">
            <v>5527698</v>
          </cell>
          <cell r="D627">
            <v>0</v>
          </cell>
          <cell r="E627">
            <v>5527698</v>
          </cell>
          <cell r="F627">
            <v>0</v>
          </cell>
        </row>
        <row r="628">
          <cell r="A628" t="str">
            <v>D35020200030350200701020201002007</v>
          </cell>
          <cell r="B628" t="str">
            <v>ARTÍCULOS TEXTILES (EXCEPTO PRENDAS DE VESTIR)</v>
          </cell>
          <cell r="C628">
            <v>11200</v>
          </cell>
          <cell r="D628"/>
          <cell r="E628">
            <v>11200</v>
          </cell>
          <cell r="F628"/>
        </row>
        <row r="629">
          <cell r="A629" t="str">
            <v>D35020200030350200701020201002008</v>
          </cell>
          <cell r="B629" t="str">
            <v>DOTACIÓN (PRENDAS DE VESTIR Y CALZADO)</v>
          </cell>
          <cell r="C629">
            <v>1717498</v>
          </cell>
          <cell r="D629"/>
          <cell r="E629">
            <v>1717498</v>
          </cell>
          <cell r="F629"/>
        </row>
        <row r="630">
          <cell r="A630" t="str">
            <v>D35020200030350200701020201002009</v>
          </cell>
          <cell r="B630" t="str">
            <v>CUERO Y PRODUCTOS DE CUERO; CALZADO</v>
          </cell>
          <cell r="C630">
            <v>3799000</v>
          </cell>
          <cell r="D630"/>
          <cell r="E630">
            <v>3799000</v>
          </cell>
          <cell r="F630"/>
        </row>
        <row r="631">
          <cell r="A631" t="str">
            <v>D35020200030350200701020201003</v>
          </cell>
          <cell r="B631" t="str">
            <v>OTROS BIENES TRANSPORTABLES (EXCEPTO PRODUCTOS METÁLICOS, MAQUINARIA Y EQUIPO)</v>
          </cell>
          <cell r="C631">
            <v>8350</v>
          </cell>
          <cell r="D631"/>
          <cell r="E631">
            <v>8350</v>
          </cell>
          <cell r="F631">
            <v>0</v>
          </cell>
        </row>
        <row r="632">
          <cell r="A632" t="str">
            <v>D35020200030350200701020201003004</v>
          </cell>
          <cell r="B632" t="str">
            <v>QUÍMICOS BÁSICOS</v>
          </cell>
          <cell r="C632">
            <v>8350</v>
          </cell>
          <cell r="D632"/>
          <cell r="E632">
            <v>8350</v>
          </cell>
          <cell r="F632">
            <v>0</v>
          </cell>
        </row>
        <row r="633">
          <cell r="A633" t="str">
            <v>D3502020003035020070102020100300401</v>
          </cell>
          <cell r="B633" t="str">
            <v xml:space="preserve">QUÍMICOS ORGÁNICOS BÁSICOS </v>
          </cell>
          <cell r="C633">
            <v>8350</v>
          </cell>
          <cell r="D633"/>
          <cell r="E633">
            <v>8350</v>
          </cell>
          <cell r="F633"/>
        </row>
        <row r="634">
          <cell r="A634" t="str">
            <v>D35020200030350200701020201004</v>
          </cell>
          <cell r="B634" t="str">
            <v>PRODUCTOS METÁLICOS Y PAQUETES DE SOFTWARE</v>
          </cell>
          <cell r="C634">
            <v>0</v>
          </cell>
          <cell r="D634"/>
          <cell r="E634">
            <v>0</v>
          </cell>
          <cell r="F634">
            <v>0</v>
          </cell>
        </row>
        <row r="635">
          <cell r="A635" t="str">
            <v>D35020200030350200701020201004005</v>
          </cell>
          <cell r="B635" t="str">
            <v>MAQUINARIA DE OFICINA, CONTABILIDAD E INFORMÁTICA</v>
          </cell>
          <cell r="C635">
            <v>0</v>
          </cell>
          <cell r="D635"/>
          <cell r="E635">
            <v>0</v>
          </cell>
          <cell r="F635">
            <v>0</v>
          </cell>
        </row>
        <row r="636">
          <cell r="A636" t="str">
            <v>D3502020003035020070102020100400502</v>
          </cell>
          <cell r="B636" t="str">
            <v>MAQUINARIA DE INFORMÁTICA Y SUS PARTES, PIEZAS Y ACCESORIOS</v>
          </cell>
          <cell r="C636"/>
          <cell r="D636"/>
          <cell r="E636">
            <v>0</v>
          </cell>
          <cell r="F636"/>
        </row>
        <row r="637">
          <cell r="A637" t="str">
            <v>D35020200030350200701020202</v>
          </cell>
          <cell r="B637" t="str">
            <v>ADQUISICIÓN DE SERVICIOS</v>
          </cell>
          <cell r="C637">
            <v>560000</v>
          </cell>
          <cell r="D637"/>
          <cell r="E637">
            <v>560000</v>
          </cell>
          <cell r="F637">
            <v>0</v>
          </cell>
        </row>
        <row r="638">
          <cell r="A638" t="str">
            <v>D35020200030350200701020202006</v>
          </cell>
          <cell r="B638" t="str">
            <v>SERVICIOS DE ALOJAMIENTO; SERVICIOS DE SUMINISTRO DE COMIDAS Y BEBIDAS; SERVICIOS DE TRANSPORTE; Y SERVICIOS DE DISTRIBUCIÓN DE ELECTRICIDAD, GAS Y AGUA</v>
          </cell>
          <cell r="C638">
            <v>560000</v>
          </cell>
          <cell r="D638"/>
          <cell r="E638">
            <v>560000</v>
          </cell>
          <cell r="F638">
            <v>0</v>
          </cell>
        </row>
        <row r="639">
          <cell r="A639" t="str">
            <v>D35020200030350200701020202006003</v>
          </cell>
          <cell r="B639" t="str">
            <v>ALOJAMIENTO; SERVICIOS DE SUMINISTROS DE COMIDAS Y BEBIDAS</v>
          </cell>
          <cell r="C639">
            <v>420000</v>
          </cell>
          <cell r="D639"/>
          <cell r="E639">
            <v>420000</v>
          </cell>
          <cell r="F639">
            <v>0</v>
          </cell>
        </row>
        <row r="640">
          <cell r="A640" t="str">
            <v>D3502020003035020070102020200600301</v>
          </cell>
          <cell r="B640" t="str">
            <v>SERVICIOS DE ALOJAMIENTO PARA ESTANCIAS CORTAS</v>
          </cell>
          <cell r="C640">
            <v>420000</v>
          </cell>
          <cell r="D640"/>
          <cell r="E640">
            <v>420000</v>
          </cell>
          <cell r="F640"/>
        </row>
        <row r="641">
          <cell r="A641" t="str">
            <v>D35020200030350200701020202006004</v>
          </cell>
          <cell r="B641" t="str">
            <v>SERVICIOS DE TRANSPORTE DE PASAJEROS</v>
          </cell>
          <cell r="C641">
            <v>140000</v>
          </cell>
          <cell r="D641"/>
          <cell r="E641">
            <v>140000</v>
          </cell>
          <cell r="F641"/>
        </row>
        <row r="642">
          <cell r="A642" t="str">
            <v>D35020200030350200701020202008</v>
          </cell>
          <cell r="B642" t="str">
            <v xml:space="preserve">SERVICIOS PRESTADOS A LAS EMPRESAS Y SERVICIOS DE PRODUCCIÓN </v>
          </cell>
          <cell r="C642">
            <v>0</v>
          </cell>
          <cell r="D642"/>
          <cell r="E642">
            <v>0</v>
          </cell>
          <cell r="F642">
            <v>0</v>
          </cell>
        </row>
        <row r="643">
          <cell r="A643" t="str">
            <v>D35020200030350200701020202008005</v>
          </cell>
          <cell r="B643" t="str">
            <v>SERVICIOS DE SOPORTE</v>
          </cell>
          <cell r="C643">
            <v>0</v>
          </cell>
          <cell r="D643"/>
          <cell r="E643">
            <v>0</v>
          </cell>
          <cell r="F643">
            <v>0</v>
          </cell>
        </row>
        <row r="644">
          <cell r="A644" t="str">
            <v>D3502020003035020070102020200800509</v>
          </cell>
          <cell r="B644" t="str">
            <v>OTROS SERVICIOS AUXILIARES</v>
          </cell>
          <cell r="C644">
            <v>0</v>
          </cell>
          <cell r="D644"/>
          <cell r="E644">
            <v>0</v>
          </cell>
          <cell r="F644">
            <v>0</v>
          </cell>
        </row>
        <row r="645">
          <cell r="A645" t="str">
            <v>D35020200030350200701020202008005099</v>
          </cell>
          <cell r="B645" t="str">
            <v>OTROS SERVICIOS DE APOYO Y DE INFORMACIÓN N.C.P.</v>
          </cell>
          <cell r="C645"/>
          <cell r="D645"/>
          <cell r="E645">
            <v>0</v>
          </cell>
          <cell r="F645"/>
        </row>
        <row r="646">
          <cell r="A646" t="str">
            <v>D350202000303502008</v>
          </cell>
          <cell r="B646" t="str">
            <v>SERVICIO DE ASISTENCIA TÉCNICA PARA MEJORAR LA COMPETITIVIDAD DE LOS SECTORES PRODUCTIVOS</v>
          </cell>
          <cell r="C646">
            <v>0</v>
          </cell>
          <cell r="D646"/>
          <cell r="E646">
            <v>0</v>
          </cell>
          <cell r="F646">
            <v>870360000</v>
          </cell>
        </row>
        <row r="647">
          <cell r="A647" t="str">
            <v>D35020200030350200801</v>
          </cell>
          <cell r="B647" t="str">
            <v>CONSOLIDAR SISTEMAS PRODUCTIVOS ARTESANALES (SISTEMA MODA, REDES PRODUCTIVAS ARTESANALES,SISTEMAS NO AGRÍCOLAS, EMPRENDIMIENTOS RURALES)</v>
          </cell>
          <cell r="C647">
            <v>0</v>
          </cell>
          <cell r="D647"/>
          <cell r="E647">
            <v>0</v>
          </cell>
          <cell r="F647">
            <v>870360000</v>
          </cell>
        </row>
        <row r="648">
          <cell r="A648" t="str">
            <v>D3502020003035020080102</v>
          </cell>
          <cell r="B648" t="str">
            <v xml:space="preserve">ADQUISICIÓN DE BIENES Y SERVICIOS </v>
          </cell>
          <cell r="C648">
            <v>0</v>
          </cell>
          <cell r="D648"/>
          <cell r="E648">
            <v>0</v>
          </cell>
          <cell r="F648">
            <v>870360000</v>
          </cell>
        </row>
        <row r="649">
          <cell r="A649" t="str">
            <v>D350202000303502008010202</v>
          </cell>
          <cell r="B649" t="str">
            <v xml:space="preserve">ADQUISICIONES DIFERENTES DE ACTIVOS </v>
          </cell>
          <cell r="C649">
            <v>0</v>
          </cell>
          <cell r="D649"/>
          <cell r="E649">
            <v>0</v>
          </cell>
          <cell r="F649">
            <v>870360000</v>
          </cell>
        </row>
        <row r="650">
          <cell r="A650" t="str">
            <v>D35020200030350200801020201</v>
          </cell>
          <cell r="B650" t="str">
            <v>MATERIALES Y SUMINISTROS</v>
          </cell>
          <cell r="C650">
            <v>0</v>
          </cell>
          <cell r="D650"/>
          <cell r="E650">
            <v>0</v>
          </cell>
          <cell r="F650">
            <v>136800000</v>
          </cell>
        </row>
        <row r="651">
          <cell r="A651" t="str">
            <v>D35020200030350200801020201000</v>
          </cell>
          <cell r="B651" t="str">
            <v>AGRICULTURA, SILVICULTURA Y PRODUCTOS DE LA PESCA</v>
          </cell>
          <cell r="C651">
            <v>0</v>
          </cell>
          <cell r="D651"/>
          <cell r="E651">
            <v>0</v>
          </cell>
          <cell r="F651">
            <v>10000000</v>
          </cell>
        </row>
        <row r="652">
          <cell r="A652" t="str">
            <v>D35020200030350200801020201000001</v>
          </cell>
          <cell r="B652" t="str">
            <v>PRODUCTOS DE LA AGRICULTURA Y LA HORTICULTURA</v>
          </cell>
          <cell r="C652">
            <v>0</v>
          </cell>
          <cell r="D652"/>
          <cell r="E652">
            <v>0</v>
          </cell>
          <cell r="F652">
            <v>10000000</v>
          </cell>
        </row>
        <row r="653">
          <cell r="A653" t="str">
            <v>D3502020003035020080102020100000109</v>
          </cell>
          <cell r="B653" t="str">
            <v>PRODUCTOS DE FORRAJE, FIBRAS, PLANTAS VIVAS, FLORES Y CAPULLOS DE FLORES, TABACO EN RAMA Y CAUCHO NATURAL</v>
          </cell>
          <cell r="C653"/>
          <cell r="D653"/>
          <cell r="E653">
            <v>0</v>
          </cell>
          <cell r="F653">
            <v>10000000</v>
          </cell>
        </row>
        <row r="654">
          <cell r="A654" t="str">
            <v>D35020200030350200801020201000003</v>
          </cell>
          <cell r="B654" t="str">
            <v>PRODUCTOS DE LA SILVICULTURA Y DE LA EXPLOTACIÓN FORESTAL</v>
          </cell>
          <cell r="C654">
            <v>0</v>
          </cell>
          <cell r="D654"/>
          <cell r="E654">
            <v>0</v>
          </cell>
          <cell r="F654">
            <v>0</v>
          </cell>
        </row>
        <row r="655">
          <cell r="A655" t="str">
            <v>D3502020003035020080102020100000302</v>
          </cell>
          <cell r="B655" t="str">
            <v>PRODUCTOS FORESTALES DIFERENTES A LA MADERA</v>
          </cell>
          <cell r="C655"/>
          <cell r="D655"/>
          <cell r="E655">
            <v>0</v>
          </cell>
          <cell r="F655"/>
        </row>
        <row r="656">
          <cell r="A656" t="str">
            <v>D35020200030350200801020201001</v>
          </cell>
          <cell r="B656" t="str">
            <v>MINERALES; ELECTRICIDAD, GAS Y AGUA</v>
          </cell>
          <cell r="C656">
            <v>0</v>
          </cell>
          <cell r="D656"/>
          <cell r="E656">
            <v>0</v>
          </cell>
          <cell r="F656">
            <v>0</v>
          </cell>
        </row>
        <row r="657">
          <cell r="A657" t="str">
            <v>D35020200030350200801020201001005</v>
          </cell>
          <cell r="B657" t="str">
            <v>PIEDRA, ARENA Y ARCILLA</v>
          </cell>
          <cell r="C657"/>
          <cell r="D657"/>
          <cell r="E657">
            <v>0</v>
          </cell>
          <cell r="F657"/>
        </row>
        <row r="658">
          <cell r="A658" t="str">
            <v>D35020200030350200801020201002</v>
          </cell>
          <cell r="B658" t="str">
            <v>PRODUCTOS ALIMENTICIOS, BEBIDAS Y TABACO; TEXTILES, PRENDAS DE VESTIR Y PRODUCTOS DE CUERO</v>
          </cell>
          <cell r="C658">
            <v>0</v>
          </cell>
          <cell r="D658"/>
          <cell r="E658">
            <v>0</v>
          </cell>
          <cell r="F658">
            <v>64800000</v>
          </cell>
        </row>
        <row r="659">
          <cell r="A659" t="str">
            <v>D35020200030350200801020201002006</v>
          </cell>
          <cell r="B659" t="str">
            <v>HILADOS E HILOS; TEJIDOS DE FIBRAS TEXTILES INCLUSO AFELPADOS</v>
          </cell>
          <cell r="C659"/>
          <cell r="D659"/>
          <cell r="E659">
            <v>0</v>
          </cell>
          <cell r="F659">
            <v>28000000</v>
          </cell>
        </row>
        <row r="660">
          <cell r="A660" t="str">
            <v>D35020200030350200801020201002007</v>
          </cell>
          <cell r="B660" t="str">
            <v>ARTÍCULOS TEXTILES (EXCEPTO PRENDAS DE VESTIR)</v>
          </cell>
          <cell r="C660"/>
          <cell r="D660"/>
          <cell r="E660">
            <v>0</v>
          </cell>
          <cell r="F660">
            <v>6800000</v>
          </cell>
        </row>
        <row r="661">
          <cell r="A661" t="str">
            <v>D35020200030350200801020201002008</v>
          </cell>
          <cell r="B661" t="str">
            <v>DOTACIÓN (PRENDAS DE VESTIR Y CALZADO)</v>
          </cell>
          <cell r="C661"/>
          <cell r="D661"/>
          <cell r="E661">
            <v>0</v>
          </cell>
          <cell r="F661">
            <v>30000000</v>
          </cell>
        </row>
        <row r="662">
          <cell r="A662" t="str">
            <v>D35020200030350200801020201002009</v>
          </cell>
          <cell r="B662" t="str">
            <v>CUERO Y PRODUCTOS DE CUERO; CALZADO</v>
          </cell>
          <cell r="C662"/>
          <cell r="D662"/>
          <cell r="E662">
            <v>0</v>
          </cell>
          <cell r="F662"/>
        </row>
        <row r="663">
          <cell r="A663" t="str">
            <v>D35020200030350200801020201003</v>
          </cell>
          <cell r="B663" t="str">
            <v>OTROS BIENES TRANSPORTABLES (EXCEPTO PRODUCTOS METÁLICOS, MAQUINARIA Y EQUIPO)</v>
          </cell>
          <cell r="C663">
            <v>0</v>
          </cell>
          <cell r="D663"/>
          <cell r="E663">
            <v>0</v>
          </cell>
          <cell r="F663">
            <v>42000000</v>
          </cell>
        </row>
        <row r="664">
          <cell r="A664" t="str">
            <v>D35020200030350200801020201003001</v>
          </cell>
          <cell r="B664" t="str">
            <v>PRODUCTOS DE MADERA, CORCHO, CESTERÍA Y ESPARTERÍA</v>
          </cell>
          <cell r="C664"/>
          <cell r="D664"/>
          <cell r="E664">
            <v>0</v>
          </cell>
          <cell r="F664"/>
        </row>
        <row r="665">
          <cell r="A665" t="str">
            <v>D35020200030350200801020201003004</v>
          </cell>
          <cell r="B665" t="str">
            <v>QUÍMICOS BÁSICOS</v>
          </cell>
          <cell r="C665">
            <v>0</v>
          </cell>
          <cell r="D665"/>
          <cell r="E665">
            <v>0</v>
          </cell>
          <cell r="F665">
            <v>0</v>
          </cell>
        </row>
        <row r="666">
          <cell r="A666" t="str">
            <v>D3502020003035020080102020100300401</v>
          </cell>
          <cell r="B666" t="str">
            <v xml:space="preserve">QUÍMICOS ORGÁNICOS BÁSICOS </v>
          </cell>
          <cell r="C666"/>
          <cell r="D666"/>
          <cell r="E666">
            <v>0</v>
          </cell>
          <cell r="F666"/>
        </row>
        <row r="667">
          <cell r="A667" t="str">
            <v>D35020200030350200801020201003006</v>
          </cell>
          <cell r="B667" t="str">
            <v>PRODUCTOS DE CAUCHO Y PLÁSTICO</v>
          </cell>
          <cell r="C667">
            <v>0</v>
          </cell>
          <cell r="D667"/>
          <cell r="E667">
            <v>0</v>
          </cell>
          <cell r="F667">
            <v>0</v>
          </cell>
        </row>
        <row r="668">
          <cell r="A668" t="str">
            <v>D3502020003035020080102020100300602</v>
          </cell>
          <cell r="B668" t="str">
            <v>OTROS PRODUCTOS DE CAUCHO</v>
          </cell>
          <cell r="C668"/>
          <cell r="D668"/>
          <cell r="E668">
            <v>0</v>
          </cell>
          <cell r="F668"/>
        </row>
        <row r="669">
          <cell r="A669" t="str">
            <v>D3502020003035020080102020100300609</v>
          </cell>
          <cell r="B669" t="str">
            <v>OTROS PRODUCTOS PLÁSTICOS</v>
          </cell>
          <cell r="C669"/>
          <cell r="D669"/>
          <cell r="E669">
            <v>0</v>
          </cell>
          <cell r="F669"/>
        </row>
        <row r="670">
          <cell r="A670" t="str">
            <v>D35020200030350200801020201003007</v>
          </cell>
          <cell r="B670" t="str">
            <v>VIDRIO Y PRODUCTOS DE VIDRIO Y OTROS PRODUCTOS NO METÁLICOS N.C.P.</v>
          </cell>
          <cell r="C670">
            <v>0</v>
          </cell>
          <cell r="D670"/>
          <cell r="E670">
            <v>0</v>
          </cell>
          <cell r="F670">
            <v>2000000</v>
          </cell>
        </row>
        <row r="671">
          <cell r="A671" t="str">
            <v>D3502020003035020080102020100300701</v>
          </cell>
          <cell r="B671" t="str">
            <v>VIDRIO Y PRODUCTOS DE VIDRIO</v>
          </cell>
          <cell r="C671"/>
          <cell r="D671"/>
          <cell r="E671">
            <v>0</v>
          </cell>
          <cell r="F671">
            <v>2000000</v>
          </cell>
        </row>
        <row r="672">
          <cell r="A672" t="str">
            <v>D3502020003035020080102020100300703</v>
          </cell>
          <cell r="B672" t="str">
            <v>PRODUCTOS REFRACTARIOS Y PRODUCTOS ESTRUCTURALES NO REFRACTARIOS DE ARCILLA</v>
          </cell>
          <cell r="C672"/>
          <cell r="D672"/>
          <cell r="E672">
            <v>0</v>
          </cell>
          <cell r="F672"/>
        </row>
        <row r="673">
          <cell r="A673" t="str">
            <v>D35020200030350200801020201003008</v>
          </cell>
          <cell r="B673" t="str">
            <v>OTROS BIENES TRANSPORTABLES N.C.P.</v>
          </cell>
          <cell r="C673">
            <v>0</v>
          </cell>
          <cell r="D673"/>
          <cell r="E673">
            <v>0</v>
          </cell>
          <cell r="F673">
            <v>40000000</v>
          </cell>
        </row>
        <row r="674">
          <cell r="A674" t="str">
            <v>D3502020003035020080102020100300801</v>
          </cell>
          <cell r="B674" t="str">
            <v>MUEBLES</v>
          </cell>
          <cell r="C674"/>
          <cell r="D674"/>
          <cell r="E674">
            <v>0</v>
          </cell>
          <cell r="F674"/>
        </row>
        <row r="675">
          <cell r="A675" t="str">
            <v>D35020200030350200801020201003008014</v>
          </cell>
          <cell r="B675" t="str">
            <v>OTROS MUEBLES N.C.P.</v>
          </cell>
          <cell r="C675"/>
          <cell r="D675"/>
          <cell r="E675">
            <v>0</v>
          </cell>
          <cell r="F675"/>
        </row>
        <row r="676">
          <cell r="A676" t="str">
            <v>D3502020003035020080102020100300802</v>
          </cell>
          <cell r="B676" t="str">
            <v>JOYAS Y ARTÍCULOS CONEXOS</v>
          </cell>
          <cell r="C676"/>
          <cell r="D676"/>
          <cell r="E676">
            <v>0</v>
          </cell>
          <cell r="F676">
            <v>40000000</v>
          </cell>
        </row>
        <row r="677">
          <cell r="A677" t="str">
            <v>D3502020003035020080102020100300809</v>
          </cell>
          <cell r="B677" t="str">
            <v>OTROS ARTÍCULOS MANUFACTURADOS N.C.P.</v>
          </cell>
          <cell r="C677"/>
          <cell r="D677"/>
          <cell r="E677">
            <v>0</v>
          </cell>
          <cell r="F677"/>
        </row>
        <row r="678">
          <cell r="A678" t="str">
            <v>D35020200030350200801020201004</v>
          </cell>
          <cell r="B678" t="str">
            <v>PRODUCTOS METÁLICOS Y PAQUETES DE SOFTWARE</v>
          </cell>
          <cell r="C678">
            <v>0</v>
          </cell>
          <cell r="D678"/>
          <cell r="E678">
            <v>0</v>
          </cell>
          <cell r="F678">
            <v>20000000</v>
          </cell>
        </row>
        <row r="679">
          <cell r="A679" t="str">
            <v>D35020200030350200801020201004001</v>
          </cell>
          <cell r="B679" t="str">
            <v>METALES BÁSICOS</v>
          </cell>
          <cell r="C679"/>
          <cell r="D679"/>
          <cell r="E679">
            <v>0</v>
          </cell>
          <cell r="F679">
            <v>5000000</v>
          </cell>
        </row>
        <row r="680">
          <cell r="A680" t="str">
            <v>D35020200030350200801020201004002</v>
          </cell>
          <cell r="B680" t="str">
            <v>PRODUCTOS METÁLICOS ELABORADOS (EXCEPTO MAQUINARIA Y EQUIPO)</v>
          </cell>
          <cell r="C680"/>
          <cell r="D680"/>
          <cell r="E680">
            <v>0</v>
          </cell>
          <cell r="F680">
            <v>15000000</v>
          </cell>
        </row>
        <row r="681">
          <cell r="A681" t="str">
            <v>D35020200030350200801020201004005</v>
          </cell>
          <cell r="B681" t="str">
            <v>MAQUINARIA DE OFICINA, CONTABILIDAD E INFORMÁTICA</v>
          </cell>
          <cell r="C681">
            <v>0</v>
          </cell>
          <cell r="D681"/>
          <cell r="E681">
            <v>0</v>
          </cell>
          <cell r="F681">
            <v>0</v>
          </cell>
        </row>
        <row r="682">
          <cell r="A682" t="str">
            <v>D3502020003035020080102020100400502</v>
          </cell>
          <cell r="B682" t="str">
            <v>MAQUINARIA DE INFORMÁTICA Y SUS PARTES, PIEZAS Y ACCESORIOS</v>
          </cell>
          <cell r="C682"/>
          <cell r="D682"/>
          <cell r="E682">
            <v>0</v>
          </cell>
          <cell r="F682"/>
        </row>
        <row r="683">
          <cell r="A683" t="str">
            <v>D35020200030350200801020201004008</v>
          </cell>
          <cell r="B683" t="str">
            <v>APARATOS MÉDICOS, INSTRUMENTOS ÓPTICOS Y DE PRECISIÓN, RELOJES</v>
          </cell>
          <cell r="C683">
            <v>0</v>
          </cell>
          <cell r="D683"/>
          <cell r="E683">
            <v>0</v>
          </cell>
          <cell r="F683">
            <v>0</v>
          </cell>
        </row>
        <row r="684">
          <cell r="A684" t="str">
            <v>D3502020003035020080102020100400802</v>
          </cell>
          <cell r="B684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684"/>
          <cell r="D684"/>
          <cell r="E684">
            <v>0</v>
          </cell>
          <cell r="F684"/>
        </row>
        <row r="685">
          <cell r="A685" t="str">
            <v>D35020200030350200801020202</v>
          </cell>
          <cell r="B685" t="str">
            <v>ADQUISICIÓN DE SERVICIOS</v>
          </cell>
          <cell r="C685">
            <v>0</v>
          </cell>
          <cell r="D685"/>
          <cell r="E685">
            <v>0</v>
          </cell>
          <cell r="F685">
            <v>733560000</v>
          </cell>
        </row>
        <row r="686">
          <cell r="A686" t="str">
            <v>D35020200030350200801020202006</v>
          </cell>
          <cell r="B686" t="str">
            <v>SERVICIOS DE ALOJAMIENTO; SERVICIOS DE SUMINISTRO DE COMIDAS Y BEBIDAS; SERVICIOS DE TRANSPORTE; Y SERVICIOS DE DISTRIBUCIÓN DE ELECTRICIDAD, GAS Y AGUA</v>
          </cell>
          <cell r="C686">
            <v>0</v>
          </cell>
          <cell r="D686"/>
          <cell r="E686">
            <v>0</v>
          </cell>
          <cell r="F686">
            <v>0</v>
          </cell>
        </row>
        <row r="687">
          <cell r="A687" t="str">
            <v>D35020200030350200801020202006003</v>
          </cell>
          <cell r="B687" t="str">
            <v>ALOJAMIENTO; SERVICIOS DE SUMINISTROS DE COMIDAS Y BEBIDAS</v>
          </cell>
          <cell r="C687">
            <v>0</v>
          </cell>
          <cell r="D687"/>
          <cell r="E687">
            <v>0</v>
          </cell>
          <cell r="F687">
            <v>0</v>
          </cell>
        </row>
        <row r="688">
          <cell r="A688" t="str">
            <v>D3502020003035020080102020200600301</v>
          </cell>
          <cell r="B688" t="str">
            <v>SERVICIOS DE ALOJAMIENTO PARA ESTANCIAS CORTAS</v>
          </cell>
          <cell r="C688"/>
          <cell r="D688"/>
          <cell r="E688">
            <v>0</v>
          </cell>
          <cell r="F688"/>
        </row>
        <row r="689">
          <cell r="A689" t="str">
            <v>D35020200030350200801020202006004</v>
          </cell>
          <cell r="B689" t="str">
            <v>SERVICIOS DE TRANSPORTE DE PASAJEROS</v>
          </cell>
          <cell r="C689"/>
          <cell r="D689"/>
          <cell r="E689">
            <v>0</v>
          </cell>
          <cell r="F689"/>
        </row>
        <row r="690">
          <cell r="A690" t="str">
            <v>D35020200030350200801020202006005</v>
          </cell>
          <cell r="B690" t="str">
            <v>SERVICIOS DE TRANSPORTE DE CARGA</v>
          </cell>
          <cell r="C690">
            <v>0</v>
          </cell>
          <cell r="D690"/>
          <cell r="E690">
            <v>0</v>
          </cell>
          <cell r="F690">
            <v>0</v>
          </cell>
        </row>
        <row r="691">
          <cell r="A691" t="str">
            <v>D3502020003035020080102020200600501</v>
          </cell>
          <cell r="B691" t="str">
            <v>SERVICIOS DE TRANSPORTE DE CARGA POR VÍA TERRESTRE</v>
          </cell>
          <cell r="C691"/>
          <cell r="D691"/>
          <cell r="E691">
            <v>0</v>
          </cell>
          <cell r="F691"/>
        </row>
        <row r="692">
          <cell r="A692" t="str">
            <v>D35020200030350200801020202008</v>
          </cell>
          <cell r="B692" t="str">
            <v xml:space="preserve">SERVICIOS PRESTADOS A LAS EMPRESAS Y SERVICIOS DE PRODUCCIÓN </v>
          </cell>
          <cell r="C692">
            <v>0</v>
          </cell>
          <cell r="D692"/>
          <cell r="E692">
            <v>0</v>
          </cell>
          <cell r="F692">
            <v>733560000</v>
          </cell>
        </row>
        <row r="693">
          <cell r="A693" t="str">
            <v>D35020200030350200801020202008001</v>
          </cell>
          <cell r="B693" t="str">
            <v>SERVICIOS DE INVESTIGACIÓN Y DESARROLLO</v>
          </cell>
          <cell r="C693">
            <v>0</v>
          </cell>
          <cell r="D693"/>
          <cell r="E693">
            <v>0</v>
          </cell>
          <cell r="F693">
            <v>16300000</v>
          </cell>
        </row>
        <row r="694">
          <cell r="A694" t="str">
            <v>D3502020003035020080102020200800102</v>
          </cell>
          <cell r="B694" t="str">
            <v>SERVICIOS DE INVESTIGACIÓN Y DESARROLLO EXPERIMENTAL EN CIENCIAS SOCIALES Y HUMANIDADES</v>
          </cell>
          <cell r="C694"/>
          <cell r="D694"/>
          <cell r="E694">
            <v>0</v>
          </cell>
          <cell r="F694">
            <v>16300000</v>
          </cell>
        </row>
        <row r="695">
          <cell r="A695" t="str">
            <v>D35020200030350200801020202008003</v>
          </cell>
          <cell r="B695" t="str">
            <v>OTROS SERVICIOS PROFESIONALES, CIENTÍFICOS Y TÉCNICOS</v>
          </cell>
          <cell r="C695">
            <v>0</v>
          </cell>
          <cell r="D695"/>
          <cell r="E695">
            <v>0</v>
          </cell>
          <cell r="F695">
            <v>715260000</v>
          </cell>
        </row>
        <row r="696">
          <cell r="A696" t="str">
            <v>D3502020003035020080102020200800301</v>
          </cell>
          <cell r="B696" t="str">
            <v>SERVICIOS DE CONSULTORÍA EN ADMINISTRACIÓN Y SERVICIOS DE GESTIÓN; SERVICIOS DE TECNOLOGÍA DE LA INFORMACIÓN</v>
          </cell>
          <cell r="C696">
            <v>0</v>
          </cell>
          <cell r="D696"/>
          <cell r="E696">
            <v>0</v>
          </cell>
          <cell r="F696">
            <v>149920000</v>
          </cell>
        </row>
        <row r="697">
          <cell r="A697" t="str">
            <v>D35020200030350200801020202008003019</v>
          </cell>
          <cell r="B697" t="str">
            <v>OTROS SERVICIOS DE GESTIÓN, EXCEPTO LOS SERVICIOS DE ADMINISTRACIÓN DE PROYECTOS DE CONSTRUCCIÓN</v>
          </cell>
          <cell r="C697"/>
          <cell r="D697"/>
          <cell r="E697">
            <v>0</v>
          </cell>
          <cell r="F697">
            <v>149920000</v>
          </cell>
        </row>
        <row r="698">
          <cell r="A698" t="str">
            <v>D3502020003035020080102020200800307</v>
          </cell>
          <cell r="B698" t="str">
            <v>SERVICIOS DE INVESTIGACIÓN DE MERCADOS Y DE ENCUESTAS DE OPINIÓN PÚBLICA</v>
          </cell>
          <cell r="C698"/>
          <cell r="D698"/>
          <cell r="E698">
            <v>0</v>
          </cell>
          <cell r="F698">
            <v>24000000</v>
          </cell>
        </row>
        <row r="699">
          <cell r="A699" t="str">
            <v>D3502020003035020080102020200800308</v>
          </cell>
          <cell r="B699" t="str">
            <v>SERVICIOS FOTOGRÁFICOS Y SERVICIOS DE REVELADO FOTOGRÁFICO</v>
          </cell>
          <cell r="C699"/>
          <cell r="D699"/>
          <cell r="E699">
            <v>0</v>
          </cell>
          <cell r="F699">
            <v>20000000</v>
          </cell>
        </row>
        <row r="700">
          <cell r="A700" t="str">
            <v>D3502020003035020080102020200800309</v>
          </cell>
          <cell r="B700" t="str">
            <v>OTROS SERVICIOS PROFESIONALES Y TÉCNICOS N.C.P.</v>
          </cell>
          <cell r="C700"/>
          <cell r="D700"/>
          <cell r="E700">
            <v>0</v>
          </cell>
          <cell r="F700">
            <v>521340000</v>
          </cell>
        </row>
        <row r="701">
          <cell r="A701" t="str">
            <v>D35020200030350200801020202008005</v>
          </cell>
          <cell r="B701" t="str">
            <v>SERVICIOS DE SOPORTE</v>
          </cell>
          <cell r="C701">
            <v>0</v>
          </cell>
          <cell r="D701"/>
          <cell r="E701">
            <v>0</v>
          </cell>
          <cell r="F701">
            <v>2000000</v>
          </cell>
        </row>
        <row r="702">
          <cell r="A702" t="str">
            <v>D3502020003035020080102020200800509</v>
          </cell>
          <cell r="B702" t="str">
            <v>OTROS SERVICIOS AUXILIARES</v>
          </cell>
          <cell r="C702">
            <v>0</v>
          </cell>
          <cell r="D702"/>
          <cell r="E702">
            <v>0</v>
          </cell>
          <cell r="F702">
            <v>2000000</v>
          </cell>
        </row>
        <row r="703">
          <cell r="A703" t="str">
            <v>D35020200030350200801020202008005096</v>
          </cell>
          <cell r="B703" t="str">
            <v>SERVICIO DE ORGANIZACIÓN Y ASISTENCIA DE CONVENCIONES Y FERIAS</v>
          </cell>
          <cell r="C703"/>
          <cell r="D703"/>
          <cell r="E703">
            <v>0</v>
          </cell>
          <cell r="F703">
            <v>2000000</v>
          </cell>
        </row>
        <row r="704">
          <cell r="A704" t="str">
            <v>D35020200030350200801020202009</v>
          </cell>
          <cell r="B704" t="str">
            <v>SERVICIOS PARA LA COMUNIDAD, SOCIALES Y PERSONALES</v>
          </cell>
          <cell r="C704">
            <v>0</v>
          </cell>
          <cell r="D704"/>
          <cell r="E704">
            <v>0</v>
          </cell>
          <cell r="F704">
            <v>0</v>
          </cell>
        </row>
        <row r="705">
          <cell r="A705" t="str">
            <v>D35020200030350200801020202009003</v>
          </cell>
          <cell r="B705" t="str">
            <v>SERVICIOS PARA EL CUIDADO DE LA SALUD HUMANA Y SERVICIOS SOCIALES</v>
          </cell>
          <cell r="C705">
            <v>0</v>
          </cell>
          <cell r="D705"/>
          <cell r="E705">
            <v>0</v>
          </cell>
          <cell r="F705">
            <v>0</v>
          </cell>
        </row>
        <row r="706">
          <cell r="A706" t="str">
            <v>D3502020003035020080102020200900301</v>
          </cell>
          <cell r="B706" t="str">
            <v>SERVICIOS DE SALUD HUMANA</v>
          </cell>
          <cell r="C706"/>
          <cell r="D706"/>
          <cell r="E706">
            <v>0</v>
          </cell>
          <cell r="F706"/>
        </row>
        <row r="707">
          <cell r="A707" t="str">
            <v>D35020200030350200801020202010</v>
          </cell>
          <cell r="B707" t="str">
            <v>VIÁTICOS DE LOS FUNCIONARIOS EN COMISIÓN</v>
          </cell>
          <cell r="C707"/>
          <cell r="D707"/>
          <cell r="E707">
            <v>0</v>
          </cell>
          <cell r="F707"/>
        </row>
        <row r="708">
          <cell r="A708" t="str">
            <v>D35020200030350200802</v>
          </cell>
          <cell r="B708" t="str">
            <v>INTEGRAR LA ACTIVIDAD ARTESANAL DE LAS REGIONES A PROCESOS DE COMPETITIVIDAD REGIONAL</v>
          </cell>
          <cell r="C708">
            <v>0</v>
          </cell>
          <cell r="D708"/>
          <cell r="E708">
            <v>0</v>
          </cell>
          <cell r="F708">
            <v>0</v>
          </cell>
        </row>
        <row r="709">
          <cell r="A709" t="str">
            <v>D3502020003035020080202</v>
          </cell>
          <cell r="B709" t="str">
            <v xml:space="preserve">ADQUISICIÓN DE BIENES Y SERVICIOS </v>
          </cell>
          <cell r="C709">
            <v>0</v>
          </cell>
          <cell r="D709"/>
          <cell r="E709">
            <v>0</v>
          </cell>
          <cell r="F709">
            <v>0</v>
          </cell>
        </row>
        <row r="710">
          <cell r="A710" t="str">
            <v>D350202000303502008020202</v>
          </cell>
          <cell r="B710" t="str">
            <v xml:space="preserve">ADQUISICIONES DIFERENTES DE ACTIVOS </v>
          </cell>
          <cell r="C710">
            <v>0</v>
          </cell>
          <cell r="D710"/>
          <cell r="E710">
            <v>0</v>
          </cell>
          <cell r="F710">
            <v>0</v>
          </cell>
        </row>
        <row r="711">
          <cell r="A711" t="str">
            <v>D35020200030350200802020201</v>
          </cell>
          <cell r="B711" t="str">
            <v>MATERIALES Y SUMINISTROS</v>
          </cell>
          <cell r="C711">
            <v>0</v>
          </cell>
          <cell r="D711"/>
          <cell r="E711">
            <v>0</v>
          </cell>
          <cell r="F711">
            <v>0</v>
          </cell>
        </row>
        <row r="712">
          <cell r="A712" t="str">
            <v>D35020200030350200802020201000</v>
          </cell>
          <cell r="B712" t="str">
            <v>AGRICULTURA, SILVICULTURA Y PRODUCTOS DE LA PESCA</v>
          </cell>
          <cell r="C712">
            <v>0</v>
          </cell>
          <cell r="D712"/>
          <cell r="E712">
            <v>0</v>
          </cell>
          <cell r="F712">
            <v>0</v>
          </cell>
        </row>
        <row r="713">
          <cell r="A713" t="str">
            <v>D35020200030350200802020201000001</v>
          </cell>
          <cell r="B713" t="str">
            <v>PRODUCTOS DE LA AGRICULTURA Y LA HORTICULTURA</v>
          </cell>
          <cell r="C713">
            <v>0</v>
          </cell>
          <cell r="D713"/>
          <cell r="E713">
            <v>0</v>
          </cell>
          <cell r="F713">
            <v>0</v>
          </cell>
        </row>
        <row r="714">
          <cell r="A714" t="str">
            <v>D3502020003035020080202020100000109</v>
          </cell>
          <cell r="B714" t="str">
            <v>PRODUCTOS DE FORRAJE, FIBRAS, PLANTAS VIVAS, FLORES Y CAPULLOS DE FLORES, TABACO EN RAMA Y CAUCHO NATURAL</v>
          </cell>
          <cell r="C714"/>
          <cell r="D714"/>
          <cell r="E714">
            <v>0</v>
          </cell>
          <cell r="F714"/>
        </row>
        <row r="715">
          <cell r="A715" t="str">
            <v>D35020200030350200802020201000003</v>
          </cell>
          <cell r="B715" t="str">
            <v>PRODUCTOS DE LA SILVICULTURA Y DE LA EXPLOTACIÓN FORESTAL</v>
          </cell>
          <cell r="C715">
            <v>0</v>
          </cell>
          <cell r="D715"/>
          <cell r="E715">
            <v>0</v>
          </cell>
          <cell r="F715">
            <v>0</v>
          </cell>
        </row>
        <row r="716">
          <cell r="A716" t="str">
            <v>D3502020003035020080202020100000302</v>
          </cell>
          <cell r="B716" t="str">
            <v>PRODUCTOS FORESTALES DIFERENTES A LA MADERA</v>
          </cell>
          <cell r="C716"/>
          <cell r="D716"/>
          <cell r="E716">
            <v>0</v>
          </cell>
          <cell r="F716"/>
        </row>
        <row r="717">
          <cell r="A717" t="str">
            <v>D35020200030350200802020201001</v>
          </cell>
          <cell r="B717" t="str">
            <v>MINERALES; ELECTRICIDAD, GAS Y AGUA</v>
          </cell>
          <cell r="C717">
            <v>0</v>
          </cell>
          <cell r="D717"/>
          <cell r="E717">
            <v>0</v>
          </cell>
          <cell r="F717">
            <v>0</v>
          </cell>
        </row>
        <row r="718">
          <cell r="A718" t="str">
            <v>D35020200030350200802020201001005</v>
          </cell>
          <cell r="B718" t="str">
            <v>PIEDRA, ARENA Y ARCILLA</v>
          </cell>
          <cell r="C718"/>
          <cell r="D718"/>
          <cell r="E718">
            <v>0</v>
          </cell>
          <cell r="F718"/>
        </row>
        <row r="719">
          <cell r="A719" t="str">
            <v>D35020200030350200802020201002</v>
          </cell>
          <cell r="B719" t="str">
            <v>PRODUCTOS ALIMENTICIOS, BEBIDAS Y TABACO; TEXTILES, PRENDAS DE VESTIR Y PRODUCTOS DE CUERO</v>
          </cell>
          <cell r="C719">
            <v>0</v>
          </cell>
          <cell r="D719"/>
          <cell r="E719">
            <v>0</v>
          </cell>
          <cell r="F719">
            <v>0</v>
          </cell>
        </row>
        <row r="720">
          <cell r="A720" t="str">
            <v>D35020200030350200802020201002006</v>
          </cell>
          <cell r="B720" t="str">
            <v>HILADOS E HILOS; TEJIDOS DE FIBRAS TEXTILES INCLUSO AFELPADOS</v>
          </cell>
          <cell r="C720"/>
          <cell r="D720"/>
          <cell r="E720">
            <v>0</v>
          </cell>
          <cell r="F720"/>
        </row>
        <row r="721">
          <cell r="A721" t="str">
            <v>D35020200030350200802020201002007</v>
          </cell>
          <cell r="B721" t="str">
            <v>ARTÍCULOS TEXTILES (EXCEPTO PRENDAS DE VESTIR)</v>
          </cell>
          <cell r="C721"/>
          <cell r="D721"/>
          <cell r="E721">
            <v>0</v>
          </cell>
          <cell r="F721"/>
        </row>
        <row r="722">
          <cell r="A722" t="str">
            <v>D35020200030350200802020201002008</v>
          </cell>
          <cell r="B722" t="str">
            <v>DOTACIÓN (PRENDAS DE VESTIR Y CALZADO)</v>
          </cell>
          <cell r="C722"/>
          <cell r="D722"/>
          <cell r="E722">
            <v>0</v>
          </cell>
          <cell r="F722"/>
        </row>
        <row r="723">
          <cell r="A723" t="str">
            <v>D35020200030350200802020201002009</v>
          </cell>
          <cell r="B723" t="str">
            <v>CUERO Y PRODUCTOS DE CUERO; CALZADO</v>
          </cell>
          <cell r="C723"/>
          <cell r="D723"/>
          <cell r="E723">
            <v>0</v>
          </cell>
          <cell r="F723"/>
        </row>
        <row r="724">
          <cell r="A724" t="str">
            <v>D35020200030350200802020201003</v>
          </cell>
          <cell r="B724" t="str">
            <v>OTROS BIENES TRANSPORTABLES (EXCEPTO PRODUCTOS METÁLICOS, MAQUINARIA Y EQUIPO)</v>
          </cell>
          <cell r="C724">
            <v>0</v>
          </cell>
          <cell r="D724"/>
          <cell r="E724">
            <v>0</v>
          </cell>
          <cell r="F724">
            <v>0</v>
          </cell>
        </row>
        <row r="725">
          <cell r="A725" t="str">
            <v>D35020200030350200802020201003001</v>
          </cell>
          <cell r="B725" t="str">
            <v>PRODUCTOS DE MADERA, CORCHO, CESTERÍA Y ESPARTERÍA</v>
          </cell>
          <cell r="C725"/>
          <cell r="D725"/>
          <cell r="E725">
            <v>0</v>
          </cell>
          <cell r="F725"/>
        </row>
        <row r="726">
          <cell r="A726" t="str">
            <v>D35020200030350200802020201003004</v>
          </cell>
          <cell r="B726" t="str">
            <v>QUÍMICOS BÁSICOS</v>
          </cell>
          <cell r="C726">
            <v>0</v>
          </cell>
          <cell r="D726"/>
          <cell r="E726">
            <v>0</v>
          </cell>
          <cell r="F726">
            <v>0</v>
          </cell>
        </row>
        <row r="727">
          <cell r="A727" t="str">
            <v>D3502020003035020080202020100300401</v>
          </cell>
          <cell r="B727" t="str">
            <v xml:space="preserve">QUÍMICOS ORGÁNICOS BÁSICOS </v>
          </cell>
          <cell r="C727"/>
          <cell r="D727"/>
          <cell r="E727">
            <v>0</v>
          </cell>
          <cell r="F727"/>
        </row>
        <row r="728">
          <cell r="A728" t="str">
            <v>D35020200030350200802020201003006</v>
          </cell>
          <cell r="B728" t="str">
            <v>PRODUCTOS DE CAUCHO Y PLÁSTICO</v>
          </cell>
          <cell r="C728">
            <v>0</v>
          </cell>
          <cell r="D728"/>
          <cell r="E728">
            <v>0</v>
          </cell>
          <cell r="F728">
            <v>0</v>
          </cell>
        </row>
        <row r="729">
          <cell r="A729" t="str">
            <v>D3502020003035020080202020100300602</v>
          </cell>
          <cell r="B729" t="str">
            <v>OTROS PRODUCTOS DE CAUCHO</v>
          </cell>
          <cell r="C729"/>
          <cell r="D729"/>
          <cell r="E729">
            <v>0</v>
          </cell>
          <cell r="F729"/>
        </row>
        <row r="730">
          <cell r="A730" t="str">
            <v>D3502020003035020080202020100300609</v>
          </cell>
          <cell r="B730" t="str">
            <v>OTROS PRODUCTOS PLÁSTICOS</v>
          </cell>
          <cell r="C730"/>
          <cell r="D730"/>
          <cell r="E730">
            <v>0</v>
          </cell>
          <cell r="F730"/>
        </row>
        <row r="731">
          <cell r="A731" t="str">
            <v>D35020200030350200802020201003007</v>
          </cell>
          <cell r="B731" t="str">
            <v>VIDRIO Y PRODUCTOS DE VIDRIO Y OTROS PRODUCTOS NO METÁLICOS N.C.P.</v>
          </cell>
          <cell r="C731">
            <v>0</v>
          </cell>
          <cell r="D731"/>
          <cell r="E731">
            <v>0</v>
          </cell>
          <cell r="F731">
            <v>0</v>
          </cell>
        </row>
        <row r="732">
          <cell r="A732" t="str">
            <v>D3502020003035020080202020100300701</v>
          </cell>
          <cell r="B732" t="str">
            <v>VIDRIO Y PRODUCTOS DE VIDRIO</v>
          </cell>
          <cell r="C732"/>
          <cell r="D732"/>
          <cell r="E732">
            <v>0</v>
          </cell>
          <cell r="F732"/>
        </row>
        <row r="733">
          <cell r="A733" t="str">
            <v>D3502020003035020080202020100300703</v>
          </cell>
          <cell r="B733" t="str">
            <v>PRODUCTOS REFRACTARIOS Y PRODUCTOS ESTRUCTURALES NO REFRACTARIOS DE ARCILLA</v>
          </cell>
          <cell r="C733"/>
          <cell r="D733"/>
          <cell r="E733">
            <v>0</v>
          </cell>
          <cell r="F733"/>
        </row>
        <row r="734">
          <cell r="A734" t="str">
            <v>D35020200030350200802020201003008</v>
          </cell>
          <cell r="B734" t="str">
            <v>OTROS BIENES TRANSPORTABLES N.C.P.</v>
          </cell>
          <cell r="C734">
            <v>0</v>
          </cell>
          <cell r="D734"/>
          <cell r="E734">
            <v>0</v>
          </cell>
          <cell r="F734">
            <v>0</v>
          </cell>
        </row>
        <row r="735">
          <cell r="A735" t="str">
            <v>D3502020003035020080202020100300801</v>
          </cell>
          <cell r="B735" t="str">
            <v>MUEBLES</v>
          </cell>
          <cell r="C735">
            <v>0</v>
          </cell>
          <cell r="D735"/>
          <cell r="E735">
            <v>0</v>
          </cell>
          <cell r="F735">
            <v>0</v>
          </cell>
        </row>
        <row r="736">
          <cell r="A736" t="str">
            <v>D35020200030350200802020201003008014</v>
          </cell>
          <cell r="B736" t="str">
            <v>OTROS MUEBLES N.C.P.</v>
          </cell>
          <cell r="C736"/>
          <cell r="D736"/>
          <cell r="E736">
            <v>0</v>
          </cell>
          <cell r="F736"/>
        </row>
        <row r="737">
          <cell r="A737" t="str">
            <v>D3502020003035020080202020100300802</v>
          </cell>
          <cell r="B737" t="str">
            <v>JOYAS Y ARTÍCULOS CONEXOS</v>
          </cell>
          <cell r="C737"/>
          <cell r="D737"/>
          <cell r="E737">
            <v>0</v>
          </cell>
          <cell r="F737"/>
        </row>
        <row r="738">
          <cell r="A738" t="str">
            <v>D3502020003035020080202020100300809</v>
          </cell>
          <cell r="B738" t="str">
            <v>OTROS ARTÍCULOS MANUFACTURADOS N.C.P.</v>
          </cell>
          <cell r="C738"/>
          <cell r="D738"/>
          <cell r="E738">
            <v>0</v>
          </cell>
          <cell r="F738"/>
        </row>
        <row r="739">
          <cell r="A739" t="str">
            <v>D35020200030350200802020201004</v>
          </cell>
          <cell r="B739" t="str">
            <v>PRODUCTOS METÁLICOS Y PAQUETES DE SOFTWARE</v>
          </cell>
          <cell r="C739">
            <v>0</v>
          </cell>
          <cell r="D739"/>
          <cell r="E739">
            <v>0</v>
          </cell>
          <cell r="F739">
            <v>0</v>
          </cell>
        </row>
        <row r="740">
          <cell r="A740" t="str">
            <v>D35020200030350200802020201004001</v>
          </cell>
          <cell r="B740" t="str">
            <v>METALES BÁSICOS</v>
          </cell>
          <cell r="C740"/>
          <cell r="D740"/>
          <cell r="E740">
            <v>0</v>
          </cell>
          <cell r="F740"/>
        </row>
        <row r="741">
          <cell r="A741" t="str">
            <v>D35020200030350200802020201004002</v>
          </cell>
          <cell r="B741" t="str">
            <v>PRODUCTOS METÁLICOS ELABORADOS (EXCEPTO MAQUINARIA Y EQUIPO)</v>
          </cell>
          <cell r="C741"/>
          <cell r="D741"/>
          <cell r="E741">
            <v>0</v>
          </cell>
          <cell r="F741"/>
        </row>
        <row r="742">
          <cell r="A742" t="str">
            <v>D35020200030350200802020201004005</v>
          </cell>
          <cell r="B742" t="str">
            <v>MAQUINARIA DE OFICINA, CONTABILIDAD E INFORMÁTICA</v>
          </cell>
          <cell r="C742">
            <v>0</v>
          </cell>
          <cell r="D742"/>
          <cell r="E742">
            <v>0</v>
          </cell>
          <cell r="F742">
            <v>0</v>
          </cell>
        </row>
        <row r="743">
          <cell r="A743" t="str">
            <v>D3502020003035020080202020100400502</v>
          </cell>
          <cell r="B743" t="str">
            <v>MAQUINARIA DE INFORMÁTICA Y SUS PARTES, PIEZAS Y ACCESORIOS</v>
          </cell>
          <cell r="C743"/>
          <cell r="D743"/>
          <cell r="E743">
            <v>0</v>
          </cell>
          <cell r="F743"/>
        </row>
        <row r="744">
          <cell r="A744" t="str">
            <v>D35020200030350200802020201004008</v>
          </cell>
          <cell r="B744" t="str">
            <v>APARATOS MÉDICOS, INSTRUMENTOS ÓPTICOS Y DE PRECISIÓN, RELOJES</v>
          </cell>
          <cell r="C744">
            <v>0</v>
          </cell>
          <cell r="D744"/>
          <cell r="E744">
            <v>0</v>
          </cell>
          <cell r="F744">
            <v>0</v>
          </cell>
        </row>
        <row r="745">
          <cell r="A745" t="str">
            <v>D3502020003035020080202020100400802</v>
          </cell>
          <cell r="B745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45"/>
          <cell r="D745"/>
          <cell r="E745">
            <v>0</v>
          </cell>
          <cell r="F745"/>
        </row>
        <row r="746">
          <cell r="A746" t="str">
            <v>D35020200030350200802020202</v>
          </cell>
          <cell r="B746" t="str">
            <v>ADQUISICIÓN DE SERVICIOS</v>
          </cell>
          <cell r="C746">
            <v>0</v>
          </cell>
          <cell r="D746"/>
          <cell r="E746">
            <v>0</v>
          </cell>
          <cell r="F746">
            <v>0</v>
          </cell>
        </row>
        <row r="747">
          <cell r="A747" t="str">
            <v>D35020200030350200802020202006</v>
          </cell>
          <cell r="B747" t="str">
            <v>SERVICIOS DE ALOJAMIENTO; SERVICIOS DE SUMINISTRO DE COMIDAS Y BEBIDAS; SERVICIOS DE TRANSPORTE; Y SERVICIOS DE DISTRIBUCIÓN DE ELECTRICIDAD, GAS Y AGUA</v>
          </cell>
          <cell r="C747">
            <v>0</v>
          </cell>
          <cell r="D747"/>
          <cell r="E747">
            <v>0</v>
          </cell>
          <cell r="F747">
            <v>0</v>
          </cell>
        </row>
        <row r="748">
          <cell r="A748" t="str">
            <v>D35020200030350200802020202006003</v>
          </cell>
          <cell r="B748" t="str">
            <v>ALOJAMIENTO; SERVICIOS DE SUMINISTROS DE COMIDAS Y BEBIDAS</v>
          </cell>
          <cell r="C748">
            <v>0</v>
          </cell>
          <cell r="D748"/>
          <cell r="E748">
            <v>0</v>
          </cell>
          <cell r="F748">
            <v>0</v>
          </cell>
        </row>
        <row r="749">
          <cell r="A749" t="str">
            <v>D3502020003035020080202020200600301</v>
          </cell>
          <cell r="B749" t="str">
            <v>SERVICIOS DE ALOJAMIENTO PARA ESTANCIAS CORTAS</v>
          </cell>
          <cell r="C749"/>
          <cell r="D749"/>
          <cell r="E749">
            <v>0</v>
          </cell>
          <cell r="F749"/>
        </row>
        <row r="750">
          <cell r="A750" t="str">
            <v>D35020200030350200802020202006004</v>
          </cell>
          <cell r="B750" t="str">
            <v>SERVICIOS DE TRANSPORTE DE PASAJEROS</v>
          </cell>
          <cell r="C750"/>
          <cell r="D750"/>
          <cell r="E750">
            <v>0</v>
          </cell>
          <cell r="F750"/>
        </row>
        <row r="751">
          <cell r="A751" t="str">
            <v>D35020200030350200802020202006005</v>
          </cell>
          <cell r="B751" t="str">
            <v>SERVICIOS DE TRANSPORTE DE CARGA</v>
          </cell>
          <cell r="C751">
            <v>0</v>
          </cell>
          <cell r="D751"/>
          <cell r="E751">
            <v>0</v>
          </cell>
          <cell r="F751">
            <v>0</v>
          </cell>
        </row>
        <row r="752">
          <cell r="A752" t="str">
            <v>D3502020003035020080202020200600501</v>
          </cell>
          <cell r="B752" t="str">
            <v>SERVICIOS DE TRANSPORTE DE CARGA POR VÍA TERRESTRE</v>
          </cell>
          <cell r="C752"/>
          <cell r="D752"/>
          <cell r="E752">
            <v>0</v>
          </cell>
          <cell r="F752"/>
        </row>
        <row r="753">
          <cell r="A753" t="str">
            <v>D35020200030350200802020202008</v>
          </cell>
          <cell r="B753" t="str">
            <v xml:space="preserve">SERVICIOS PRESTADOS A LAS EMPRESAS Y SERVICIOS DE PRODUCCIÓN </v>
          </cell>
          <cell r="C753">
            <v>0</v>
          </cell>
          <cell r="D753"/>
          <cell r="E753">
            <v>0</v>
          </cell>
          <cell r="F753">
            <v>0</v>
          </cell>
        </row>
        <row r="754">
          <cell r="A754" t="str">
            <v>D35020200030350200802020202008001</v>
          </cell>
          <cell r="B754" t="str">
            <v>SERVICIOS DE INVESTIGACIÓN Y DESARROLLO</v>
          </cell>
          <cell r="C754">
            <v>0</v>
          </cell>
          <cell r="D754"/>
          <cell r="E754">
            <v>0</v>
          </cell>
          <cell r="F754">
            <v>0</v>
          </cell>
        </row>
        <row r="755">
          <cell r="A755" t="str">
            <v>D3502020003035020080202020200800102</v>
          </cell>
          <cell r="B755" t="str">
            <v>SERVICIOS DE INVESTIGACIÓN Y DESARROLLO EXPERIMENTAL EN CIENCIAS SOCIALES Y HUMANIDADES</v>
          </cell>
          <cell r="C755"/>
          <cell r="D755"/>
          <cell r="E755">
            <v>0</v>
          </cell>
          <cell r="F755"/>
        </row>
        <row r="756">
          <cell r="A756" t="str">
            <v>D35020200030350200802020202008003</v>
          </cell>
          <cell r="B756" t="str">
            <v>OTROS SERVICIOS PROFESIONALES, CIENTÍFICOS Y TÉCNICOS</v>
          </cell>
          <cell r="C756">
            <v>0</v>
          </cell>
          <cell r="D756"/>
          <cell r="E756">
            <v>0</v>
          </cell>
          <cell r="F756">
            <v>0</v>
          </cell>
        </row>
        <row r="757">
          <cell r="A757" t="str">
            <v>D3502020003035020080202020200800301</v>
          </cell>
          <cell r="B757" t="str">
            <v>SERVICIOS DE CONSULTORÍA EN ADMINISTRACIÓN Y SERVICIOS DE GESTIÓN; SERVICIOS DE TECNOLOGÍA DE LA INFORMACIÓN</v>
          </cell>
          <cell r="C757">
            <v>0</v>
          </cell>
          <cell r="D757"/>
          <cell r="E757">
            <v>0</v>
          </cell>
          <cell r="F757">
            <v>0</v>
          </cell>
        </row>
        <row r="758">
          <cell r="A758" t="str">
            <v>D35020200030350200802020202008003019</v>
          </cell>
          <cell r="B758" t="str">
            <v>OTROS SERVICIOS DE GESTIÓN, EXCEPTO LOS SERVICIOS DE ADMINISTRACIÓN DE PROYECTOS DE CONSTRUCCIÓN</v>
          </cell>
          <cell r="C758"/>
          <cell r="D758"/>
          <cell r="E758">
            <v>0</v>
          </cell>
          <cell r="F758"/>
        </row>
        <row r="759">
          <cell r="A759" t="str">
            <v>D3502020003035020080202020200800307</v>
          </cell>
          <cell r="B759" t="str">
            <v>SERVICIOS DE INVESTIGACIÓN DE MERCADOS Y DE ENCUESTAS DE OPINIÓN PÚBLICA</v>
          </cell>
          <cell r="C759"/>
          <cell r="D759"/>
          <cell r="E759">
            <v>0</v>
          </cell>
          <cell r="F759"/>
        </row>
        <row r="760">
          <cell r="A760" t="str">
            <v>D3502020003035020080202020200800308</v>
          </cell>
          <cell r="B760" t="str">
            <v>SERVICIOS FOTOGRÁFICOS Y SERVICIOS DE REVELADO FOTOGRÁFICO</v>
          </cell>
          <cell r="C760"/>
          <cell r="D760"/>
          <cell r="E760">
            <v>0</v>
          </cell>
          <cell r="F760"/>
        </row>
        <row r="761">
          <cell r="A761" t="str">
            <v>D3502020003035020080202020200800309</v>
          </cell>
          <cell r="B761" t="str">
            <v>OTROS SERVICIOS PROFESIONALES Y TÉCNICOS N.C.P.</v>
          </cell>
          <cell r="C761"/>
          <cell r="D761"/>
          <cell r="E761">
            <v>0</v>
          </cell>
          <cell r="F761"/>
        </row>
        <row r="762">
          <cell r="A762" t="str">
            <v>D35020200030350200802020202008005</v>
          </cell>
          <cell r="B762" t="str">
            <v>SERVICIOS DE SOPORTE</v>
          </cell>
          <cell r="C762">
            <v>0</v>
          </cell>
          <cell r="D762"/>
          <cell r="E762">
            <v>0</v>
          </cell>
          <cell r="F762">
            <v>0</v>
          </cell>
        </row>
        <row r="763">
          <cell r="A763" t="str">
            <v>D3502020003035020080202020200800509</v>
          </cell>
          <cell r="B763" t="str">
            <v>OTROS SERVICIOS AUXILIARES</v>
          </cell>
          <cell r="C763">
            <v>0</v>
          </cell>
          <cell r="D763"/>
          <cell r="E763">
            <v>0</v>
          </cell>
          <cell r="F763">
            <v>0</v>
          </cell>
        </row>
        <row r="764">
          <cell r="A764" t="str">
            <v>D35020200030350200802020202008005099</v>
          </cell>
          <cell r="B764" t="str">
            <v>OTROS SERVICIOS DE APOYO Y DE INFORMACIÓN N.C.P.</v>
          </cell>
          <cell r="C764"/>
          <cell r="D764"/>
          <cell r="E764">
            <v>0</v>
          </cell>
          <cell r="F764"/>
        </row>
        <row r="765">
          <cell r="A765" t="str">
            <v>D35020200030350200802020202009</v>
          </cell>
          <cell r="B765" t="str">
            <v>SERVICIOS PARA LA COMUNIDAD, SOCIALES Y PERSONALES</v>
          </cell>
          <cell r="C765">
            <v>0</v>
          </cell>
          <cell r="D765"/>
          <cell r="E765">
            <v>0</v>
          </cell>
          <cell r="F765">
            <v>0</v>
          </cell>
        </row>
        <row r="766">
          <cell r="A766" t="str">
            <v>D35020200030350200802020202009003</v>
          </cell>
          <cell r="B766" t="str">
            <v>SERVICIOS PARA EL CUIDADO DE LA SALUD HUMANA Y SERVICIOS SOCIALES</v>
          </cell>
          <cell r="C766">
            <v>0</v>
          </cell>
          <cell r="D766"/>
          <cell r="E766">
            <v>0</v>
          </cell>
          <cell r="F766">
            <v>0</v>
          </cell>
        </row>
        <row r="767">
          <cell r="A767" t="str">
            <v>D3502020003035020080202020200900301</v>
          </cell>
          <cell r="B767" t="str">
            <v>SERVICIOS DE SALUD HUMANA</v>
          </cell>
          <cell r="C767"/>
          <cell r="D767">
            <v>0</v>
          </cell>
          <cell r="E767">
            <v>0</v>
          </cell>
          <cell r="F767"/>
        </row>
        <row r="768">
          <cell r="A768" t="str">
            <v>D35020200030350200802020202010</v>
          </cell>
          <cell r="B768" t="str">
            <v>VIÁTICOS DE LOS FUNCIONARIOS EN COMISIÓN</v>
          </cell>
          <cell r="C768"/>
          <cell r="D768"/>
          <cell r="E768">
            <v>0</v>
          </cell>
          <cell r="F768"/>
        </row>
        <row r="769">
          <cell r="A769" t="str">
            <v>D350202000303502012</v>
          </cell>
          <cell r="B769" t="str">
            <v>SERVICIO DE APOYO PARA LA MODERNIZACIÓN Y FOMENTO DE LA INNOVACIÓN EMPRESARIAL</v>
          </cell>
          <cell r="C769">
            <v>6978000</v>
          </cell>
          <cell r="D769"/>
          <cell r="E769">
            <v>6978000</v>
          </cell>
          <cell r="F769">
            <v>0</v>
          </cell>
        </row>
        <row r="770">
          <cell r="A770" t="str">
            <v>D35020200030350201201</v>
          </cell>
          <cell r="B770" t="str">
            <v>COFINANCIAR PROYECTOS CON ENFOQUE DE INNOVACIÓN SOCIAL, INNOVACIÓN TECNOLÓGICA E INNOVACIÓN LOCAL</v>
          </cell>
          <cell r="C770">
            <v>6978000</v>
          </cell>
          <cell r="D770"/>
          <cell r="E770">
            <v>6978000</v>
          </cell>
          <cell r="F770">
            <v>0</v>
          </cell>
        </row>
        <row r="771">
          <cell r="A771" t="str">
            <v>D3502020003035020120102</v>
          </cell>
          <cell r="B771" t="str">
            <v xml:space="preserve">ADQUISICIÓN DE BIENES Y SERVICIOS </v>
          </cell>
          <cell r="C771">
            <v>6978000</v>
          </cell>
          <cell r="D771"/>
          <cell r="E771">
            <v>6978000</v>
          </cell>
          <cell r="F771">
            <v>0</v>
          </cell>
        </row>
        <row r="772">
          <cell r="A772" t="str">
            <v>D350202000303502012010202</v>
          </cell>
          <cell r="B772" t="str">
            <v xml:space="preserve">ADQUISICIONES DIFERENTES DE ACTIVOS </v>
          </cell>
          <cell r="C772">
            <v>6978000</v>
          </cell>
          <cell r="D772"/>
          <cell r="E772">
            <v>6978000</v>
          </cell>
          <cell r="F772">
            <v>0</v>
          </cell>
        </row>
        <row r="773">
          <cell r="A773" t="str">
            <v>D35020200030350201201020201</v>
          </cell>
          <cell r="B773" t="str">
            <v>MATERIALES Y SUMINISTROS</v>
          </cell>
          <cell r="C773">
            <v>6978000</v>
          </cell>
          <cell r="D773"/>
          <cell r="E773">
            <v>6978000</v>
          </cell>
          <cell r="F773">
            <v>0</v>
          </cell>
        </row>
        <row r="774">
          <cell r="A774" t="str">
            <v>D35020200030350201201020201003</v>
          </cell>
          <cell r="B774" t="str">
            <v>OTROS BIENES TRANSPORTABLES (EXCEPTO PRODUCTOS METÁLICOS, MAQUINARIA Y EQUIPO)</v>
          </cell>
          <cell r="C774">
            <v>6978000</v>
          </cell>
          <cell r="D774"/>
          <cell r="E774">
            <v>6978000</v>
          </cell>
          <cell r="F774">
            <v>0</v>
          </cell>
        </row>
        <row r="775">
          <cell r="A775" t="str">
            <v>D35020200030350201201020201003001</v>
          </cell>
          <cell r="B775" t="str">
            <v>PRODUCTOS DE MADERA, CORCHO, CESTERÍA Y ESPARTERÍA</v>
          </cell>
          <cell r="C775">
            <v>6978000</v>
          </cell>
          <cell r="D775"/>
          <cell r="E775">
            <v>6978000</v>
          </cell>
          <cell r="F775"/>
        </row>
        <row r="776">
          <cell r="A776" t="str">
            <v>D35020200030350201201020201004</v>
          </cell>
          <cell r="B776" t="str">
            <v>PRODUCTOS METÁLICOS Y PAQUETES DE SOFTWARE</v>
          </cell>
          <cell r="C776">
            <v>0</v>
          </cell>
          <cell r="D776"/>
          <cell r="E776">
            <v>0</v>
          </cell>
          <cell r="F776">
            <v>0</v>
          </cell>
        </row>
        <row r="777">
          <cell r="A777" t="str">
            <v>D35020200030350201201020201004005</v>
          </cell>
          <cell r="B777" t="str">
            <v>MAQUINARIA DE OFICINA, CONTABILIDAD E INFORMÁTICA</v>
          </cell>
          <cell r="C777">
            <v>0</v>
          </cell>
          <cell r="D777"/>
          <cell r="E777">
            <v>0</v>
          </cell>
          <cell r="F777">
            <v>0</v>
          </cell>
        </row>
        <row r="778">
          <cell r="A778" t="str">
            <v>D3502020003035020120102020100400502</v>
          </cell>
          <cell r="B778" t="str">
            <v>MAQUINARIA DE INFORMÁTICA Y SUS PARTES, PIEZAS Y ACCESORIOS</v>
          </cell>
          <cell r="C778"/>
          <cell r="D778"/>
          <cell r="E778">
            <v>0</v>
          </cell>
          <cell r="F778"/>
        </row>
        <row r="779">
          <cell r="A779" t="str">
            <v>D35020200030350201201020202</v>
          </cell>
          <cell r="B779" t="str">
            <v>ADQUISICIÓN DE SERVICIOS</v>
          </cell>
          <cell r="C779">
            <v>0</v>
          </cell>
          <cell r="D779"/>
          <cell r="E779">
            <v>0</v>
          </cell>
          <cell r="F779">
            <v>0</v>
          </cell>
        </row>
        <row r="780">
          <cell r="A780" t="str">
            <v>D35020200030350201201020202008</v>
          </cell>
          <cell r="B780" t="str">
            <v xml:space="preserve">SERVICIOS PRESTADOS A LAS EMPRESAS Y SERVICIOS DE PRODUCCIÓN </v>
          </cell>
          <cell r="C780">
            <v>0</v>
          </cell>
          <cell r="D780"/>
          <cell r="E780">
            <v>0</v>
          </cell>
          <cell r="F780">
            <v>0</v>
          </cell>
        </row>
        <row r="781">
          <cell r="A781" t="str">
            <v>D35020200030350201201020202008005</v>
          </cell>
          <cell r="B781" t="str">
            <v>SERVICIOS DE SOPORTE</v>
          </cell>
          <cell r="C781">
            <v>0</v>
          </cell>
          <cell r="D781"/>
          <cell r="E781">
            <v>0</v>
          </cell>
          <cell r="F781">
            <v>0</v>
          </cell>
        </row>
        <row r="782">
          <cell r="A782" t="str">
            <v>D3502020003035020120102020200800509</v>
          </cell>
          <cell r="B782" t="str">
            <v>OTROS SERVICIOS AUXILIARES</v>
          </cell>
          <cell r="C782">
            <v>0</v>
          </cell>
          <cell r="D782"/>
          <cell r="E782">
            <v>0</v>
          </cell>
          <cell r="F782">
            <v>0</v>
          </cell>
        </row>
        <row r="783">
          <cell r="A783" t="str">
            <v>D35020200030350201201020202008005099</v>
          </cell>
          <cell r="B783" t="str">
            <v>OTROS SERVICIOS DE APOYO Y DE INFORMACIÓN N.C.P.</v>
          </cell>
          <cell r="C783"/>
          <cell r="D783"/>
          <cell r="E783">
            <v>0</v>
          </cell>
          <cell r="F783"/>
        </row>
        <row r="784">
          <cell r="A784" t="str">
            <v>D35020200030350201202</v>
          </cell>
          <cell r="B784" t="str">
            <v>CAPACITAR TÉCNICAMENTE A LAS COMUNIDADES ARTESANALES EN SIGNOS DISTINTIVOS, DENOMINACIONES DE ORÍGEN, SELLOS DE CALIDAD HECHO A MANO, EDUCACIÓN FINANCIERA, MEJORAMIENTO TECNOLÓGICO DEY USO SOSTENIBLE DE MATERIAS PRIMAS.</v>
          </cell>
          <cell r="C784">
            <v>0</v>
          </cell>
          <cell r="D784"/>
          <cell r="E784">
            <v>0</v>
          </cell>
          <cell r="F784">
            <v>0</v>
          </cell>
        </row>
        <row r="785">
          <cell r="A785" t="str">
            <v>D3502020003035020120202</v>
          </cell>
          <cell r="B785" t="str">
            <v xml:space="preserve">ADQUISICIÓN DE BIENES Y SERVICIOS </v>
          </cell>
          <cell r="C785">
            <v>0</v>
          </cell>
          <cell r="D785"/>
          <cell r="E785">
            <v>0</v>
          </cell>
          <cell r="F785">
            <v>0</v>
          </cell>
        </row>
        <row r="786">
          <cell r="A786" t="str">
            <v>D350202000303502012020202</v>
          </cell>
          <cell r="B786" t="str">
            <v xml:space="preserve">ADQUISICIONES DIFERENTES DE ACTIVOS </v>
          </cell>
          <cell r="C786">
            <v>0</v>
          </cell>
          <cell r="D786"/>
          <cell r="E786">
            <v>0</v>
          </cell>
          <cell r="F786">
            <v>0</v>
          </cell>
        </row>
        <row r="787">
          <cell r="A787" t="str">
            <v>D35020200030350201202020201</v>
          </cell>
          <cell r="B787" t="str">
            <v>MATERIALES Y SUMINISTROS</v>
          </cell>
          <cell r="C787">
            <v>0</v>
          </cell>
          <cell r="D787"/>
          <cell r="E787">
            <v>0</v>
          </cell>
          <cell r="F787">
            <v>0</v>
          </cell>
        </row>
        <row r="788">
          <cell r="A788" t="str">
            <v>D35020200030350201202020201004</v>
          </cell>
          <cell r="B788" t="str">
            <v>PRODUCTOS METÁLICOS Y PAQUETES DE SOFTWARE</v>
          </cell>
          <cell r="C788">
            <v>0</v>
          </cell>
          <cell r="D788"/>
          <cell r="E788">
            <v>0</v>
          </cell>
          <cell r="F788">
            <v>0</v>
          </cell>
        </row>
        <row r="789">
          <cell r="A789" t="str">
            <v>D35020200030350201202020201004005</v>
          </cell>
          <cell r="B789" t="str">
            <v>MAQUINARIA DE OFICINA, CONTABILIDAD E INFORMÁTICA</v>
          </cell>
          <cell r="C789">
            <v>0</v>
          </cell>
          <cell r="D789"/>
          <cell r="E789">
            <v>0</v>
          </cell>
          <cell r="F789">
            <v>0</v>
          </cell>
        </row>
        <row r="790">
          <cell r="A790" t="str">
            <v>D3502020003035020120202020100400502</v>
          </cell>
          <cell r="B790" t="str">
            <v>MAQUINARIA DE INFORMÁTICA Y SUS PARTES, PIEZAS Y ACCESORIOS</v>
          </cell>
          <cell r="C790">
            <v>0</v>
          </cell>
          <cell r="D790"/>
          <cell r="E790">
            <v>0</v>
          </cell>
          <cell r="F790"/>
        </row>
        <row r="791">
          <cell r="A791" t="str">
            <v>D35020200030350201202020202</v>
          </cell>
          <cell r="B791" t="str">
            <v>ADQUISICIÓN DE SERVICIOS</v>
          </cell>
          <cell r="C791">
            <v>0</v>
          </cell>
          <cell r="D791"/>
          <cell r="E791">
            <v>0</v>
          </cell>
          <cell r="F791">
            <v>0</v>
          </cell>
        </row>
        <row r="792">
          <cell r="A792" t="str">
            <v>D35020200030350201203020202005</v>
          </cell>
          <cell r="B792" t="str">
            <v>SERVICIOS DE LA CONSTRUCCIÓN</v>
          </cell>
          <cell r="C792">
            <v>0</v>
          </cell>
          <cell r="D792"/>
          <cell r="E792">
            <v>0</v>
          </cell>
          <cell r="F792">
            <v>0</v>
          </cell>
        </row>
        <row r="793">
          <cell r="A793" t="str">
            <v>D35020200030350201203020202005004</v>
          </cell>
          <cell r="B793" t="str">
            <v>SERVICIOS DE CONSTRUCCIÓN</v>
          </cell>
          <cell r="C793">
            <v>0</v>
          </cell>
          <cell r="D793"/>
          <cell r="E793">
            <v>0</v>
          </cell>
          <cell r="F793">
            <v>0</v>
          </cell>
        </row>
        <row r="794">
          <cell r="A794" t="str">
            <v>D3502020003035020120302020200500404</v>
          </cell>
          <cell r="B794" t="str">
            <v>MONTAJE Y ERECCIÓN DE CONSTRUCCIONES PREFABRICADAS</v>
          </cell>
          <cell r="C794">
            <v>0</v>
          </cell>
          <cell r="D794"/>
          <cell r="E794">
            <v>0</v>
          </cell>
          <cell r="F794"/>
        </row>
        <row r="795">
          <cell r="A795" t="str">
            <v>D35020200030350201203</v>
          </cell>
          <cell r="B795" t="str">
            <v>COFINANCIAR PROYECTOS DE TRANSMISIÓN DE SABERES EN LOS 32 DEPARTAMENTOS Y LA CIUDAD DE BOGOTÁ</v>
          </cell>
          <cell r="C795">
            <v>0</v>
          </cell>
          <cell r="D795"/>
          <cell r="E795">
            <v>0</v>
          </cell>
          <cell r="F795">
            <v>0</v>
          </cell>
        </row>
        <row r="796">
          <cell r="A796" t="str">
            <v>D3502020003035020120302</v>
          </cell>
          <cell r="B796" t="str">
            <v xml:space="preserve">ADQUISICIÓN DE BIENES Y SERVICIOS </v>
          </cell>
          <cell r="C796">
            <v>0</v>
          </cell>
          <cell r="D796"/>
          <cell r="E796">
            <v>0</v>
          </cell>
          <cell r="F796">
            <v>0</v>
          </cell>
        </row>
        <row r="797">
          <cell r="A797" t="str">
            <v>D350202000303502012030202</v>
          </cell>
          <cell r="B797" t="str">
            <v xml:space="preserve">ADQUISICIONES DIFERENTES DE ACTIVOS </v>
          </cell>
          <cell r="C797">
            <v>0</v>
          </cell>
          <cell r="D797"/>
          <cell r="E797">
            <v>0</v>
          </cell>
          <cell r="F797">
            <v>0</v>
          </cell>
        </row>
        <row r="798">
          <cell r="A798" t="str">
            <v>D35020200030350201203020201</v>
          </cell>
          <cell r="B798" t="str">
            <v>MATERIALES Y SUMINISTROS</v>
          </cell>
          <cell r="C798">
            <v>0</v>
          </cell>
          <cell r="D798"/>
          <cell r="E798">
            <v>0</v>
          </cell>
          <cell r="F798">
            <v>0</v>
          </cell>
        </row>
        <row r="799">
          <cell r="A799" t="str">
            <v>D35020200030350201203020201003</v>
          </cell>
          <cell r="B799" t="str">
            <v>OTROS BIENES TRANSPORTABLES (EXCEPTO PRODUCTOS METÁLICOS, MAQUINARIA Y EQUIPO)</v>
          </cell>
          <cell r="C799">
            <v>0</v>
          </cell>
          <cell r="D799"/>
          <cell r="E799">
            <v>0</v>
          </cell>
          <cell r="F799">
            <v>0</v>
          </cell>
        </row>
        <row r="800">
          <cell r="A800" t="str">
            <v>D35020200030350201203020201003001</v>
          </cell>
          <cell r="B800" t="str">
            <v>PRODUCTOS DE MADERA, CORCHO, CESTERÍA Y ESPARTERÍA</v>
          </cell>
          <cell r="C800"/>
          <cell r="D800"/>
          <cell r="E800">
            <v>0</v>
          </cell>
          <cell r="F800"/>
        </row>
        <row r="801">
          <cell r="A801" t="str">
            <v>D35020200030350201203020201003008</v>
          </cell>
          <cell r="B801" t="str">
            <v>OTROS BIENES TRANSPORTABLES N.C.P.</v>
          </cell>
          <cell r="C801">
            <v>0</v>
          </cell>
          <cell r="D801"/>
          <cell r="E801">
            <v>0</v>
          </cell>
          <cell r="F801">
            <v>0</v>
          </cell>
        </row>
        <row r="802">
          <cell r="A802" t="str">
            <v>D3502020003035020120302020100300801</v>
          </cell>
          <cell r="B802" t="str">
            <v>MUEBLES</v>
          </cell>
          <cell r="C802">
            <v>0</v>
          </cell>
          <cell r="D802"/>
          <cell r="E802">
            <v>0</v>
          </cell>
          <cell r="F802">
            <v>0</v>
          </cell>
        </row>
        <row r="803">
          <cell r="A803" t="str">
            <v>D35020200030350201203020201003008014</v>
          </cell>
          <cell r="B803" t="str">
            <v>OTROS MUEBLES N.C.P.</v>
          </cell>
          <cell r="C803"/>
          <cell r="D803"/>
          <cell r="E803">
            <v>0</v>
          </cell>
          <cell r="F803"/>
        </row>
        <row r="804">
          <cell r="A804" t="str">
            <v>D3502020003035020120302020100300802</v>
          </cell>
          <cell r="B804" t="str">
            <v>JOYAS Y ARTÍCULOS CONEXOS</v>
          </cell>
          <cell r="C804"/>
          <cell r="D804"/>
          <cell r="E804">
            <v>0</v>
          </cell>
          <cell r="F804"/>
        </row>
        <row r="805">
          <cell r="A805" t="str">
            <v>D3502020003035020120302020100300809</v>
          </cell>
          <cell r="B805" t="str">
            <v>OTROS ARTÍCULOS MANUFACTURADOS N.C.P.</v>
          </cell>
          <cell r="C805"/>
          <cell r="D805"/>
          <cell r="E805">
            <v>0</v>
          </cell>
          <cell r="F805"/>
        </row>
        <row r="806">
          <cell r="A806" t="str">
            <v>D35020200030350201203020201004</v>
          </cell>
          <cell r="B806" t="str">
            <v>PRODUCTOS METÁLICOS Y PAQUETES DE SOFTWARE</v>
          </cell>
          <cell r="C806">
            <v>0</v>
          </cell>
          <cell r="D806"/>
          <cell r="E806">
            <v>0</v>
          </cell>
          <cell r="F806">
            <v>0</v>
          </cell>
        </row>
        <row r="807">
          <cell r="A807" t="str">
            <v>D35020200030350201203020201004005</v>
          </cell>
          <cell r="B807" t="str">
            <v>MAQUINARIA DE OFICINA, CONTABILIDAD E INFORMÁTICA</v>
          </cell>
          <cell r="C807">
            <v>0</v>
          </cell>
          <cell r="D807"/>
          <cell r="E807">
            <v>0</v>
          </cell>
          <cell r="F807">
            <v>0</v>
          </cell>
        </row>
        <row r="808">
          <cell r="A808" t="str">
            <v>D3502020003035020120302020100400502</v>
          </cell>
          <cell r="B808" t="str">
            <v>MAQUINARIA DE INFORMÁTICA Y SUS PARTES, PIEZAS Y ACCESORIOS</v>
          </cell>
          <cell r="C808"/>
          <cell r="D808"/>
          <cell r="E808">
            <v>0</v>
          </cell>
          <cell r="F808"/>
        </row>
        <row r="809">
          <cell r="A809" t="str">
            <v>D35020200030350201203020202</v>
          </cell>
          <cell r="B809" t="str">
            <v>ADQUISICIÓN DE SERVICIOS</v>
          </cell>
          <cell r="C809">
            <v>0</v>
          </cell>
          <cell r="D809"/>
          <cell r="E809">
            <v>0</v>
          </cell>
          <cell r="F809">
            <v>0</v>
          </cell>
        </row>
        <row r="810">
          <cell r="A810" t="str">
            <v>D35020200030350201203020202005</v>
          </cell>
          <cell r="B810" t="str">
            <v>SERVICIOS DE LA CONSTRUCCIÓN</v>
          </cell>
          <cell r="C810">
            <v>0</v>
          </cell>
          <cell r="D810"/>
          <cell r="E810">
            <v>0</v>
          </cell>
          <cell r="F810">
            <v>0</v>
          </cell>
        </row>
        <row r="811">
          <cell r="A811" t="str">
            <v>D35020200030350201203020202005004</v>
          </cell>
          <cell r="B811" t="str">
            <v>SERVICIOS DE CONSTRUCCIÓN</v>
          </cell>
          <cell r="C811">
            <v>0</v>
          </cell>
          <cell r="D811"/>
          <cell r="E811">
            <v>0</v>
          </cell>
          <cell r="F811">
            <v>0</v>
          </cell>
        </row>
        <row r="812">
          <cell r="A812" t="str">
            <v>D3502020003035020120302020200500404</v>
          </cell>
          <cell r="B812" t="str">
            <v>MONTAJE Y ERECCIÓN DE CONSTRUCCIONES PREFABRICADAS</v>
          </cell>
          <cell r="C812"/>
          <cell r="D812"/>
          <cell r="E812">
            <v>0</v>
          </cell>
          <cell r="F812"/>
        </row>
        <row r="813">
          <cell r="A813" t="str">
            <v>D35020200030350201203020202007</v>
          </cell>
          <cell r="B813" t="str">
            <v>SERVICIOS FINANCIEROS Y SERVICIOS CONEXOS, SERVICIOS INMOBILIARIOS Y SERVICIOS DE LEASING</v>
          </cell>
          <cell r="C813">
            <v>0</v>
          </cell>
          <cell r="D813"/>
          <cell r="E813">
            <v>0</v>
          </cell>
          <cell r="F813">
            <v>0</v>
          </cell>
        </row>
        <row r="814">
          <cell r="A814" t="str">
            <v>D35020200030350201203020202007001</v>
          </cell>
          <cell r="B814" t="str">
            <v>SERVICIOS FINANCIEROS Y SERVICIOS CONEXOS</v>
          </cell>
          <cell r="C814">
            <v>0</v>
          </cell>
          <cell r="D814"/>
          <cell r="E814">
            <v>0</v>
          </cell>
          <cell r="F814">
            <v>0</v>
          </cell>
        </row>
        <row r="815">
          <cell r="A815" t="str">
            <v>D3502020003035020120302020200700103</v>
          </cell>
          <cell r="B815" t="str">
            <v>SERVICIOS DE SEGUROS Y PENSIONES (CON EXCLUSIÓN DE SERVICIOS DE REASEGURO), EXCEPTO LOS SERVICIOS DE SEGUROS SOCIALES</v>
          </cell>
          <cell r="C815">
            <v>0</v>
          </cell>
          <cell r="D815"/>
          <cell r="E815">
            <v>0</v>
          </cell>
          <cell r="F815">
            <v>0</v>
          </cell>
        </row>
        <row r="816">
          <cell r="A816" t="str">
            <v>D35020200030350201203020202007001035</v>
          </cell>
          <cell r="B816" t="str">
            <v>OTROS SERVICIOS DE SEGUROS DISTINTOS A LOS SEGUROS DE VIDA (EXCEPTO LOS SERVICIOS DE REASEGURO)</v>
          </cell>
          <cell r="C816"/>
          <cell r="D816"/>
          <cell r="E816">
            <v>0</v>
          </cell>
          <cell r="F816"/>
        </row>
        <row r="817">
          <cell r="A817" t="str">
            <v>D35020200030350201203020202008</v>
          </cell>
          <cell r="B817" t="str">
            <v xml:space="preserve">SERVICIOS PRESTADOS A LAS EMPRESAS Y SERVICIOS DE PRODUCCIÓN </v>
          </cell>
          <cell r="C817">
            <v>0</v>
          </cell>
          <cell r="D817"/>
          <cell r="E817">
            <v>0</v>
          </cell>
          <cell r="F817">
            <v>0</v>
          </cell>
        </row>
        <row r="818">
          <cell r="A818" t="str">
            <v>D35020200030350201203020202008001</v>
          </cell>
          <cell r="B818" t="str">
            <v>SERVICIOS DE INVESTIGACIÓN Y DESARROLLO</v>
          </cell>
          <cell r="C818">
            <v>0</v>
          </cell>
          <cell r="D818"/>
          <cell r="E818">
            <v>0</v>
          </cell>
          <cell r="F818">
            <v>0</v>
          </cell>
        </row>
        <row r="819">
          <cell r="A819" t="str">
            <v>D3502020003035020120302020200800102</v>
          </cell>
          <cell r="B819" t="str">
            <v>SERVICIOS DE INVESTIGACIÓN Y DESARROLLO EXPERIMENTAL EN CIENCIAS SOCIALES Y HUMANIDADES</v>
          </cell>
          <cell r="C819"/>
          <cell r="D819"/>
          <cell r="E819">
            <v>0</v>
          </cell>
          <cell r="F819"/>
        </row>
        <row r="820">
          <cell r="A820" t="str">
            <v>D35020200030350201203020202008003</v>
          </cell>
          <cell r="B820" t="str">
            <v>OTROS SERVICIOS PROFESIONALES, CIENTÍFICOS Y TÉCNICOS</v>
          </cell>
          <cell r="C820">
            <v>0</v>
          </cell>
          <cell r="D820"/>
          <cell r="E820">
            <v>0</v>
          </cell>
          <cell r="F820">
            <v>0</v>
          </cell>
        </row>
        <row r="821">
          <cell r="A821" t="str">
            <v>D3502020003035020120302020200800309</v>
          </cell>
          <cell r="B821" t="str">
            <v>OTROS SERVICIOS PROFESIONALES Y TÉCNICOS N.C.P.</v>
          </cell>
          <cell r="C821"/>
          <cell r="D821"/>
          <cell r="E821">
            <v>0</v>
          </cell>
          <cell r="F821"/>
        </row>
        <row r="822">
          <cell r="A822" t="str">
            <v>D35020200030350201203020202008005</v>
          </cell>
          <cell r="B822" t="str">
            <v>SERVICIOS DE SOPORTE</v>
          </cell>
          <cell r="C822">
            <v>0</v>
          </cell>
          <cell r="D822"/>
          <cell r="E822">
            <v>0</v>
          </cell>
          <cell r="F822">
            <v>0</v>
          </cell>
        </row>
        <row r="823">
          <cell r="A823" t="str">
            <v>D3502020003035020120302020200800509</v>
          </cell>
          <cell r="B823" t="str">
            <v>OTROS SERVICIOS AUXILIARES</v>
          </cell>
          <cell r="C823">
            <v>0</v>
          </cell>
          <cell r="D823"/>
          <cell r="E823">
            <v>0</v>
          </cell>
          <cell r="F823">
            <v>0</v>
          </cell>
        </row>
        <row r="824">
          <cell r="A824" t="str">
            <v>D35020200030350201203020202008005099</v>
          </cell>
          <cell r="B824" t="str">
            <v>OTROS SERVICIOS DE APOYO Y DE INFORMACIÓN N.C.P.</v>
          </cell>
          <cell r="C824"/>
          <cell r="D824"/>
          <cell r="E824">
            <v>0</v>
          </cell>
          <cell r="F824"/>
        </row>
        <row r="825">
          <cell r="A825" t="str">
            <v>D35020200030350201203020202010</v>
          </cell>
          <cell r="B825" t="str">
            <v>VIÁTICOS DE LOS FUNCIONARIOS EN COMISIÓN</v>
          </cell>
          <cell r="C825"/>
          <cell r="D825"/>
          <cell r="E825">
            <v>0</v>
          </cell>
          <cell r="F825"/>
        </row>
        <row r="826">
          <cell r="A826" t="str">
            <v>D35020200030350201204</v>
          </cell>
          <cell r="B826" t="str">
            <v>COFINANCIAR PROYECTOS PARA LA PARTICIPACIÓN DE COMUNIDADES ARTESANALES EN EVENTOS FERIALES LOCALES, REGIONALES Y NACIONALES</v>
          </cell>
          <cell r="C826">
            <v>0</v>
          </cell>
          <cell r="D826"/>
          <cell r="E826">
            <v>0</v>
          </cell>
          <cell r="F826">
            <v>0</v>
          </cell>
        </row>
        <row r="827">
          <cell r="A827" t="str">
            <v>D3502020003035020120402</v>
          </cell>
          <cell r="B827" t="str">
            <v xml:space="preserve">ADQUISICIÓN DE BIENES Y SERVICIOS </v>
          </cell>
          <cell r="C827">
            <v>0</v>
          </cell>
          <cell r="D827"/>
          <cell r="E827">
            <v>0</v>
          </cell>
          <cell r="F827">
            <v>0</v>
          </cell>
        </row>
        <row r="828">
          <cell r="A828" t="str">
            <v>D350202000303502012040202</v>
          </cell>
          <cell r="B828" t="str">
            <v xml:space="preserve">ADQUISICIONES DIFERENTES DE ACTIVOS </v>
          </cell>
          <cell r="C828">
            <v>0</v>
          </cell>
          <cell r="D828"/>
          <cell r="E828">
            <v>0</v>
          </cell>
          <cell r="F828">
            <v>0</v>
          </cell>
        </row>
        <row r="829">
          <cell r="A829" t="str">
            <v>D35020200030350201204020201</v>
          </cell>
          <cell r="B829" t="str">
            <v>MATERIALES Y SUMINISTROS</v>
          </cell>
          <cell r="C829">
            <v>0</v>
          </cell>
          <cell r="D829"/>
          <cell r="E829">
            <v>0</v>
          </cell>
          <cell r="F829">
            <v>0</v>
          </cell>
        </row>
        <row r="830">
          <cell r="A830" t="str">
            <v>D35020200030350201204020201003</v>
          </cell>
          <cell r="B830" t="str">
            <v>OTROS BIENES TRANSPORTABLES (EXCEPTO PRODUCTOS METÁLICOS, MAQUINARIA Y EQUIPO)</v>
          </cell>
          <cell r="C830">
            <v>0</v>
          </cell>
          <cell r="D830"/>
          <cell r="E830">
            <v>0</v>
          </cell>
          <cell r="F830">
            <v>0</v>
          </cell>
        </row>
        <row r="831">
          <cell r="A831" t="str">
            <v>D35020200030350201204020201003001</v>
          </cell>
          <cell r="B831" t="str">
            <v>PRODUCTOS DE MADERA, CORCHO, CESTERÍA Y ESPARTERÍA</v>
          </cell>
          <cell r="C831"/>
          <cell r="D831"/>
          <cell r="E831">
            <v>0</v>
          </cell>
          <cell r="F831"/>
        </row>
        <row r="832">
          <cell r="A832" t="str">
            <v>D35020200030350201204020201003008</v>
          </cell>
          <cell r="B832" t="str">
            <v>OTROS BIENES TRANSPORTABLES N.C.P.</v>
          </cell>
          <cell r="C832">
            <v>0</v>
          </cell>
          <cell r="D832"/>
          <cell r="E832">
            <v>0</v>
          </cell>
          <cell r="F832">
            <v>0</v>
          </cell>
        </row>
        <row r="833">
          <cell r="A833" t="str">
            <v>D3502020003035020120402020100300801</v>
          </cell>
          <cell r="B833" t="str">
            <v>MUEBLES</v>
          </cell>
          <cell r="C833">
            <v>0</v>
          </cell>
          <cell r="D833"/>
          <cell r="E833">
            <v>0</v>
          </cell>
          <cell r="F833">
            <v>0</v>
          </cell>
        </row>
        <row r="834">
          <cell r="A834" t="str">
            <v>D35020200030350201204020201003008014</v>
          </cell>
          <cell r="B834" t="str">
            <v>OTROS MUEBLES N.C.P.</v>
          </cell>
          <cell r="C834"/>
          <cell r="D834"/>
          <cell r="E834">
            <v>0</v>
          </cell>
          <cell r="F834"/>
        </row>
        <row r="835">
          <cell r="A835" t="str">
            <v>D3502020003035020120402020100300802</v>
          </cell>
          <cell r="B835" t="str">
            <v>JOYAS Y ARTÍCULOS CONEXOS</v>
          </cell>
          <cell r="C835"/>
          <cell r="D835"/>
          <cell r="E835">
            <v>0</v>
          </cell>
          <cell r="F835"/>
        </row>
        <row r="836">
          <cell r="A836" t="str">
            <v>D3502020003035020120402020100300809</v>
          </cell>
          <cell r="B836" t="str">
            <v>OTROS ARTÍCULOS MANUFACTURADOS N.C.P.</v>
          </cell>
          <cell r="C836"/>
          <cell r="D836"/>
          <cell r="E836">
            <v>0</v>
          </cell>
          <cell r="F836"/>
        </row>
        <row r="837">
          <cell r="A837" t="str">
            <v>D35020200030350201204020201004</v>
          </cell>
          <cell r="B837" t="str">
            <v>PRODUCTOS METÁLICOS Y PAQUETES DE SOFTWARE</v>
          </cell>
          <cell r="C837">
            <v>0</v>
          </cell>
          <cell r="D837"/>
          <cell r="E837">
            <v>0</v>
          </cell>
          <cell r="F837">
            <v>0</v>
          </cell>
        </row>
        <row r="838">
          <cell r="A838" t="str">
            <v>D35020200030350201204020201004005</v>
          </cell>
          <cell r="B838" t="str">
            <v>MAQUINARIA DE OFICINA, CONTABILIDAD E INFORMÁTICA</v>
          </cell>
          <cell r="C838">
            <v>0</v>
          </cell>
          <cell r="D838"/>
          <cell r="E838">
            <v>0</v>
          </cell>
          <cell r="F838">
            <v>0</v>
          </cell>
        </row>
        <row r="839">
          <cell r="A839" t="str">
            <v>D3502020003035020120402020100400502</v>
          </cell>
          <cell r="B839" t="str">
            <v>MAQUINARIA DE INFORMÁTICA Y SUS PARTES, PIEZAS Y ACCESORIOS</v>
          </cell>
          <cell r="C839"/>
          <cell r="D839"/>
          <cell r="E839">
            <v>0</v>
          </cell>
          <cell r="F839"/>
        </row>
        <row r="840">
          <cell r="A840" t="str">
            <v>D35020200030350201204020202</v>
          </cell>
          <cell r="B840" t="str">
            <v>ADQUISICIÓN DE SERVICIOS</v>
          </cell>
          <cell r="C840">
            <v>0</v>
          </cell>
          <cell r="D840"/>
          <cell r="E840">
            <v>0</v>
          </cell>
          <cell r="F840">
            <v>0</v>
          </cell>
        </row>
        <row r="841">
          <cell r="A841" t="str">
            <v>D35020200030350201204020202005</v>
          </cell>
          <cell r="B841" t="str">
            <v>SERVICIOS DE LA CONSTRUCCIÓN</v>
          </cell>
          <cell r="C841">
            <v>0</v>
          </cell>
          <cell r="D841"/>
          <cell r="E841">
            <v>0</v>
          </cell>
          <cell r="F841">
            <v>0</v>
          </cell>
        </row>
        <row r="842">
          <cell r="A842" t="str">
            <v>D35020200030350201204020202005004</v>
          </cell>
          <cell r="B842" t="str">
            <v>SERVICIOS DE CONSTRUCCIÓN</v>
          </cell>
          <cell r="C842">
            <v>0</v>
          </cell>
          <cell r="D842"/>
          <cell r="E842">
            <v>0</v>
          </cell>
          <cell r="F842">
            <v>0</v>
          </cell>
        </row>
        <row r="843">
          <cell r="A843" t="str">
            <v>D3502020003035020120402020200500404</v>
          </cell>
          <cell r="B843" t="str">
            <v>MONTAJE Y ERECCIÓN DE CONSTRUCCIONES PREFABRICADAS</v>
          </cell>
          <cell r="C843"/>
          <cell r="D843"/>
          <cell r="E843">
            <v>0</v>
          </cell>
          <cell r="F843"/>
        </row>
        <row r="844">
          <cell r="A844" t="str">
            <v>D35020200030350201204020202007</v>
          </cell>
          <cell r="B844" t="str">
            <v>SERVICIOS FINANCIEROS Y SERVICIOS CONEXOS, SERVICIOS INMOBILIARIOS Y SERVICIOS DE LEASING</v>
          </cell>
          <cell r="C844">
            <v>0</v>
          </cell>
          <cell r="D844"/>
          <cell r="E844">
            <v>0</v>
          </cell>
          <cell r="F844">
            <v>0</v>
          </cell>
        </row>
        <row r="845">
          <cell r="A845" t="str">
            <v>D35020200030350201204020202007001</v>
          </cell>
          <cell r="B845" t="str">
            <v>SERVICIOS FINANCIEROS Y SERVICIOS CONEXOS</v>
          </cell>
          <cell r="C845">
            <v>0</v>
          </cell>
          <cell r="D845"/>
          <cell r="E845">
            <v>0</v>
          </cell>
          <cell r="F845">
            <v>0</v>
          </cell>
        </row>
        <row r="846">
          <cell r="A846" t="str">
            <v>D3502020003035020120402020200700103</v>
          </cell>
          <cell r="B846" t="str">
            <v>SERVICIOS DE SEGUROS Y PENSIONES (CON EXCLUSIÓN DE SERVICIOS DE REASEGURO), EXCEPTO LOS SERVICIOS DE SEGUROS SOCIALES</v>
          </cell>
          <cell r="C846">
            <v>0</v>
          </cell>
          <cell r="D846"/>
          <cell r="E846">
            <v>0</v>
          </cell>
          <cell r="F846">
            <v>0</v>
          </cell>
        </row>
        <row r="847">
          <cell r="A847" t="str">
            <v>D35020200030350201204020202007001035</v>
          </cell>
          <cell r="B847" t="str">
            <v>OTROS SERVICIOS DE SEGUROS DISTINTOS A LOS SEGUROS DE VIDA (EXCEPTO LOS SERVICIOS DE REASEGURO)</v>
          </cell>
          <cell r="C847"/>
          <cell r="D847"/>
          <cell r="E847">
            <v>0</v>
          </cell>
          <cell r="F847"/>
        </row>
        <row r="848">
          <cell r="A848" t="str">
            <v>D35020200030350201204020202008</v>
          </cell>
          <cell r="B848" t="str">
            <v xml:space="preserve">SERVICIOS PRESTADOS A LAS EMPRESAS Y SERVICIOS DE PRODUCCIÓN </v>
          </cell>
          <cell r="C848">
            <v>0</v>
          </cell>
          <cell r="D848"/>
          <cell r="E848">
            <v>0</v>
          </cell>
          <cell r="F848">
            <v>0</v>
          </cell>
        </row>
        <row r="849">
          <cell r="A849" t="str">
            <v>D35020200030350201204020202008001</v>
          </cell>
          <cell r="B849" t="str">
            <v>SERVICIOS DE INVESTIGACIÓN Y DESARROLLO</v>
          </cell>
          <cell r="C849">
            <v>0</v>
          </cell>
          <cell r="D849"/>
          <cell r="E849">
            <v>0</v>
          </cell>
          <cell r="F849">
            <v>0</v>
          </cell>
        </row>
        <row r="850">
          <cell r="A850" t="str">
            <v>D3502020003035020120402020200800102</v>
          </cell>
          <cell r="B850" t="str">
            <v>SERVICIOS DE INVESTIGACIÓN Y DESARROLLO EXPERIMENTAL EN CIENCIAS SOCIALES Y HUMANIDADES</v>
          </cell>
          <cell r="C850"/>
          <cell r="D850"/>
          <cell r="E850">
            <v>0</v>
          </cell>
          <cell r="F850"/>
        </row>
        <row r="851">
          <cell r="A851" t="str">
            <v>D35020200030350201204020202008003</v>
          </cell>
          <cell r="B851" t="str">
            <v>OTROS SERVICIOS PROFESIONALES, CIENTÍFICOS Y TÉCNICOS</v>
          </cell>
          <cell r="C851">
            <v>0</v>
          </cell>
          <cell r="D851"/>
          <cell r="E851">
            <v>0</v>
          </cell>
          <cell r="F851">
            <v>0</v>
          </cell>
        </row>
        <row r="852">
          <cell r="A852" t="str">
            <v>D3502020003035020120402020200800309</v>
          </cell>
          <cell r="B852" t="str">
            <v>OTROS SERVICIOS PROFESIONALES Y TÉCNICOS N.C.P.</v>
          </cell>
          <cell r="C852"/>
          <cell r="D852"/>
          <cell r="E852">
            <v>0</v>
          </cell>
          <cell r="F852"/>
        </row>
        <row r="853">
          <cell r="A853" t="str">
            <v>D35020200030350201204020202008005</v>
          </cell>
          <cell r="B853" t="str">
            <v>SERVICIOS DE SOPORTE</v>
          </cell>
          <cell r="C853">
            <v>0</v>
          </cell>
          <cell r="D853"/>
          <cell r="E853">
            <v>0</v>
          </cell>
          <cell r="F853">
            <v>0</v>
          </cell>
        </row>
        <row r="854">
          <cell r="A854" t="str">
            <v>D3502020003035020120402020200800509</v>
          </cell>
          <cell r="B854" t="str">
            <v>OTROS SERVICIOS AUXILIARES</v>
          </cell>
          <cell r="C854">
            <v>0</v>
          </cell>
          <cell r="D854"/>
          <cell r="E854">
            <v>0</v>
          </cell>
          <cell r="F854">
            <v>0</v>
          </cell>
        </row>
        <row r="855">
          <cell r="A855" t="str">
            <v>D35020200030350201204020202008005099</v>
          </cell>
          <cell r="B855" t="str">
            <v>OTROS SERVICIOS DE APOYO Y DE INFORMACIÓN N.C.P.</v>
          </cell>
          <cell r="C855"/>
          <cell r="D855"/>
          <cell r="E855">
            <v>0</v>
          </cell>
          <cell r="F855"/>
        </row>
        <row r="856">
          <cell r="A856" t="str">
            <v>D35020200030350201204020202010</v>
          </cell>
          <cell r="B856" t="str">
            <v>VIÁTICOS DE LOS FUNCIONARIOS EN COMISIÓN</v>
          </cell>
          <cell r="C856"/>
          <cell r="D856"/>
          <cell r="E856">
            <v>0</v>
          </cell>
          <cell r="F856"/>
        </row>
        <row r="857">
          <cell r="A857" t="str">
            <v>D350202000303502016</v>
          </cell>
          <cell r="B857" t="str">
            <v>SERVICIO DE ASISTENCIA TÉCNICA PARA EL
FORTALECIMIENTO DE LAS REDES REGIONALES DE
EMPRENDIMIENTO</v>
          </cell>
          <cell r="C857">
            <v>0</v>
          </cell>
          <cell r="D857"/>
          <cell r="E857">
            <v>0</v>
          </cell>
          <cell r="F857">
            <v>1567842110</v>
          </cell>
        </row>
        <row r="858">
          <cell r="A858" t="str">
            <v>D35020200030350201603</v>
          </cell>
          <cell r="B858" t="str">
            <v>COFINANCIAR PROYECTOS CON ENFOQUE TERRITORIAL (PDET, ADN, ENTRE OTROS)</v>
          </cell>
          <cell r="C858">
            <v>0</v>
          </cell>
          <cell r="D858"/>
          <cell r="E858">
            <v>0</v>
          </cell>
          <cell r="F858">
            <v>1194090142</v>
          </cell>
        </row>
        <row r="859">
          <cell r="A859" t="str">
            <v>D3502020003035020160302</v>
          </cell>
          <cell r="B859" t="str">
            <v xml:space="preserve">ADQUISICIÓN DE BIENES Y SERVICIOS </v>
          </cell>
          <cell r="C859">
            <v>0</v>
          </cell>
          <cell r="D859"/>
          <cell r="E859">
            <v>0</v>
          </cell>
          <cell r="F859">
            <v>1194090142</v>
          </cell>
        </row>
        <row r="860">
          <cell r="A860" t="str">
            <v>D350202000303502016030202</v>
          </cell>
          <cell r="B860" t="str">
            <v xml:space="preserve">ADQUISICIONES DIFERENTES DE ACTIVOS </v>
          </cell>
          <cell r="C860">
            <v>0</v>
          </cell>
          <cell r="D860"/>
          <cell r="E860">
            <v>0</v>
          </cell>
          <cell r="F860">
            <v>1194090142</v>
          </cell>
        </row>
        <row r="861">
          <cell r="A861" t="str">
            <v>D35020200030350201603020201</v>
          </cell>
          <cell r="B861" t="str">
            <v>MATERIALES Y SUMINISTROS</v>
          </cell>
          <cell r="C861">
            <v>0</v>
          </cell>
          <cell r="D861"/>
          <cell r="E861">
            <v>0</v>
          </cell>
          <cell r="F861">
            <v>15000000</v>
          </cell>
        </row>
        <row r="862">
          <cell r="A862" t="str">
            <v>D35020200030350201603020201000</v>
          </cell>
          <cell r="B862" t="str">
            <v>AGRICULTURA, SILVICULTURA Y PRODUCTOS DE LA PESCA</v>
          </cell>
          <cell r="C862">
            <v>0</v>
          </cell>
          <cell r="D862"/>
          <cell r="E862">
            <v>0</v>
          </cell>
          <cell r="F862">
            <v>0</v>
          </cell>
        </row>
        <row r="863">
          <cell r="A863" t="str">
            <v>D35020200030350201603020201000001</v>
          </cell>
          <cell r="B863" t="str">
            <v>PRODUCTOS DE LA AGRICULTURA Y LA HORTICULTURA</v>
          </cell>
          <cell r="C863">
            <v>0</v>
          </cell>
          <cell r="D863"/>
          <cell r="E863">
            <v>0</v>
          </cell>
          <cell r="F863">
            <v>0</v>
          </cell>
        </row>
        <row r="864">
          <cell r="A864" t="str">
            <v>D3502020003035020160302020100000103</v>
          </cell>
          <cell r="B864" t="str">
            <v>FRUTAS Y NUECES</v>
          </cell>
          <cell r="C864"/>
          <cell r="D864"/>
          <cell r="E864">
            <v>0</v>
          </cell>
          <cell r="F864"/>
        </row>
        <row r="865">
          <cell r="A865" t="str">
            <v>D3502020003035020160302020100000104</v>
          </cell>
          <cell r="B865" t="str">
            <v>SEMILLAS Y FRUTOS OLEAGINOSOS</v>
          </cell>
          <cell r="C865"/>
          <cell r="D865"/>
          <cell r="E865">
            <v>0</v>
          </cell>
          <cell r="F865"/>
        </row>
        <row r="866">
          <cell r="A866" t="str">
            <v>D3502020003035020160302020100000109</v>
          </cell>
          <cell r="B866" t="str">
            <v>PRODUCTOS DE FORRAJE, FIBRAS, PLANTAS VIVAS, FLORES Y CAPULLOS DE FLORES, TABACO EN RAMA Y CAUCHO NATURAL</v>
          </cell>
          <cell r="C866"/>
          <cell r="D866"/>
          <cell r="E866">
            <v>0</v>
          </cell>
          <cell r="F866"/>
        </row>
        <row r="867">
          <cell r="A867" t="str">
            <v>D35020200030350201603020201000002</v>
          </cell>
          <cell r="B867" t="str">
            <v>ANIMALES VIVOS Y PRODUCTOS ANIMALES (EXCEPTO LA CARNE)</v>
          </cell>
          <cell r="C867">
            <v>0</v>
          </cell>
          <cell r="D867"/>
          <cell r="E867">
            <v>0</v>
          </cell>
          <cell r="F867">
            <v>0</v>
          </cell>
        </row>
        <row r="868">
          <cell r="A868" t="str">
            <v>D3502020003035020160302020100000209</v>
          </cell>
          <cell r="B868" t="str">
            <v>OTROS PRODUCTOS ANIMALES</v>
          </cell>
          <cell r="C868"/>
          <cell r="D868"/>
          <cell r="E868">
            <v>0</v>
          </cell>
          <cell r="F868"/>
        </row>
        <row r="869">
          <cell r="A869" t="str">
            <v>D35020200030350201603020201000003</v>
          </cell>
          <cell r="B869" t="str">
            <v>PRODUCTOS DE LA SILVICULTURA Y DE LA EXPLOTACIÓN FORESTAL</v>
          </cell>
          <cell r="C869">
            <v>0</v>
          </cell>
          <cell r="D869"/>
          <cell r="E869">
            <v>0</v>
          </cell>
          <cell r="F869">
            <v>0</v>
          </cell>
        </row>
        <row r="870">
          <cell r="A870" t="str">
            <v>D3502020003035020160302020100000301</v>
          </cell>
          <cell r="B870" t="str">
            <v>MADERA EN BRUTO</v>
          </cell>
          <cell r="C870"/>
          <cell r="D870"/>
          <cell r="E870">
            <v>0</v>
          </cell>
          <cell r="F870"/>
        </row>
        <row r="871">
          <cell r="A871" t="str">
            <v>D35020200030350201603020201001</v>
          </cell>
          <cell r="B871" t="str">
            <v>MINERALES; ELECTRICIDAD, GAS Y AGUA</v>
          </cell>
          <cell r="C871"/>
          <cell r="D871"/>
          <cell r="E871">
            <v>0</v>
          </cell>
          <cell r="F871"/>
        </row>
        <row r="872">
          <cell r="A872" t="str">
            <v>D35020200030350201603020201002</v>
          </cell>
          <cell r="B872" t="str">
            <v>PRODUCTOS ALIMENTICIOS, BEBIDAS Y TABACO; TEXTILES, PRENDAS DE VESTIR Y PRODUCTOS DE CUERO</v>
          </cell>
          <cell r="C872">
            <v>0</v>
          </cell>
          <cell r="D872"/>
          <cell r="E872">
            <v>0</v>
          </cell>
          <cell r="F872">
            <v>0</v>
          </cell>
        </row>
        <row r="873">
          <cell r="A873" t="str">
            <v>D35020200030350201603020201002006</v>
          </cell>
          <cell r="B873" t="str">
            <v>HILADOS E HILOS; TEJIDOS DE FIBRAS TEXTILES INCLUSO AFELPADOS</v>
          </cell>
          <cell r="C873"/>
          <cell r="D873"/>
          <cell r="E873">
            <v>0</v>
          </cell>
          <cell r="F873"/>
        </row>
        <row r="874">
          <cell r="A874" t="str">
            <v>D35020200030350201603020201002007</v>
          </cell>
          <cell r="B874" t="str">
            <v>ARTÍCULOS TEXTILES (EXCEPTO PRENDAS DE VESTIR)</v>
          </cell>
          <cell r="C874"/>
          <cell r="D874"/>
          <cell r="E874">
            <v>0</v>
          </cell>
          <cell r="F874"/>
        </row>
        <row r="875">
          <cell r="A875" t="str">
            <v>D35020200030350201603020201002009</v>
          </cell>
          <cell r="B875" t="str">
            <v>CUERO Y PRODUCTOS DE CUERO; CALZADO</v>
          </cell>
          <cell r="C875"/>
          <cell r="D875"/>
          <cell r="E875">
            <v>0</v>
          </cell>
          <cell r="F875"/>
        </row>
        <row r="876">
          <cell r="A876" t="str">
            <v>D35020200030350201603020201003</v>
          </cell>
          <cell r="B876" t="str">
            <v>OTROS BIENES TRANSPORTABLES (EXCEPTO PRODUCTOS METÁLICOS, MAQUINARIA Y EQUIPO)</v>
          </cell>
          <cell r="C876">
            <v>0</v>
          </cell>
          <cell r="D876"/>
          <cell r="E876">
            <v>0</v>
          </cell>
          <cell r="F876">
            <v>15000000</v>
          </cell>
        </row>
        <row r="877">
          <cell r="A877" t="str">
            <v>D35020200030350201603020201003001</v>
          </cell>
          <cell r="B877" t="str">
            <v>PRODUCTOS DE MADERA, CORCHO, CESTERÍA Y ESPARTERÍA</v>
          </cell>
          <cell r="C877"/>
          <cell r="D877"/>
          <cell r="E877">
            <v>0</v>
          </cell>
          <cell r="F877">
            <v>15000000</v>
          </cell>
        </row>
        <row r="878">
          <cell r="A878" t="str">
            <v>D35020200030350201603020201003002</v>
          </cell>
          <cell r="B878" t="str">
            <v>PASTA O PULPA, PAPEL Y PRODUCTOS DE PAPEL; IMPRESOS Y ARTÍCULOS RELACIONADOS</v>
          </cell>
          <cell r="C878">
            <v>0</v>
          </cell>
          <cell r="D878"/>
          <cell r="E878">
            <v>0</v>
          </cell>
          <cell r="F878">
            <v>0</v>
          </cell>
        </row>
        <row r="879">
          <cell r="A879" t="str">
            <v>D3502020003035020160302020100300201</v>
          </cell>
          <cell r="B879" t="str">
            <v>PASTA DE PAPEL, PAPEL Y CARTÓN</v>
          </cell>
          <cell r="C879"/>
          <cell r="D879"/>
          <cell r="E879">
            <v>0</v>
          </cell>
          <cell r="F879"/>
        </row>
        <row r="880">
          <cell r="A880" t="str">
            <v>D3502020003035020160302020100300206</v>
          </cell>
          <cell r="B880" t="str">
            <v xml:space="preserve">SELLOS, CHEQUERAS, BILLETES DE BANCO, TÍTULOS DE ACCIONES, CATÁLOGOS Y FOLLETOS, MATERIAL PARA ANUNCIOS PUBLICITARIOS Y OTROS MATERIALES IMPRESOS </v>
          </cell>
          <cell r="C880"/>
          <cell r="D880"/>
          <cell r="E880">
            <v>0</v>
          </cell>
          <cell r="F880"/>
        </row>
        <row r="881">
          <cell r="A881" t="str">
            <v>D3502020003035020160302020100300207</v>
          </cell>
          <cell r="B881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881"/>
          <cell r="D881"/>
          <cell r="E881">
            <v>0</v>
          </cell>
          <cell r="F881"/>
        </row>
        <row r="882">
          <cell r="A882" t="str">
            <v>D35020200030350201603020201003003</v>
          </cell>
          <cell r="B882" t="str">
            <v>PRODUCTOS DE HORNOS DE COQUE; PRODUCTOS DE REFINACIÓN DE PETRÓLEO Y COMBUSTIBLE NUCLEAR</v>
          </cell>
          <cell r="C882">
            <v>0</v>
          </cell>
          <cell r="D882"/>
          <cell r="E882">
            <v>0</v>
          </cell>
          <cell r="F882">
            <v>0</v>
          </cell>
        </row>
        <row r="883">
          <cell r="A883" t="str">
            <v>D3502020003035020160302020100300304</v>
          </cell>
          <cell r="B883" t="str">
            <v>GAS DE PETRÓLEO Y OTROS HIDROCARBUROS GASEOSOS (EXCEPTO GAS NATURAL)</v>
          </cell>
          <cell r="C883"/>
          <cell r="D883"/>
          <cell r="E883">
            <v>0</v>
          </cell>
          <cell r="F883"/>
        </row>
        <row r="884">
          <cell r="A884" t="str">
            <v>D35020200030350201603020201003004</v>
          </cell>
          <cell r="B884" t="str">
            <v>QUÍMICOS BÁSICOS</v>
          </cell>
          <cell r="C884">
            <v>0</v>
          </cell>
          <cell r="D884"/>
          <cell r="E884">
            <v>0</v>
          </cell>
          <cell r="F884">
            <v>0</v>
          </cell>
        </row>
        <row r="885">
          <cell r="A885" t="str">
            <v>D3502020003035020160302020100300401</v>
          </cell>
          <cell r="B885" t="str">
            <v xml:space="preserve">QUÍMICOS ORGÁNICOS BÁSICOS </v>
          </cell>
          <cell r="C885"/>
          <cell r="D885"/>
          <cell r="E885">
            <v>0</v>
          </cell>
          <cell r="F885"/>
        </row>
        <row r="886">
          <cell r="A886" t="str">
            <v>D35020200030350201603020201003005</v>
          </cell>
          <cell r="B886" t="str">
            <v>OTROS PRODUCTOS QUÍMICOS; FIBRAS ARTIFICIALES (O FIBRAS INDUSTRIALES HECHAS POR EL HOMBRE)</v>
          </cell>
          <cell r="C886">
            <v>0</v>
          </cell>
          <cell r="D886"/>
          <cell r="E886">
            <v>0</v>
          </cell>
          <cell r="F886">
            <v>0</v>
          </cell>
        </row>
        <row r="887">
          <cell r="A887" t="str">
            <v>D3502020003035020160302020100300501</v>
          </cell>
          <cell r="B887" t="str">
            <v>PINTURAS Y BARNICES Y PRODUCTOS RELACIONADOS; COLORES PARA LA PINTURA ARTÍSTICA; TINTAS</v>
          </cell>
          <cell r="C887"/>
          <cell r="D887"/>
          <cell r="E887">
            <v>0</v>
          </cell>
          <cell r="F887"/>
        </row>
        <row r="888">
          <cell r="A888" t="str">
            <v>D35020200030350201603020201003006</v>
          </cell>
          <cell r="B888" t="str">
            <v>PRODUCTOS DE CAUCHO Y PLÁSTICO</v>
          </cell>
          <cell r="C888">
            <v>0</v>
          </cell>
          <cell r="D888"/>
          <cell r="E888">
            <v>0</v>
          </cell>
          <cell r="F888">
            <v>0</v>
          </cell>
        </row>
        <row r="889">
          <cell r="A889" t="str">
            <v>D3502020003035020160302020100300602</v>
          </cell>
          <cell r="B889" t="str">
            <v>OTROS PRODUCTOS DE CAUCHO</v>
          </cell>
          <cell r="C889"/>
          <cell r="D889"/>
          <cell r="E889">
            <v>0</v>
          </cell>
          <cell r="F889"/>
        </row>
        <row r="890">
          <cell r="A890" t="str">
            <v>D3502020003035020160302020100300609</v>
          </cell>
          <cell r="B890" t="str">
            <v>OTROS PRODUCTOS PLÁSTICOS</v>
          </cell>
          <cell r="C890"/>
          <cell r="D890"/>
          <cell r="E890">
            <v>0</v>
          </cell>
          <cell r="F890"/>
        </row>
        <row r="891">
          <cell r="A891" t="str">
            <v>D35020200030350201603020201003007</v>
          </cell>
          <cell r="B891" t="str">
            <v>VIDRIO Y PRODUCTOS DE VIDRIO Y OTROS PRODUCTOS NO METÁLICOS N.C.P.</v>
          </cell>
          <cell r="C891">
            <v>0</v>
          </cell>
          <cell r="D891"/>
          <cell r="E891">
            <v>0</v>
          </cell>
          <cell r="F891">
            <v>0</v>
          </cell>
        </row>
        <row r="892">
          <cell r="A892" t="str">
            <v>D3502020003035020160302020100300701</v>
          </cell>
          <cell r="B892" t="str">
            <v>VIDRIO Y PRODUCTOS DE VIDRIO</v>
          </cell>
          <cell r="C892"/>
          <cell r="D892"/>
          <cell r="E892">
            <v>0</v>
          </cell>
          <cell r="F892"/>
        </row>
        <row r="893">
          <cell r="A893" t="str">
            <v>D3502020003035020160302020100300709</v>
          </cell>
          <cell r="B893" t="str">
            <v>OTROS PRODUCTOS MINERALES NO METÁLICOS N.C.P.</v>
          </cell>
          <cell r="C893"/>
          <cell r="D893"/>
          <cell r="E893">
            <v>0</v>
          </cell>
          <cell r="F893"/>
        </row>
        <row r="894">
          <cell r="A894" t="str">
            <v>D35020200030350201603020201003008</v>
          </cell>
          <cell r="B894" t="str">
            <v>OTROS BIENES TRANSPORTABLES N.C.P.</v>
          </cell>
          <cell r="C894">
            <v>0</v>
          </cell>
          <cell r="D894"/>
          <cell r="E894">
            <v>0</v>
          </cell>
          <cell r="F894">
            <v>0</v>
          </cell>
        </row>
        <row r="895">
          <cell r="A895" t="str">
            <v>D3502020003035020160302020100300801</v>
          </cell>
          <cell r="B895" t="str">
            <v>MUEBLES</v>
          </cell>
          <cell r="C895">
            <v>0</v>
          </cell>
          <cell r="D895"/>
          <cell r="E895">
            <v>0</v>
          </cell>
          <cell r="F895">
            <v>0</v>
          </cell>
        </row>
        <row r="896">
          <cell r="A896" t="str">
            <v>D35020200030350201603020201003008014</v>
          </cell>
          <cell r="B896" t="str">
            <v>OTROS MUEBLES N.C.P.</v>
          </cell>
          <cell r="C896"/>
          <cell r="D896">
            <v>0</v>
          </cell>
          <cell r="E896">
            <v>0</v>
          </cell>
          <cell r="F896"/>
        </row>
        <row r="897">
          <cell r="A897" t="str">
            <v>D35020200030350201603020201004</v>
          </cell>
          <cell r="B897" t="str">
            <v>PRODUCTOS METÁLICOS Y PAQUETES DE SOFTWARE</v>
          </cell>
          <cell r="C897">
            <v>0</v>
          </cell>
          <cell r="D897"/>
          <cell r="E897">
            <v>0</v>
          </cell>
          <cell r="F897">
            <v>0</v>
          </cell>
        </row>
        <row r="898">
          <cell r="A898" t="str">
            <v>D35020200030350201603020201004001</v>
          </cell>
          <cell r="B898" t="str">
            <v>METALES BÁSICOS</v>
          </cell>
          <cell r="C898"/>
          <cell r="D898"/>
          <cell r="E898">
            <v>0</v>
          </cell>
          <cell r="F898"/>
        </row>
        <row r="899">
          <cell r="A899" t="str">
            <v>D35020200030350201603020201004002</v>
          </cell>
          <cell r="B899" t="str">
            <v>PRODUCTOS METÁLICOS ELABORADOS (EXCEPTO MAQUINARIA Y EQUIPO)</v>
          </cell>
          <cell r="C899"/>
          <cell r="D899"/>
          <cell r="E899">
            <v>0</v>
          </cell>
          <cell r="F899"/>
        </row>
        <row r="900">
          <cell r="A900" t="str">
            <v>D35020200030350201603020201004004</v>
          </cell>
          <cell r="B900" t="str">
            <v>MAQUINARIA PARA USOS ESPECIALES</v>
          </cell>
          <cell r="C900">
            <v>0</v>
          </cell>
          <cell r="D900"/>
          <cell r="E900">
            <v>0</v>
          </cell>
          <cell r="F900">
            <v>0</v>
          </cell>
        </row>
        <row r="901">
          <cell r="A901" t="str">
            <v>D3502020003035020160302020100400402</v>
          </cell>
          <cell r="B901" t="str">
            <v>MÁQUINAS HERRAMIENTAS Y SUS PARTES, PIEZAS Y ACCESORIOS</v>
          </cell>
          <cell r="C901"/>
          <cell r="D901"/>
          <cell r="E901">
            <v>0</v>
          </cell>
          <cell r="F901"/>
        </row>
        <row r="902">
          <cell r="A902" t="str">
            <v>D3502020003035020160302020100400404</v>
          </cell>
          <cell r="B902" t="str">
            <v>MAQUINARIA PARA LA MINERÍA, LA EXPLOTACIÓN DE CANTERAS Y LA CONSTRUCCIÓN Y SUS PARTES Y PIEZAS</v>
          </cell>
          <cell r="C902"/>
          <cell r="D902"/>
          <cell r="E902">
            <v>0</v>
          </cell>
          <cell r="F902"/>
        </row>
        <row r="903">
          <cell r="A903" t="str">
            <v>D3502020003035020160302020100400409</v>
          </cell>
          <cell r="B903" t="str">
            <v>OTRA MAQUINARIA PARA USOS ESPECIALES Y SUS PARTES Y PIEZAS</v>
          </cell>
          <cell r="C903"/>
          <cell r="D903"/>
          <cell r="E903">
            <v>0</v>
          </cell>
          <cell r="F903"/>
        </row>
        <row r="904">
          <cell r="A904" t="str">
            <v>D35020200030350201603020201004005</v>
          </cell>
          <cell r="B904" t="str">
            <v>MAQUINARIA DE OFICINA, CONTABILIDAD E INFORMÁTICA</v>
          </cell>
          <cell r="C904">
            <v>0</v>
          </cell>
          <cell r="D904"/>
          <cell r="E904">
            <v>0</v>
          </cell>
          <cell r="F904">
            <v>0</v>
          </cell>
        </row>
        <row r="905">
          <cell r="A905" t="str">
            <v>D3502020003035020160302020100400502</v>
          </cell>
          <cell r="B905" t="str">
            <v>MAQUINARIA DE INFORMÁTICA Y SUS PARTES, PIEZAS Y ACCESORIOS</v>
          </cell>
          <cell r="C905"/>
          <cell r="D905"/>
          <cell r="E905">
            <v>0</v>
          </cell>
          <cell r="F905"/>
        </row>
        <row r="906">
          <cell r="A906" t="str">
            <v>D35020200030350201603020201004008</v>
          </cell>
          <cell r="B906" t="str">
            <v>APARATOS MÉDICOS, INSTRUMENTOS ÓPTICOS Y DE PRECISIÓN, RELOJES</v>
          </cell>
          <cell r="C906">
            <v>0</v>
          </cell>
          <cell r="D906"/>
          <cell r="E906">
            <v>0</v>
          </cell>
          <cell r="F906">
            <v>0</v>
          </cell>
        </row>
        <row r="907">
          <cell r="A907" t="str">
            <v>D3502020003035020160302020100400802</v>
          </cell>
          <cell r="B90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07"/>
          <cell r="D907"/>
          <cell r="E907">
            <v>0</v>
          </cell>
          <cell r="F907"/>
        </row>
        <row r="908">
          <cell r="A908" t="str">
            <v>D35020200030350201603020202</v>
          </cell>
          <cell r="B908" t="str">
            <v>ADQUISICIÓN DE SERVICIOS</v>
          </cell>
          <cell r="C908">
            <v>0</v>
          </cell>
          <cell r="D908"/>
          <cell r="E908">
            <v>0</v>
          </cell>
          <cell r="F908">
            <v>1179090142</v>
          </cell>
        </row>
        <row r="909">
          <cell r="A909" t="str">
            <v>D35020200030350201603020202005</v>
          </cell>
          <cell r="B909" t="str">
            <v>SERVICIOS DE LA CONSTRUCCIÓN</v>
          </cell>
          <cell r="C909">
            <v>0</v>
          </cell>
          <cell r="D909"/>
          <cell r="E909">
            <v>0</v>
          </cell>
          <cell r="F909">
            <v>0</v>
          </cell>
        </row>
        <row r="910">
          <cell r="A910" t="str">
            <v>D35020200030350201603020202005004</v>
          </cell>
          <cell r="B910" t="str">
            <v>SERVICIOS DE CONSTRUCCIÓN</v>
          </cell>
          <cell r="C910">
            <v>0</v>
          </cell>
          <cell r="D910"/>
          <cell r="E910">
            <v>0</v>
          </cell>
          <cell r="F910">
            <v>0</v>
          </cell>
        </row>
        <row r="911">
          <cell r="A911" t="str">
            <v>D3502020003035020160302020200500404</v>
          </cell>
          <cell r="B911" t="str">
            <v>MONTAJE Y ERECCIÓN DE CONSTRUCCIONES PREFABRICADAS</v>
          </cell>
          <cell r="C911"/>
          <cell r="D911"/>
          <cell r="E911">
            <v>0</v>
          </cell>
          <cell r="F911"/>
        </row>
        <row r="912">
          <cell r="A912" t="str">
            <v>D35020200030350201603020202006</v>
          </cell>
          <cell r="B912" t="str">
            <v>SERVICIOS DE ALOJAMIENTO; SERVICIOS DE SUMINISTRO DE COMIDAS Y BEBIDAS; SERVICIOS DE TRANSPORTE; Y SERVICIOS DE DISTRIBUCIÓN DE ELECTRICIDAD, GAS Y AGUA</v>
          </cell>
          <cell r="C912">
            <v>0</v>
          </cell>
          <cell r="D912"/>
          <cell r="E912">
            <v>0</v>
          </cell>
          <cell r="F912">
            <v>0</v>
          </cell>
        </row>
        <row r="913">
          <cell r="A913" t="str">
            <v>D35020200030350201603020202006003</v>
          </cell>
          <cell r="B913" t="str">
            <v>ALOJAMIENTO; SERVICIOS DE SUMINISTROS DE COMIDAS Y BEBIDAS</v>
          </cell>
          <cell r="C913">
            <v>0</v>
          </cell>
          <cell r="D913"/>
          <cell r="E913">
            <v>0</v>
          </cell>
          <cell r="F913">
            <v>0</v>
          </cell>
        </row>
        <row r="914">
          <cell r="A914" t="str">
            <v>D3502020003035020160302020200600301</v>
          </cell>
          <cell r="B914" t="str">
            <v>SERVICIOS DE ALOJAMIENTO PARA ESTANCIAS CORTAS</v>
          </cell>
          <cell r="C914"/>
          <cell r="D914"/>
          <cell r="E914">
            <v>0</v>
          </cell>
          <cell r="F914"/>
        </row>
        <row r="915">
          <cell r="A915" t="str">
            <v>D3502020003035020160302020200600303</v>
          </cell>
          <cell r="B915" t="str">
            <v>SERVICIOS DE SUMINISTRO DE COMIDAS</v>
          </cell>
          <cell r="C915"/>
          <cell r="D915"/>
          <cell r="E915">
            <v>0</v>
          </cell>
          <cell r="F915"/>
        </row>
        <row r="916">
          <cell r="A916" t="str">
            <v>D35020200030350201603020202006004</v>
          </cell>
          <cell r="B916" t="str">
            <v>SERVICIOS DE TRANSPORTE DE PASAJEROS</v>
          </cell>
          <cell r="C916"/>
          <cell r="D916"/>
          <cell r="E916">
            <v>0</v>
          </cell>
          <cell r="F916"/>
        </row>
        <row r="917">
          <cell r="A917" t="str">
            <v>D35020200030350201603020202006005</v>
          </cell>
          <cell r="B917" t="str">
            <v>SERVICIOS DE TRANSPORTE DE CARGA</v>
          </cell>
          <cell r="C917">
            <v>0</v>
          </cell>
          <cell r="D917"/>
          <cell r="E917">
            <v>0</v>
          </cell>
          <cell r="F917">
            <v>0</v>
          </cell>
        </row>
        <row r="918">
          <cell r="A918" t="str">
            <v>D3502020003035020160302020200600501</v>
          </cell>
          <cell r="B918" t="str">
            <v>SERVICIOS DE TRANSPORTE DE CARGA POR VÍA TERRESTRE</v>
          </cell>
          <cell r="C918"/>
          <cell r="D918"/>
          <cell r="E918">
            <v>0</v>
          </cell>
          <cell r="F918"/>
        </row>
        <row r="919">
          <cell r="A919" t="str">
            <v>D35020200030350201603020202008</v>
          </cell>
          <cell r="B919" t="str">
            <v xml:space="preserve">SERVICIOS PRESTADOS A LAS EMPRESAS Y SERVICIOS DE PRODUCCIÓN </v>
          </cell>
          <cell r="C919">
            <v>0</v>
          </cell>
          <cell r="D919"/>
          <cell r="E919">
            <v>0</v>
          </cell>
          <cell r="F919">
            <v>1179090142</v>
          </cell>
        </row>
        <row r="920">
          <cell r="A920" t="str">
            <v>D35020200030350201603020202008001</v>
          </cell>
          <cell r="B920" t="str">
            <v>SERVICIOS DE INVESTIGACIÓN Y DESARROLLO</v>
          </cell>
          <cell r="C920">
            <v>0</v>
          </cell>
          <cell r="D920"/>
          <cell r="E920">
            <v>0</v>
          </cell>
          <cell r="F920">
            <v>0</v>
          </cell>
        </row>
        <row r="921">
          <cell r="A921" t="str">
            <v>D3502020003035020160302020200800102</v>
          </cell>
          <cell r="B921" t="str">
            <v>SERVICIOS DE INVESTIGACIÓN Y DESARROLLO EXPERIMENTAL EN CIENCIAS SOCIALES Y HUMANIDADES</v>
          </cell>
          <cell r="C921"/>
          <cell r="D921"/>
          <cell r="E921">
            <v>0</v>
          </cell>
          <cell r="F921"/>
        </row>
        <row r="922">
          <cell r="A922" t="str">
            <v>D35020200030350201603020202008002</v>
          </cell>
          <cell r="B922" t="str">
            <v>SERVICIOS JURÍDICOS Y CONTABLES</v>
          </cell>
          <cell r="C922">
            <v>0</v>
          </cell>
          <cell r="D922"/>
          <cell r="E922">
            <v>0</v>
          </cell>
          <cell r="F922">
            <v>0</v>
          </cell>
        </row>
        <row r="923">
          <cell r="A923" t="str">
            <v>D3502020003035020160302020200800201</v>
          </cell>
          <cell r="B923" t="str">
            <v>SERVICIOS JURÍDICOS</v>
          </cell>
          <cell r="C923"/>
          <cell r="D923"/>
          <cell r="E923">
            <v>0</v>
          </cell>
          <cell r="F923"/>
        </row>
        <row r="924">
          <cell r="A924" t="str">
            <v>D35020200030350201603020202008003</v>
          </cell>
          <cell r="B924" t="str">
            <v>OTROS SERVICIOS PROFESIONALES, CIENTÍFICOS Y TÉCNICOS</v>
          </cell>
          <cell r="C924">
            <v>0</v>
          </cell>
          <cell r="D924"/>
          <cell r="E924">
            <v>0</v>
          </cell>
          <cell r="F924">
            <v>1179090142</v>
          </cell>
        </row>
        <row r="925">
          <cell r="A925" t="str">
            <v>D3502020003035020160302020200800301</v>
          </cell>
          <cell r="B925" t="str">
            <v>SERVICIOS DE CONSULTORÍA EN ADMINISTRACIÓN Y SERVICIOS DE GESTIÓN; SERVICIOS DE TECNOLOGÍA DE LA INFORMACIÓN</v>
          </cell>
          <cell r="C925">
            <v>0</v>
          </cell>
          <cell r="D925"/>
          <cell r="E925">
            <v>0</v>
          </cell>
          <cell r="F925">
            <v>1038810142</v>
          </cell>
        </row>
        <row r="926">
          <cell r="A926" t="str">
            <v>D35020200030350201603020202008003019</v>
          </cell>
          <cell r="B926" t="str">
            <v>OTROS SERVICIOS DE GESTIÓN, EXCEPTO LOS SERVICIOS DE ADMINISTRACIÓN DE PROYECTOS DE CONSTRUCCIÓN</v>
          </cell>
          <cell r="C926"/>
          <cell r="D926"/>
          <cell r="E926">
            <v>0</v>
          </cell>
          <cell r="F926">
            <v>1038810142</v>
          </cell>
        </row>
        <row r="927">
          <cell r="A927" t="str">
            <v>D3502020003035020160302020200800306</v>
          </cell>
          <cell r="B927" t="str">
            <v>SERVICIOS DE PUBLICIDAD Y EL SUMINISTRO DE ESPACIO O TIEMPO PUBLICITARIOS</v>
          </cell>
          <cell r="C927"/>
          <cell r="D927"/>
          <cell r="E927">
            <v>0</v>
          </cell>
          <cell r="F927"/>
        </row>
        <row r="928">
          <cell r="A928" t="str">
            <v>D3502020003035020160302020200800307</v>
          </cell>
          <cell r="B928" t="str">
            <v>SERVICIOS DE INVESTIGACIÓN DE MERCADOS Y DE ENCUESTAS DE OPINIÓN PÚBLICA</v>
          </cell>
          <cell r="C928"/>
          <cell r="D928"/>
          <cell r="E928">
            <v>0</v>
          </cell>
          <cell r="F928"/>
        </row>
        <row r="929">
          <cell r="A929" t="str">
            <v>D3502020003035020160302020200800308</v>
          </cell>
          <cell r="B929" t="str">
            <v>SERVICIOS FOTOGRÁFICOS Y SERVICIOS DE REVELADO FOTOGRÁFICO</v>
          </cell>
          <cell r="C929"/>
          <cell r="D929"/>
          <cell r="E929">
            <v>0</v>
          </cell>
          <cell r="F929"/>
        </row>
        <row r="930">
          <cell r="A930" t="str">
            <v>D3502020003035020160302020200800309</v>
          </cell>
          <cell r="B930" t="str">
            <v>OTROS SERVICIOS PROFESIONALES Y TÉCNICOS N.C.P.</v>
          </cell>
          <cell r="C930"/>
          <cell r="D930"/>
          <cell r="E930">
            <v>0</v>
          </cell>
          <cell r="F930">
            <v>140280000</v>
          </cell>
        </row>
        <row r="931">
          <cell r="A931" t="str">
            <v>D35020200030350201603020202008004</v>
          </cell>
          <cell r="B931" t="str">
            <v>SERVICIOS DE TELECOMUNICACIONES, TRANSMISIÓN Y SUMINISTRO DE INFORMACIÓN</v>
          </cell>
          <cell r="C931">
            <v>0</v>
          </cell>
          <cell r="D931"/>
          <cell r="E931">
            <v>0</v>
          </cell>
          <cell r="F931">
            <v>0</v>
          </cell>
        </row>
        <row r="932">
          <cell r="A932" t="str">
            <v>D3502020003035020160302020200800401</v>
          </cell>
          <cell r="B932" t="str">
            <v>SERVICIOS DE TELEFONÍA Y OTRAS TELECOMUNICACIONES</v>
          </cell>
          <cell r="C932"/>
          <cell r="D932"/>
          <cell r="E932">
            <v>0</v>
          </cell>
          <cell r="F932"/>
        </row>
        <row r="933">
          <cell r="A933" t="str">
            <v>D35020200030350201603020202008005</v>
          </cell>
          <cell r="B933" t="str">
            <v>SERVICIOS DE SOPORTE</v>
          </cell>
          <cell r="C933">
            <v>0</v>
          </cell>
          <cell r="D933"/>
          <cell r="E933">
            <v>0</v>
          </cell>
          <cell r="F933">
            <v>0</v>
          </cell>
        </row>
        <row r="934">
          <cell r="A934" t="str">
            <v>D3502020003035020160302020200800509</v>
          </cell>
          <cell r="B934" t="str">
            <v>OTROS SERVICIOS AUXILIARES</v>
          </cell>
          <cell r="C934">
            <v>0</v>
          </cell>
          <cell r="D934"/>
          <cell r="E934">
            <v>0</v>
          </cell>
          <cell r="F934">
            <v>0</v>
          </cell>
        </row>
        <row r="935">
          <cell r="A935" t="str">
            <v>D35020200030350201603020202008005099</v>
          </cell>
          <cell r="B935" t="str">
            <v>OTROS SERVICIOS DE APOYO Y DE INFORMACIÓN N.C.P.</v>
          </cell>
          <cell r="C935"/>
          <cell r="D935"/>
          <cell r="E935">
            <v>0</v>
          </cell>
          <cell r="F935"/>
        </row>
        <row r="936">
          <cell r="A936" t="str">
            <v>D35020200030350201603020202008009</v>
          </cell>
          <cell r="B936" t="str">
            <v xml:space="preserve">OTROS SERVICIOS DE FABRICACIÓN; SERVICIOS DE EDICIÓN, IMPRESIÓN Y REPRODUCCIÓN; SERVICIOS DE RECUPERACIÓN DE MATERIALES </v>
          </cell>
          <cell r="C936">
            <v>0</v>
          </cell>
          <cell r="D936"/>
          <cell r="E936">
            <v>0</v>
          </cell>
          <cell r="F936">
            <v>0</v>
          </cell>
        </row>
        <row r="937">
          <cell r="A937" t="str">
            <v>D3502020003035020160302020200800901</v>
          </cell>
          <cell r="B937" t="str">
            <v xml:space="preserve">SERVICIOS DE EDICIÓN, IMPRESIÓN Y REPRODUCCIÓN </v>
          </cell>
          <cell r="C937"/>
          <cell r="D937"/>
          <cell r="E937">
            <v>0</v>
          </cell>
          <cell r="F937"/>
        </row>
        <row r="938">
          <cell r="A938" t="str">
            <v>D35020200030350201603020202009</v>
          </cell>
          <cell r="B938" t="str">
            <v>SERVICIOS PARA LA COMUNIDAD, SOCIALES Y PERSONALES</v>
          </cell>
          <cell r="C938">
            <v>0</v>
          </cell>
          <cell r="D938"/>
          <cell r="E938">
            <v>0</v>
          </cell>
          <cell r="F938">
            <v>0</v>
          </cell>
        </row>
        <row r="939">
          <cell r="A939" t="str">
            <v>D35020200030350201603020202009003</v>
          </cell>
          <cell r="B939" t="str">
            <v>SERVICIOS PARA EL CUIDADO DE LA SALUD HUMANA Y SERVICIOS SOCIALES</v>
          </cell>
          <cell r="C939">
            <v>0</v>
          </cell>
          <cell r="D939"/>
          <cell r="E939">
            <v>0</v>
          </cell>
          <cell r="F939">
            <v>0</v>
          </cell>
        </row>
        <row r="940">
          <cell r="A940" t="str">
            <v>D3502020003035020160302020200900301</v>
          </cell>
          <cell r="B940" t="str">
            <v>SERVICIOS DE SALUD HUMANA</v>
          </cell>
          <cell r="C940"/>
          <cell r="D940"/>
          <cell r="E940">
            <v>0</v>
          </cell>
          <cell r="F940"/>
        </row>
        <row r="941">
          <cell r="A941" t="str">
            <v>D35020200030350201603020202009006</v>
          </cell>
          <cell r="B941" t="str">
            <v>SERVICIOS DE ESPARCIMIENTO, CULTURALES Y DEPORTIVOS</v>
          </cell>
          <cell r="C941">
            <v>0</v>
          </cell>
          <cell r="D941"/>
          <cell r="E941">
            <v>0</v>
          </cell>
          <cell r="F941">
            <v>0</v>
          </cell>
        </row>
        <row r="942">
          <cell r="A942" t="str">
            <v>D3502020003035020160302020200900601</v>
          </cell>
          <cell r="B942" t="str">
            <v xml:space="preserve">SERVICIOS AUDIOVISUALES Y SERVICIOS CONEXOS </v>
          </cell>
          <cell r="C942"/>
          <cell r="D942"/>
          <cell r="E942">
            <v>0</v>
          </cell>
          <cell r="F942"/>
        </row>
        <row r="943">
          <cell r="A943" t="str">
            <v>D35020200030350201603020202010</v>
          </cell>
          <cell r="B943" t="str">
            <v>VIÁTICOS DE LOS FUNCIONARIOS EN COMISIÓN</v>
          </cell>
          <cell r="C943"/>
          <cell r="D943"/>
          <cell r="E943">
            <v>0</v>
          </cell>
          <cell r="F943"/>
        </row>
        <row r="944">
          <cell r="A944" t="str">
            <v>D35020200030350201604</v>
          </cell>
          <cell r="B944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944">
            <v>0</v>
          </cell>
          <cell r="D944"/>
          <cell r="E944">
            <v>0</v>
          </cell>
          <cell r="F944">
            <v>373751968</v>
          </cell>
        </row>
        <row r="945">
          <cell r="A945" t="str">
            <v>D3502020003035020160402</v>
          </cell>
          <cell r="B945" t="str">
            <v xml:space="preserve">ADQUISICIÓN DE BIENES Y SERVICIOS </v>
          </cell>
          <cell r="C945">
            <v>0</v>
          </cell>
          <cell r="D945"/>
          <cell r="E945">
            <v>0</v>
          </cell>
          <cell r="F945">
            <v>373751968</v>
          </cell>
        </row>
        <row r="946">
          <cell r="A946" t="str">
            <v>D350202000303502016040202</v>
          </cell>
          <cell r="B946" t="str">
            <v xml:space="preserve">ADQUISICIONES DIFERENTES DE ACTIVOS </v>
          </cell>
          <cell r="C946">
            <v>0</v>
          </cell>
          <cell r="D946"/>
          <cell r="E946">
            <v>0</v>
          </cell>
          <cell r="F946">
            <v>373751968</v>
          </cell>
        </row>
        <row r="947">
          <cell r="A947" t="str">
            <v>D35020200030350201604020201</v>
          </cell>
          <cell r="B947" t="str">
            <v>MATERIALES Y SUMINISTROS</v>
          </cell>
          <cell r="C947">
            <v>0</v>
          </cell>
          <cell r="D947"/>
          <cell r="E947">
            <v>0</v>
          </cell>
          <cell r="F947">
            <v>0</v>
          </cell>
        </row>
        <row r="948">
          <cell r="A948" t="str">
            <v>D35020200030350201604020201000</v>
          </cell>
          <cell r="B948" t="str">
            <v>AGRICULTURA, SILVICULTURA Y PRODUCTOS DE LA PESCA</v>
          </cell>
          <cell r="C948">
            <v>0</v>
          </cell>
          <cell r="D948"/>
          <cell r="E948">
            <v>0</v>
          </cell>
          <cell r="F948">
            <v>0</v>
          </cell>
        </row>
        <row r="949">
          <cell r="A949" t="str">
            <v>D35020200030350201604020201000001</v>
          </cell>
          <cell r="B949" t="str">
            <v>PRODUCTOS DE LA AGRICULTURA Y LA HORTICULTURA</v>
          </cell>
          <cell r="C949">
            <v>0</v>
          </cell>
          <cell r="D949"/>
          <cell r="E949">
            <v>0</v>
          </cell>
          <cell r="F949">
            <v>0</v>
          </cell>
        </row>
        <row r="950">
          <cell r="A950" t="str">
            <v>D3502020003035020160402020100000103</v>
          </cell>
          <cell r="B950" t="str">
            <v>FRUTAS Y NUECES</v>
          </cell>
          <cell r="C950"/>
          <cell r="D950"/>
          <cell r="E950">
            <v>0</v>
          </cell>
          <cell r="F950"/>
        </row>
        <row r="951">
          <cell r="A951" t="str">
            <v>D3502020003035020160402020100000104</v>
          </cell>
          <cell r="B951" t="str">
            <v>SEMILLAS Y FRUTOS OLEAGINOSOS</v>
          </cell>
          <cell r="C951"/>
          <cell r="D951"/>
          <cell r="E951">
            <v>0</v>
          </cell>
          <cell r="F951"/>
        </row>
        <row r="952">
          <cell r="A952" t="str">
            <v>D3502020003035020160402020100000109</v>
          </cell>
          <cell r="B952" t="str">
            <v>PRODUCTOS DE FORRAJE, FIBRAS, PLANTAS VIVAS, FLORES Y CAPULLOS DE FLORES, TABACO EN RAMA Y CAUCHO NATURAL</v>
          </cell>
          <cell r="C952"/>
          <cell r="D952"/>
          <cell r="E952">
            <v>0</v>
          </cell>
          <cell r="F952"/>
        </row>
        <row r="953">
          <cell r="A953" t="str">
            <v>D35020200030350201604020201000002</v>
          </cell>
          <cell r="B953" t="str">
            <v>ANIMALES VIVOS Y PRODUCTOS ANIMALES (EXCEPTO LA CARNE)</v>
          </cell>
          <cell r="C953">
            <v>0</v>
          </cell>
          <cell r="D953"/>
          <cell r="E953">
            <v>0</v>
          </cell>
          <cell r="F953">
            <v>0</v>
          </cell>
        </row>
        <row r="954">
          <cell r="A954" t="str">
            <v>D3502020003035020160402020100000209</v>
          </cell>
          <cell r="B954" t="str">
            <v>OTROS PRODUCTOS ANIMALES</v>
          </cell>
          <cell r="C954"/>
          <cell r="D954"/>
          <cell r="E954">
            <v>0</v>
          </cell>
          <cell r="F954"/>
        </row>
        <row r="955">
          <cell r="A955" t="str">
            <v>D35020200030350201604020201000003</v>
          </cell>
          <cell r="B955" t="str">
            <v>PRODUCTOS DE LA SILVICULTURA Y DE LA EXPLOTACIÓN FORESTAL</v>
          </cell>
          <cell r="C955">
            <v>0</v>
          </cell>
          <cell r="D955"/>
          <cell r="E955">
            <v>0</v>
          </cell>
          <cell r="F955">
            <v>0</v>
          </cell>
        </row>
        <row r="956">
          <cell r="A956" t="str">
            <v>D3502020003035020160402020100000301</v>
          </cell>
          <cell r="B956" t="str">
            <v>MADERA EN BRUTO</v>
          </cell>
          <cell r="C956"/>
          <cell r="D956"/>
          <cell r="E956">
            <v>0</v>
          </cell>
          <cell r="F956"/>
        </row>
        <row r="957">
          <cell r="A957" t="str">
            <v>D35020200030350201604020201001</v>
          </cell>
          <cell r="B957" t="str">
            <v>MINERALES; ELECTRICIDAD, GAS Y AGUA</v>
          </cell>
          <cell r="C957"/>
          <cell r="D957"/>
          <cell r="E957">
            <v>0</v>
          </cell>
          <cell r="F957"/>
        </row>
        <row r="958">
          <cell r="A958" t="str">
            <v>D35020200030350201604020201002</v>
          </cell>
          <cell r="B958" t="str">
            <v>PRODUCTOS ALIMENTICIOS, BEBIDAS Y TABACO; TEXTILES, PRENDAS DE VESTIR Y PRODUCTOS DE CUERO</v>
          </cell>
          <cell r="C958">
            <v>0</v>
          </cell>
          <cell r="D958"/>
          <cell r="E958">
            <v>0</v>
          </cell>
          <cell r="F958">
            <v>0</v>
          </cell>
        </row>
        <row r="959">
          <cell r="A959" t="str">
            <v>D35020200030350201604020201002006</v>
          </cell>
          <cell r="B959" t="str">
            <v>HILADOS E HILOS; TEJIDOS DE FIBRAS TEXTILES INCLUSO AFELPADOS</v>
          </cell>
          <cell r="C959"/>
          <cell r="D959"/>
          <cell r="E959">
            <v>0</v>
          </cell>
          <cell r="F959"/>
        </row>
        <row r="960">
          <cell r="A960" t="str">
            <v>D35020200030350201604020201002007</v>
          </cell>
          <cell r="B960" t="str">
            <v>ARTÍCULOS TEXTILES (EXCEPTO PRENDAS DE VESTIR)</v>
          </cell>
          <cell r="C960"/>
          <cell r="D960"/>
          <cell r="E960">
            <v>0</v>
          </cell>
          <cell r="F960"/>
        </row>
        <row r="961">
          <cell r="A961" t="str">
            <v>D35020200030350201604020201002009</v>
          </cell>
          <cell r="B961" t="str">
            <v>CUERO Y PRODUCTOS DE CUERO; CALZADO</v>
          </cell>
          <cell r="C961"/>
          <cell r="D961"/>
          <cell r="E961">
            <v>0</v>
          </cell>
          <cell r="F961"/>
        </row>
        <row r="962">
          <cell r="A962" t="str">
            <v>D35020200030350201604020201003</v>
          </cell>
          <cell r="B962" t="str">
            <v>OTROS BIENES TRANSPORTABLES (EXCEPTO PRODUCTOS METÁLICOS, MAQUINARIA Y EQUIPO)</v>
          </cell>
          <cell r="C962">
            <v>0</v>
          </cell>
          <cell r="D962"/>
          <cell r="E962">
            <v>0</v>
          </cell>
          <cell r="F962">
            <v>0</v>
          </cell>
        </row>
        <row r="963">
          <cell r="A963" t="str">
            <v>D35020200030350201604020201003001</v>
          </cell>
          <cell r="B963" t="str">
            <v>PRODUCTOS DE MADERA, CORCHO, CESTERÍA Y ESPARTERÍA</v>
          </cell>
          <cell r="C963"/>
          <cell r="D963"/>
          <cell r="E963">
            <v>0</v>
          </cell>
          <cell r="F963"/>
        </row>
        <row r="964">
          <cell r="A964" t="str">
            <v>D35020200030350201604020201003002</v>
          </cell>
          <cell r="B964" t="str">
            <v>PASTA O PULPA, PAPEL Y PRODUCTOS DE PAPEL; IMPRESOS Y ARTÍCULOS RELACIONADOS</v>
          </cell>
          <cell r="C964">
            <v>0</v>
          </cell>
          <cell r="D964"/>
          <cell r="E964">
            <v>0</v>
          </cell>
          <cell r="F964">
            <v>0</v>
          </cell>
        </row>
        <row r="965">
          <cell r="A965" t="str">
            <v>D3502020003035020160402020100300201</v>
          </cell>
          <cell r="B965" t="str">
            <v>PASTA DE PAPEL, PAPEL Y CARTÓN</v>
          </cell>
          <cell r="C965"/>
          <cell r="D965"/>
          <cell r="E965">
            <v>0</v>
          </cell>
          <cell r="F965"/>
        </row>
        <row r="966">
          <cell r="A966" t="str">
            <v>D3502020003035020160402020100300206</v>
          </cell>
          <cell r="B966" t="str">
            <v xml:space="preserve">SELLOS, CHEQUERAS, BILLETES DE BANCO, TÍTULOS DE ACCIONES, CATÁLOGOS Y FOLLETOS, MATERIAL PARA ANUNCIOS PUBLICITARIOS Y OTROS MATERIALES IMPRESOS </v>
          </cell>
          <cell r="C966"/>
          <cell r="D966"/>
          <cell r="E966">
            <v>0</v>
          </cell>
          <cell r="F966"/>
        </row>
        <row r="967">
          <cell r="A967" t="str">
            <v>D3502020003035020160402020100300207</v>
          </cell>
          <cell r="B967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967"/>
          <cell r="D967"/>
          <cell r="E967">
            <v>0</v>
          </cell>
          <cell r="F967"/>
        </row>
        <row r="968">
          <cell r="A968" t="str">
            <v>D35020200030350201604020201003003</v>
          </cell>
          <cell r="B968" t="str">
            <v>PRODUCTOS DE HORNOS DE COQUE; PRODUCTOS DE REFINACIÓN DE PETRÓLEO Y COMBUSTIBLE NUCLEAR</v>
          </cell>
          <cell r="C968">
            <v>0</v>
          </cell>
          <cell r="D968"/>
          <cell r="E968">
            <v>0</v>
          </cell>
          <cell r="F968">
            <v>0</v>
          </cell>
        </row>
        <row r="969">
          <cell r="A969" t="str">
            <v>D3502020003035020160402020100300304</v>
          </cell>
          <cell r="B969" t="str">
            <v>GAS DE PETRÓLEO Y OTROS HIDROCARBUROS GASEOSOS (EXCEPTO GAS NATURAL)</v>
          </cell>
          <cell r="C969"/>
          <cell r="D969"/>
          <cell r="E969">
            <v>0</v>
          </cell>
          <cell r="F969"/>
        </row>
        <row r="970">
          <cell r="A970" t="str">
            <v>D35020200030350201604020201003004</v>
          </cell>
          <cell r="B970" t="str">
            <v>QUÍMICOS BÁSICOS</v>
          </cell>
          <cell r="C970">
            <v>0</v>
          </cell>
          <cell r="D970"/>
          <cell r="E970">
            <v>0</v>
          </cell>
          <cell r="F970">
            <v>0</v>
          </cell>
        </row>
        <row r="971">
          <cell r="A971" t="str">
            <v>D3502020003035020160402020100300401</v>
          </cell>
          <cell r="B971" t="str">
            <v xml:space="preserve">QUÍMICOS ORGÁNICOS BÁSICOS </v>
          </cell>
          <cell r="C971"/>
          <cell r="D971"/>
          <cell r="E971">
            <v>0</v>
          </cell>
          <cell r="F971"/>
        </row>
        <row r="972">
          <cell r="A972" t="str">
            <v>D35020200030350201604020201003005</v>
          </cell>
          <cell r="B972" t="str">
            <v>OTROS PRODUCTOS QUÍMICOS; FIBRAS ARTIFICIALES (O FIBRAS INDUSTRIALES HECHAS POR EL HOMBRE)</v>
          </cell>
          <cell r="C972">
            <v>0</v>
          </cell>
          <cell r="D972"/>
          <cell r="E972">
            <v>0</v>
          </cell>
          <cell r="F972">
            <v>0</v>
          </cell>
        </row>
        <row r="973">
          <cell r="A973" t="str">
            <v>D3502020003035020160402020100300501</v>
          </cell>
          <cell r="B973" t="str">
            <v>PINTURAS Y BARNICES Y PRODUCTOS RELACIONADOS; COLORES PARA LA PINTURA ARTÍSTICA; TINTAS</v>
          </cell>
          <cell r="C973"/>
          <cell r="D973"/>
          <cell r="E973">
            <v>0</v>
          </cell>
          <cell r="F973"/>
        </row>
        <row r="974">
          <cell r="A974" t="str">
            <v>D35020200030350201604020201003006</v>
          </cell>
          <cell r="B974" t="str">
            <v>PRODUCTOS DE CAUCHO Y PLÁSTICO</v>
          </cell>
          <cell r="C974">
            <v>0</v>
          </cell>
          <cell r="D974"/>
          <cell r="E974">
            <v>0</v>
          </cell>
          <cell r="F974">
            <v>0</v>
          </cell>
        </row>
        <row r="975">
          <cell r="A975" t="str">
            <v>D3502020003035020160402020100300602</v>
          </cell>
          <cell r="B975" t="str">
            <v>OTROS PRODUCTOS DE CAUCHO</v>
          </cell>
          <cell r="C975"/>
          <cell r="D975"/>
          <cell r="E975">
            <v>0</v>
          </cell>
          <cell r="F975"/>
        </row>
        <row r="976">
          <cell r="A976" t="str">
            <v>D3502020003035020160402020100300609</v>
          </cell>
          <cell r="B976" t="str">
            <v>OTROS PRODUCTOS PLÁSTICOS</v>
          </cell>
          <cell r="C976"/>
          <cell r="D976"/>
          <cell r="E976">
            <v>0</v>
          </cell>
          <cell r="F976"/>
        </row>
        <row r="977">
          <cell r="A977" t="str">
            <v>D35020200030350201604020201003007</v>
          </cell>
          <cell r="B977" t="str">
            <v>VIDRIO Y PRODUCTOS DE VIDRIO Y OTROS PRODUCTOS NO METÁLICOS N.C.P.</v>
          </cell>
          <cell r="C977">
            <v>0</v>
          </cell>
          <cell r="D977"/>
          <cell r="E977">
            <v>0</v>
          </cell>
          <cell r="F977">
            <v>0</v>
          </cell>
        </row>
        <row r="978">
          <cell r="A978" t="str">
            <v>D3502020003035020160402020100300701</v>
          </cell>
          <cell r="B978" t="str">
            <v>VIDRIO Y PRODUCTOS DE VIDRIO</v>
          </cell>
          <cell r="C978"/>
          <cell r="D978"/>
          <cell r="E978">
            <v>0</v>
          </cell>
          <cell r="F978"/>
        </row>
        <row r="979">
          <cell r="A979" t="str">
            <v>D3502020003035020160402020100300709</v>
          </cell>
          <cell r="B979" t="str">
            <v>OTROS PRODUCTOS MINERALES NO METÁLICOS N.C.P.</v>
          </cell>
          <cell r="C979"/>
          <cell r="D979"/>
          <cell r="E979">
            <v>0</v>
          </cell>
          <cell r="F979"/>
        </row>
        <row r="980">
          <cell r="A980" t="str">
            <v>D35020200030350201604020201003008</v>
          </cell>
          <cell r="B980" t="str">
            <v>OTROS BIENES TRANSPORTABLES N.C.P.</v>
          </cell>
          <cell r="C980">
            <v>0</v>
          </cell>
          <cell r="D980"/>
          <cell r="E980">
            <v>0</v>
          </cell>
          <cell r="F980">
            <v>0</v>
          </cell>
        </row>
        <row r="981">
          <cell r="A981" t="str">
            <v>D3502020003035020160402020100300801</v>
          </cell>
          <cell r="B981" t="str">
            <v>MUEBLES</v>
          </cell>
          <cell r="C981">
            <v>0</v>
          </cell>
          <cell r="D981"/>
          <cell r="E981">
            <v>0</v>
          </cell>
          <cell r="F981">
            <v>0</v>
          </cell>
        </row>
        <row r="982">
          <cell r="A982" t="str">
            <v>D35020200030350201604020201003008014</v>
          </cell>
          <cell r="B982" t="str">
            <v>OTROS MUEBLES N.C.P.</v>
          </cell>
          <cell r="C982"/>
          <cell r="D982"/>
          <cell r="E982">
            <v>0</v>
          </cell>
          <cell r="F982"/>
        </row>
        <row r="983">
          <cell r="A983" t="str">
            <v>D35020200030350201604020201004</v>
          </cell>
          <cell r="B983" t="str">
            <v>PRODUCTOS METÁLICOS Y PAQUETES DE SOFTWARE</v>
          </cell>
          <cell r="C983">
            <v>0</v>
          </cell>
          <cell r="D983"/>
          <cell r="E983">
            <v>0</v>
          </cell>
          <cell r="F983">
            <v>0</v>
          </cell>
        </row>
        <row r="984">
          <cell r="A984" t="str">
            <v>D35020200030350201604020201004001</v>
          </cell>
          <cell r="B984" t="str">
            <v>METALES BÁSICOS</v>
          </cell>
          <cell r="C984"/>
          <cell r="D984"/>
          <cell r="E984">
            <v>0</v>
          </cell>
          <cell r="F984"/>
        </row>
        <row r="985">
          <cell r="A985" t="str">
            <v>D35020200030350201604020201004002</v>
          </cell>
          <cell r="B985" t="str">
            <v>PRODUCTOS METÁLICOS ELABORADOS (EXCEPTO MAQUINARIA Y EQUIPO)</v>
          </cell>
          <cell r="C985"/>
          <cell r="D985"/>
          <cell r="E985">
            <v>0</v>
          </cell>
          <cell r="F985"/>
        </row>
        <row r="986">
          <cell r="A986" t="str">
            <v>D35020200030350201604020201004004</v>
          </cell>
          <cell r="B986" t="str">
            <v>MAQUINARIA PARA USOS ESPECIALES</v>
          </cell>
          <cell r="C986">
            <v>0</v>
          </cell>
          <cell r="D986"/>
          <cell r="E986">
            <v>0</v>
          </cell>
          <cell r="F986">
            <v>0</v>
          </cell>
        </row>
        <row r="987">
          <cell r="A987" t="str">
            <v>D3502020003035020160402020100400402</v>
          </cell>
          <cell r="B987" t="str">
            <v>MÁQUINAS HERRAMIENTAS Y SUS PARTES, PIEZAS Y ACCESORIOS</v>
          </cell>
          <cell r="C987"/>
          <cell r="D987"/>
          <cell r="E987">
            <v>0</v>
          </cell>
          <cell r="F987"/>
        </row>
        <row r="988">
          <cell r="A988" t="str">
            <v>D3502020003035020160402020100400404</v>
          </cell>
          <cell r="B988" t="str">
            <v>MAQUINARIA PARA LA MINERÍA, LA EXPLOTACIÓN DE CANTERAS Y LA CONSTRUCCIÓN Y SUS PARTES Y PIEZAS</v>
          </cell>
          <cell r="C988"/>
          <cell r="D988"/>
          <cell r="E988">
            <v>0</v>
          </cell>
          <cell r="F988"/>
        </row>
        <row r="989">
          <cell r="A989" t="str">
            <v>D3502020003035020160402020100400409</v>
          </cell>
          <cell r="B989" t="str">
            <v>OTRA MAQUINARIA PARA USOS ESPECIALES Y SUS PARTES Y PIEZAS</v>
          </cell>
          <cell r="C989"/>
          <cell r="D989"/>
          <cell r="E989">
            <v>0</v>
          </cell>
          <cell r="F989"/>
        </row>
        <row r="990">
          <cell r="A990" t="str">
            <v>D35020200030350201604020201004005</v>
          </cell>
          <cell r="B990" t="str">
            <v>MAQUINARIA DE OFICINA, CONTABILIDAD E INFORMÁTICA</v>
          </cell>
          <cell r="C990">
            <v>0</v>
          </cell>
          <cell r="D990"/>
          <cell r="E990">
            <v>0</v>
          </cell>
          <cell r="F990">
            <v>0</v>
          </cell>
        </row>
        <row r="991">
          <cell r="A991" t="str">
            <v>D3502020003035020160402020100400502</v>
          </cell>
          <cell r="B991" t="str">
            <v>MAQUINARIA DE INFORMÁTICA Y SUS PARTES, PIEZAS Y ACCESORIOS</v>
          </cell>
          <cell r="C991"/>
          <cell r="D991"/>
          <cell r="E991">
            <v>0</v>
          </cell>
          <cell r="F991"/>
        </row>
        <row r="992">
          <cell r="A992" t="str">
            <v>D35020200030350201604020201004008</v>
          </cell>
          <cell r="B992" t="str">
            <v>APARATOS MÉDICOS, INSTRUMENTOS ÓPTICOS Y DE PRECISIÓN, RELOJES</v>
          </cell>
          <cell r="C992">
            <v>0</v>
          </cell>
          <cell r="D992"/>
          <cell r="E992">
            <v>0</v>
          </cell>
          <cell r="F992">
            <v>0</v>
          </cell>
        </row>
        <row r="993">
          <cell r="A993" t="str">
            <v>D3502020003035020160402020100400802</v>
          </cell>
          <cell r="B99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93"/>
          <cell r="D993"/>
          <cell r="E993">
            <v>0</v>
          </cell>
          <cell r="F993"/>
        </row>
        <row r="994">
          <cell r="A994" t="str">
            <v>D35020200030350201604020202</v>
          </cell>
          <cell r="B994" t="str">
            <v>ADQUISICIÓN DE SERVICIOS</v>
          </cell>
          <cell r="C994">
            <v>0</v>
          </cell>
          <cell r="D994"/>
          <cell r="E994">
            <v>0</v>
          </cell>
          <cell r="F994">
            <v>373751968</v>
          </cell>
        </row>
        <row r="995">
          <cell r="A995" t="str">
            <v>D35020200030350201604020202005</v>
          </cell>
          <cell r="B995" t="str">
            <v>SERVICIOS DE LA CONSTRUCCIÓN</v>
          </cell>
          <cell r="C995">
            <v>0</v>
          </cell>
          <cell r="D995"/>
          <cell r="E995">
            <v>0</v>
          </cell>
          <cell r="F995">
            <v>0</v>
          </cell>
        </row>
        <row r="996">
          <cell r="A996" t="str">
            <v>D35020200030350201604020202005004</v>
          </cell>
          <cell r="B996" t="str">
            <v>SERVICIOS DE CONSTRUCCIÓN</v>
          </cell>
          <cell r="C996">
            <v>0</v>
          </cell>
          <cell r="D996"/>
          <cell r="E996">
            <v>0</v>
          </cell>
          <cell r="F996">
            <v>0</v>
          </cell>
        </row>
        <row r="997">
          <cell r="A997" t="str">
            <v>D3502020003035020160402020200500404</v>
          </cell>
          <cell r="B997" t="str">
            <v>MONTAJE Y ERECCIÓN DE CONSTRUCCIONES PREFABRICADAS</v>
          </cell>
          <cell r="C997"/>
          <cell r="D997"/>
          <cell r="E997">
            <v>0</v>
          </cell>
          <cell r="F997"/>
        </row>
        <row r="998">
          <cell r="A998" t="str">
            <v>D35020200030350201604020202006</v>
          </cell>
          <cell r="B998" t="str">
            <v>SERVICIOS DE ALOJAMIENTO; SERVICIOS DE SUMINISTRO DE COMIDAS Y BEBIDAS; SERVICIOS DE TRANSPORTE; Y SERVICIOS DE DISTRIBUCIÓN DE ELECTRICIDAD, GAS Y AGUA</v>
          </cell>
          <cell r="C998">
            <v>0</v>
          </cell>
          <cell r="D998"/>
          <cell r="E998">
            <v>0</v>
          </cell>
          <cell r="F998">
            <v>0</v>
          </cell>
        </row>
        <row r="999">
          <cell r="A999" t="str">
            <v>D35020200030350201604020202006003</v>
          </cell>
          <cell r="B999" t="str">
            <v>ALOJAMIENTO; SERVICIOS DE SUMINISTROS DE COMIDAS Y BEBIDAS</v>
          </cell>
          <cell r="C999">
            <v>0</v>
          </cell>
          <cell r="D999"/>
          <cell r="E999">
            <v>0</v>
          </cell>
          <cell r="F999">
            <v>0</v>
          </cell>
        </row>
        <row r="1000">
          <cell r="A1000" t="str">
            <v>D3502020003035020160402020200600301</v>
          </cell>
          <cell r="B1000" t="str">
            <v>SERVICIOS DE ALOJAMIENTO PARA ESTANCIAS CORTAS</v>
          </cell>
          <cell r="C1000"/>
          <cell r="D1000"/>
          <cell r="E1000">
            <v>0</v>
          </cell>
          <cell r="F1000"/>
        </row>
        <row r="1001">
          <cell r="A1001" t="str">
            <v>D3502020003035020160402020200600303</v>
          </cell>
          <cell r="B1001" t="str">
            <v>SERVICIOS DE SUMINISTRO DE COMIDAS</v>
          </cell>
          <cell r="C1001"/>
          <cell r="D1001"/>
          <cell r="E1001">
            <v>0</v>
          </cell>
          <cell r="F1001"/>
        </row>
        <row r="1002">
          <cell r="A1002" t="str">
            <v>D35020200030350201604020202006004</v>
          </cell>
          <cell r="B1002" t="str">
            <v>SERVICIOS DE TRANSPORTE DE PASAJEROS</v>
          </cell>
          <cell r="C1002"/>
          <cell r="D1002"/>
          <cell r="E1002">
            <v>0</v>
          </cell>
          <cell r="F1002"/>
        </row>
        <row r="1003">
          <cell r="A1003" t="str">
            <v>D35020200030350201604020202006005</v>
          </cell>
          <cell r="B1003" t="str">
            <v>SERVICIOS DE TRANSPORTE DE CARGA</v>
          </cell>
          <cell r="C1003">
            <v>0</v>
          </cell>
          <cell r="D1003"/>
          <cell r="E1003">
            <v>0</v>
          </cell>
          <cell r="F1003">
            <v>0</v>
          </cell>
        </row>
        <row r="1004">
          <cell r="A1004" t="str">
            <v>D3502020003035020160402020200600501</v>
          </cell>
          <cell r="B1004" t="str">
            <v>SERVICIOS DE TRANSPORTE DE CARGA POR VÍA TERRESTRE</v>
          </cell>
          <cell r="C1004"/>
          <cell r="D1004"/>
          <cell r="E1004">
            <v>0</v>
          </cell>
          <cell r="F1004"/>
        </row>
        <row r="1005">
          <cell r="A1005" t="str">
            <v>D35020200030350201604020202008</v>
          </cell>
          <cell r="B1005" t="str">
            <v xml:space="preserve">SERVICIOS PRESTADOS A LAS EMPRESAS Y SERVICIOS DE PRODUCCIÓN </v>
          </cell>
          <cell r="C1005">
            <v>0</v>
          </cell>
          <cell r="D1005"/>
          <cell r="E1005">
            <v>0</v>
          </cell>
          <cell r="F1005">
            <v>373751968</v>
          </cell>
        </row>
        <row r="1006">
          <cell r="A1006" t="str">
            <v>D35020200030350201604020202008001</v>
          </cell>
          <cell r="B1006" t="str">
            <v>SERVICIOS DE INVESTIGACIÓN Y DESARROLLO</v>
          </cell>
          <cell r="C1006">
            <v>0</v>
          </cell>
          <cell r="D1006"/>
          <cell r="E1006">
            <v>0</v>
          </cell>
          <cell r="F1006">
            <v>40000000</v>
          </cell>
        </row>
        <row r="1007">
          <cell r="A1007" t="str">
            <v>D3502020003035020160402020200800102</v>
          </cell>
          <cell r="B1007" t="str">
            <v>SERVICIOS DE INVESTIGACIÓN Y DESARROLLO EXPERIMENTAL EN CIENCIAS SOCIALES Y HUMANIDADES</v>
          </cell>
          <cell r="C1007"/>
          <cell r="D1007"/>
          <cell r="E1007">
            <v>0</v>
          </cell>
          <cell r="F1007">
            <v>40000000</v>
          </cell>
        </row>
        <row r="1008">
          <cell r="A1008" t="str">
            <v>D35020200030350201604020202008002</v>
          </cell>
          <cell r="B1008" t="str">
            <v>SERVICIOS JURÍDICOS Y CONTABLES</v>
          </cell>
          <cell r="C1008">
            <v>0</v>
          </cell>
          <cell r="D1008"/>
          <cell r="E1008">
            <v>0</v>
          </cell>
          <cell r="F1008">
            <v>0</v>
          </cell>
        </row>
        <row r="1009">
          <cell r="A1009" t="str">
            <v>D3502020003035020160402020200800201</v>
          </cell>
          <cell r="B1009" t="str">
            <v>SERVICIOS JURÍDICOS</v>
          </cell>
          <cell r="C1009"/>
          <cell r="D1009"/>
          <cell r="E1009">
            <v>0</v>
          </cell>
          <cell r="F1009">
            <v>0</v>
          </cell>
        </row>
        <row r="1010">
          <cell r="A1010" t="str">
            <v>D35020200030350201604020202008003</v>
          </cell>
          <cell r="B1010" t="str">
            <v>OTROS SERVICIOS PROFESIONALES, CIENTÍFICOS Y TÉCNICOS</v>
          </cell>
          <cell r="C1010">
            <v>0</v>
          </cell>
          <cell r="D1010"/>
          <cell r="E1010">
            <v>0</v>
          </cell>
          <cell r="F1010">
            <v>333751968</v>
          </cell>
        </row>
        <row r="1011">
          <cell r="A1011" t="str">
            <v>D3502020003035020160402020200800301</v>
          </cell>
          <cell r="B1011" t="str">
            <v>SERVICIOS DE CONSULTORÍA EN ADMINISTRACIÓN Y SERVICIOS DE GESTIÓN; SERVICIOS DE TECNOLOGÍA DE LA INFORMACIÓN</v>
          </cell>
          <cell r="C1011">
            <v>0</v>
          </cell>
          <cell r="D1011"/>
          <cell r="E1011">
            <v>0</v>
          </cell>
          <cell r="F1011">
            <v>88080000</v>
          </cell>
        </row>
        <row r="1012">
          <cell r="A1012" t="str">
            <v>D35020200030350201604020202008003019</v>
          </cell>
          <cell r="B1012" t="str">
            <v>OTROS SERVICIOS DE GESTIÓN, EXCEPTO LOS SERVICIOS DE ADMINISTRACIÓN DE PROYECTOS DE CONSTRUCCIÓN</v>
          </cell>
          <cell r="C1012"/>
          <cell r="D1012"/>
          <cell r="E1012">
            <v>0</v>
          </cell>
          <cell r="F1012">
            <v>88080000</v>
          </cell>
        </row>
        <row r="1013">
          <cell r="A1013" t="str">
            <v>D3502020003035020160402020200800306</v>
          </cell>
          <cell r="B1013" t="str">
            <v>SERVICIOS DE PUBLICIDAD Y EL SUMINISTRO DE ESPACIO O TIEMPO PUBLICITARIOS</v>
          </cell>
          <cell r="C1013"/>
          <cell r="D1013"/>
          <cell r="E1013">
            <v>0</v>
          </cell>
          <cell r="F1013"/>
        </row>
        <row r="1014">
          <cell r="A1014" t="str">
            <v>D3502020003035020160402020200800307</v>
          </cell>
          <cell r="B1014" t="str">
            <v>SERVICIOS DE INVESTIGACIÓN DE MERCADOS Y DE ENCUESTAS DE OPINIÓN PÚBLICA</v>
          </cell>
          <cell r="C1014"/>
          <cell r="D1014"/>
          <cell r="E1014">
            <v>0</v>
          </cell>
          <cell r="F1014"/>
        </row>
        <row r="1015">
          <cell r="A1015" t="str">
            <v>D3502020003035020160402020200800308</v>
          </cell>
          <cell r="B1015" t="str">
            <v>SERVICIOS FOTOGRÁFICOS Y SERVICIOS DE REVELADO FOTOGRÁFICO</v>
          </cell>
          <cell r="C1015"/>
          <cell r="D1015"/>
          <cell r="E1015">
            <v>0</v>
          </cell>
          <cell r="F1015"/>
        </row>
        <row r="1016">
          <cell r="A1016" t="str">
            <v>D3502020003035020160402020200800309</v>
          </cell>
          <cell r="B1016" t="str">
            <v>OTROS SERVICIOS PROFESIONALES Y TÉCNICOS N.C.P.</v>
          </cell>
          <cell r="C1016"/>
          <cell r="D1016"/>
          <cell r="E1016">
            <v>0</v>
          </cell>
          <cell r="F1016">
            <v>245671968</v>
          </cell>
        </row>
        <row r="1017">
          <cell r="A1017" t="str">
            <v>D35020200030350201604020202008004</v>
          </cell>
          <cell r="B1017" t="str">
            <v>SERVICIOS DE TELECOMUNICACIONES, TRANSMISIÓN Y SUMINISTRO DE INFORMACIÓN</v>
          </cell>
          <cell r="C1017">
            <v>0</v>
          </cell>
          <cell r="D1017"/>
          <cell r="E1017">
            <v>0</v>
          </cell>
          <cell r="F1017">
            <v>0</v>
          </cell>
        </row>
        <row r="1018">
          <cell r="A1018" t="str">
            <v>D3502020003035020160402020200800401</v>
          </cell>
          <cell r="B1018" t="str">
            <v>SERVICIOS DE TELEFONÍA Y OTRAS TELECOMUNICACIONES</v>
          </cell>
          <cell r="C1018"/>
          <cell r="D1018"/>
          <cell r="E1018">
            <v>0</v>
          </cell>
          <cell r="F1018"/>
        </row>
        <row r="1019">
          <cell r="A1019" t="str">
            <v>D35020200030350201604020202008005</v>
          </cell>
          <cell r="B1019" t="str">
            <v>SERVICIOS DE SOPORTE</v>
          </cell>
          <cell r="C1019">
            <v>0</v>
          </cell>
          <cell r="D1019"/>
          <cell r="E1019">
            <v>0</v>
          </cell>
          <cell r="F1019">
            <v>0</v>
          </cell>
        </row>
        <row r="1020">
          <cell r="A1020" t="str">
            <v>D3502020003035020160402020200800509</v>
          </cell>
          <cell r="B1020" t="str">
            <v>OTROS SERVICIOS AUXILIARES</v>
          </cell>
          <cell r="C1020">
            <v>0</v>
          </cell>
          <cell r="D1020"/>
          <cell r="E1020">
            <v>0</v>
          </cell>
          <cell r="F1020">
            <v>0</v>
          </cell>
        </row>
        <row r="1021">
          <cell r="A1021" t="str">
            <v>D35020200030350201604020202008005099</v>
          </cell>
          <cell r="B1021" t="str">
            <v>OTROS SERVICIOS DE APOYO Y DE INFORMACIÓN N.C.P.</v>
          </cell>
          <cell r="C1021"/>
          <cell r="D1021"/>
          <cell r="E1021">
            <v>0</v>
          </cell>
          <cell r="F1021"/>
        </row>
        <row r="1022">
          <cell r="A1022" t="str">
            <v>D35020200030350201604020202008009</v>
          </cell>
          <cell r="B1022" t="str">
            <v xml:space="preserve">OTROS SERVICIOS DE FABRICACIÓN; SERVICIOS DE EDICIÓN, IMPRESIÓN Y REPRODUCCIÓN; SERVICIOS DE RECUPERACIÓN DE MATERIALES </v>
          </cell>
          <cell r="C1022">
            <v>0</v>
          </cell>
          <cell r="D1022"/>
          <cell r="E1022">
            <v>0</v>
          </cell>
          <cell r="F1022">
            <v>0</v>
          </cell>
        </row>
        <row r="1023">
          <cell r="A1023" t="str">
            <v>D3502020003035020160402020200800901</v>
          </cell>
          <cell r="B1023" t="str">
            <v xml:space="preserve">SERVICIOS DE EDICIÓN, IMPRESIÓN Y REPRODUCCIÓN </v>
          </cell>
          <cell r="C1023"/>
          <cell r="D1023"/>
          <cell r="E1023">
            <v>0</v>
          </cell>
          <cell r="F1023"/>
        </row>
        <row r="1024">
          <cell r="A1024" t="str">
            <v>D35020200030350201604020202009</v>
          </cell>
          <cell r="B1024" t="str">
            <v>SERVICIOS PARA LA COMUNIDAD, SOCIALES Y PERSONALES</v>
          </cell>
          <cell r="C1024">
            <v>0</v>
          </cell>
          <cell r="D1024"/>
          <cell r="E1024">
            <v>0</v>
          </cell>
          <cell r="F1024">
            <v>0</v>
          </cell>
        </row>
        <row r="1025">
          <cell r="A1025" t="str">
            <v>D35020200030350201604020202009003</v>
          </cell>
          <cell r="B1025" t="str">
            <v>SERVICIOS PARA EL CUIDADO DE LA SALUD HUMANA Y SERVICIOS SOCIALES</v>
          </cell>
          <cell r="C1025">
            <v>0</v>
          </cell>
          <cell r="D1025"/>
          <cell r="E1025">
            <v>0</v>
          </cell>
          <cell r="F1025">
            <v>0</v>
          </cell>
        </row>
        <row r="1026">
          <cell r="A1026" t="str">
            <v>D3502020003035020160402020200900301</v>
          </cell>
          <cell r="B1026" t="str">
            <v>SERVICIOS DE SALUD HUMANA</v>
          </cell>
          <cell r="C1026"/>
          <cell r="D1026"/>
          <cell r="E1026">
            <v>0</v>
          </cell>
          <cell r="F1026"/>
        </row>
        <row r="1027">
          <cell r="A1027" t="str">
            <v>D35020200030350201604020202009006</v>
          </cell>
          <cell r="B1027" t="str">
            <v>SERVICIOS DE ESPARCIMIENTO, CULTURALES Y DEPORTIVOS</v>
          </cell>
          <cell r="C1027">
            <v>0</v>
          </cell>
          <cell r="D1027"/>
          <cell r="E1027">
            <v>0</v>
          </cell>
          <cell r="F1027">
            <v>0</v>
          </cell>
        </row>
        <row r="1028">
          <cell r="A1028" t="str">
            <v>D3502020003035020160402020200900601</v>
          </cell>
          <cell r="B1028" t="str">
            <v xml:space="preserve">SERVICIOS AUDIOVISUALES Y SERVICIOS CONEXOS </v>
          </cell>
          <cell r="C1028"/>
          <cell r="D1028"/>
          <cell r="E1028">
            <v>0</v>
          </cell>
          <cell r="F1028"/>
        </row>
        <row r="1029">
          <cell r="A1029" t="str">
            <v>D35020200030350201604020202010</v>
          </cell>
          <cell r="B1029" t="str">
            <v>VIÁTICOS DE LOS FUNCIONARIOS EN COMISIÓN</v>
          </cell>
          <cell r="C1029"/>
          <cell r="D1029"/>
          <cell r="E1029">
            <v>0</v>
          </cell>
          <cell r="F1029"/>
        </row>
        <row r="1030">
          <cell r="A1030" t="str">
            <v>D350202000303502024</v>
          </cell>
          <cell r="B1030" t="str">
            <v>SERVICIO DE ASISTENCIA TÉCNICA PARA LA ACTIVIDAD  ARTESANAL</v>
          </cell>
          <cell r="C1030">
            <v>0</v>
          </cell>
          <cell r="D1030"/>
          <cell r="E1030">
            <v>0</v>
          </cell>
          <cell r="F1030">
            <v>1499229000</v>
          </cell>
        </row>
        <row r="1031">
          <cell r="A1031" t="str">
            <v>D35020200030350202401</v>
          </cell>
          <cell r="B1031" t="str">
            <v>PRESTAR SERVICIOS DE ASISTENCIA TÉCNICA, CAPACITACIÓN Y FORMACIÓN EN LOS 32 DEPARTAMENTOS Y EN LA CIUDAD DE BOGOTÁ</v>
          </cell>
          <cell r="C1031">
            <v>0</v>
          </cell>
          <cell r="D1031"/>
          <cell r="E1031">
            <v>0</v>
          </cell>
          <cell r="F1031">
            <v>1138837000</v>
          </cell>
        </row>
        <row r="1032">
          <cell r="A1032" t="str">
            <v>D3502020003035020240102</v>
          </cell>
          <cell r="B1032" t="str">
            <v xml:space="preserve">ADQUISICIÓN DE BIENES Y SERVICIOS </v>
          </cell>
          <cell r="C1032">
            <v>0</v>
          </cell>
          <cell r="D1032"/>
          <cell r="E1032">
            <v>0</v>
          </cell>
          <cell r="F1032">
            <v>1138837000</v>
          </cell>
        </row>
        <row r="1033">
          <cell r="A1033" t="str">
            <v>D350202000303502024010202</v>
          </cell>
          <cell r="B1033" t="str">
            <v xml:space="preserve">ADQUISICIONES DIFERENTES DE ACTIVOS </v>
          </cell>
          <cell r="C1033">
            <v>0</v>
          </cell>
          <cell r="D1033"/>
          <cell r="E1033">
            <v>0</v>
          </cell>
          <cell r="F1033">
            <v>1138837000</v>
          </cell>
        </row>
        <row r="1034">
          <cell r="A1034" t="str">
            <v>D35020200030350202401020201</v>
          </cell>
          <cell r="B1034" t="str">
            <v>MATERIALES Y SUMINISTROS</v>
          </cell>
          <cell r="C1034">
            <v>0</v>
          </cell>
          <cell r="D1034"/>
          <cell r="E1034">
            <v>0</v>
          </cell>
          <cell r="F1034">
            <v>0</v>
          </cell>
        </row>
        <row r="1035">
          <cell r="A1035" t="str">
            <v>D35020200030350202401020201000</v>
          </cell>
          <cell r="B1035" t="str">
            <v>AGRICULTURA, SILVICULTURA Y PRODUCTOS DE LA PESCA</v>
          </cell>
          <cell r="C1035">
            <v>0</v>
          </cell>
          <cell r="D1035"/>
          <cell r="E1035">
            <v>0</v>
          </cell>
          <cell r="F1035">
            <v>0</v>
          </cell>
        </row>
        <row r="1036">
          <cell r="A1036" t="str">
            <v>D35020200030350202401020201000001</v>
          </cell>
          <cell r="B1036" t="str">
            <v>PRODUCTOS DE LA AGRICULTURA Y LA HORTICULTURA</v>
          </cell>
          <cell r="C1036">
            <v>0</v>
          </cell>
          <cell r="D1036"/>
          <cell r="E1036">
            <v>0</v>
          </cell>
          <cell r="F1036">
            <v>0</v>
          </cell>
        </row>
        <row r="1037">
          <cell r="A1037" t="str">
            <v>D3502020003035020240102020100000103</v>
          </cell>
          <cell r="B1037" t="str">
            <v>FRUTAS Y NUECES</v>
          </cell>
          <cell r="C1037"/>
          <cell r="D1037"/>
          <cell r="E1037">
            <v>0</v>
          </cell>
          <cell r="F1037"/>
        </row>
        <row r="1038">
          <cell r="A1038" t="str">
            <v>D3502020003035020240102020100000104</v>
          </cell>
          <cell r="B1038" t="str">
            <v>SEMILLAS Y FRUTOS OLEAGINOSOS</v>
          </cell>
          <cell r="C1038"/>
          <cell r="D1038"/>
          <cell r="E1038">
            <v>0</v>
          </cell>
          <cell r="F1038"/>
        </row>
        <row r="1039">
          <cell r="A1039" t="str">
            <v>D3502020003035020240102020100000109</v>
          </cell>
          <cell r="B1039" t="str">
            <v>PRODUCTOS DE FORRAJE, FIBRAS, PLANTAS VIVAS, FLORES Y CAPULLOS DE FLORES, TABACO EN RAMA Y CAUCHO NATURAL</v>
          </cell>
          <cell r="C1039"/>
          <cell r="D1039"/>
          <cell r="E1039">
            <v>0</v>
          </cell>
          <cell r="F1039"/>
        </row>
        <row r="1040">
          <cell r="A1040" t="str">
            <v>D35020200030350202401020201000002</v>
          </cell>
          <cell r="B1040" t="str">
            <v>ANIMALES VIVOS Y PRODUCTOS ANIMALES (EXCEPTO LA CARNE)</v>
          </cell>
          <cell r="C1040">
            <v>0</v>
          </cell>
          <cell r="D1040"/>
          <cell r="E1040">
            <v>0</v>
          </cell>
          <cell r="F1040">
            <v>0</v>
          </cell>
        </row>
        <row r="1041">
          <cell r="A1041" t="str">
            <v>D3502020003035020240102020100000209</v>
          </cell>
          <cell r="B1041" t="str">
            <v>OTROS PRODUCTOS ANIMALES</v>
          </cell>
          <cell r="C1041"/>
          <cell r="D1041"/>
          <cell r="E1041">
            <v>0</v>
          </cell>
          <cell r="F1041"/>
        </row>
        <row r="1042">
          <cell r="A1042" t="str">
            <v>D35020200030350202401020201000003</v>
          </cell>
          <cell r="B1042" t="str">
            <v>PRODUCTOS DE LA SILVICULTURA Y DE LA EXPLOTACIÓN FORESTAL</v>
          </cell>
          <cell r="C1042">
            <v>0</v>
          </cell>
          <cell r="D1042"/>
          <cell r="E1042">
            <v>0</v>
          </cell>
          <cell r="F1042">
            <v>0</v>
          </cell>
        </row>
        <row r="1043">
          <cell r="A1043" t="str">
            <v>D3502020003035020240102020100000301</v>
          </cell>
          <cell r="B1043" t="str">
            <v>MADERA EN BRUTO</v>
          </cell>
          <cell r="C1043"/>
          <cell r="D1043"/>
          <cell r="E1043">
            <v>0</v>
          </cell>
          <cell r="F1043"/>
        </row>
        <row r="1044">
          <cell r="A1044" t="str">
            <v>D35020200030350202401020201001</v>
          </cell>
          <cell r="B1044" t="str">
            <v>MINERALES; ELECTRICIDAD, GAS Y AGUA</v>
          </cell>
          <cell r="C1044"/>
          <cell r="D1044"/>
          <cell r="E1044">
            <v>0</v>
          </cell>
          <cell r="F1044"/>
        </row>
        <row r="1045">
          <cell r="A1045" t="str">
            <v>D35020200030350202401020201002</v>
          </cell>
          <cell r="B1045" t="str">
            <v>PRODUCTOS ALIMENTICIOS, BEBIDAS Y TABACO; TEXTILES, PRENDAS DE VESTIR Y PRODUCTOS DE CUERO</v>
          </cell>
          <cell r="C1045">
            <v>0</v>
          </cell>
          <cell r="D1045"/>
          <cell r="E1045">
            <v>0</v>
          </cell>
          <cell r="F1045">
            <v>0</v>
          </cell>
        </row>
        <row r="1046">
          <cell r="A1046" t="str">
            <v>D35020200030350202401020201002006</v>
          </cell>
          <cell r="B1046" t="str">
            <v>HILADOS E HILOS; TEJIDOS DE FIBRAS TEXTILES INCLUSO AFELPADOS</v>
          </cell>
          <cell r="C1046"/>
          <cell r="D1046">
            <v>0</v>
          </cell>
          <cell r="E1046">
            <v>0</v>
          </cell>
          <cell r="F1046"/>
        </row>
        <row r="1047">
          <cell r="A1047" t="str">
            <v>D35020200030350202401020201002007</v>
          </cell>
          <cell r="B1047" t="str">
            <v>ARTÍCULOS TEXTILES (EXCEPTO PRENDAS DE VESTIR)</v>
          </cell>
          <cell r="C1047"/>
          <cell r="D1047"/>
          <cell r="E1047">
            <v>0</v>
          </cell>
          <cell r="F1047"/>
        </row>
        <row r="1048">
          <cell r="A1048" t="str">
            <v>D35020200030350202401020201002009</v>
          </cell>
          <cell r="B1048" t="str">
            <v>CUERO Y PRODUCTOS DE CUERO; CALZADO</v>
          </cell>
          <cell r="C1048"/>
          <cell r="D1048"/>
          <cell r="E1048">
            <v>0</v>
          </cell>
          <cell r="F1048"/>
        </row>
        <row r="1049">
          <cell r="A1049" t="str">
            <v>D35020200030350202401020201003</v>
          </cell>
          <cell r="B1049" t="str">
            <v>OTROS BIENES TRANSPORTABLES (EXCEPTO PRODUCTOS METÁLICOS, MAQUINARIA Y EQUIPO)</v>
          </cell>
          <cell r="C1049">
            <v>0</v>
          </cell>
          <cell r="D1049"/>
          <cell r="E1049">
            <v>0</v>
          </cell>
          <cell r="F1049">
            <v>0</v>
          </cell>
        </row>
        <row r="1050">
          <cell r="A1050" t="str">
            <v>D35020200030350202401020201003001</v>
          </cell>
          <cell r="B1050" t="str">
            <v>PRODUCTOS DE MADERA, CORCHO, CESTERÍA Y ESPARTERÍA</v>
          </cell>
          <cell r="C1050"/>
          <cell r="D1050"/>
          <cell r="E1050">
            <v>0</v>
          </cell>
          <cell r="F1050"/>
        </row>
        <row r="1051">
          <cell r="A1051" t="str">
            <v>D35020200030350202401020201003002</v>
          </cell>
          <cell r="B1051" t="str">
            <v>PASTA O PULPA, PAPEL Y PRODUCTOS DE PAPEL; IMPRESOS Y ARTÍCULOS RELACIONADOS</v>
          </cell>
          <cell r="C1051">
            <v>0</v>
          </cell>
          <cell r="D1051"/>
          <cell r="E1051">
            <v>0</v>
          </cell>
          <cell r="F1051">
            <v>0</v>
          </cell>
        </row>
        <row r="1052">
          <cell r="A1052" t="str">
            <v>D3502020003035020240102020100300201</v>
          </cell>
          <cell r="B1052" t="str">
            <v>PASTA DE PAPEL, PAPEL Y CARTÓN</v>
          </cell>
          <cell r="C1052"/>
          <cell r="D1052"/>
          <cell r="E1052">
            <v>0</v>
          </cell>
          <cell r="F1052"/>
        </row>
        <row r="1053">
          <cell r="A1053" t="str">
            <v>D3502020003035020240102020100300206</v>
          </cell>
          <cell r="B1053" t="str">
            <v xml:space="preserve">SELLOS, CHEQUERAS, BILLETES DE BANCO, TÍTULOS DE ACCIONES, CATÁLOGOS Y FOLLETOS, MATERIAL PARA ANUNCIOS PUBLICITARIOS Y OTROS MATERIALES IMPRESOS </v>
          </cell>
          <cell r="C1053"/>
          <cell r="D1053"/>
          <cell r="E1053">
            <v>0</v>
          </cell>
          <cell r="F1053"/>
        </row>
        <row r="1054">
          <cell r="A1054" t="str">
            <v>D3502020003035020240102020100300207</v>
          </cell>
          <cell r="B1054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054"/>
          <cell r="D1054"/>
          <cell r="E1054">
            <v>0</v>
          </cell>
          <cell r="F1054"/>
        </row>
        <row r="1055">
          <cell r="A1055" t="str">
            <v>D35020200030350202401020201003003</v>
          </cell>
          <cell r="B1055" t="str">
            <v>PRODUCTOS DE HORNOS DE COQUE; PRODUCTOS DE REFINACIÓN DE PETRÓLEO Y COMBUSTIBLE NUCLEAR</v>
          </cell>
          <cell r="C1055">
            <v>0</v>
          </cell>
          <cell r="D1055"/>
          <cell r="E1055">
            <v>0</v>
          </cell>
          <cell r="F1055">
            <v>0</v>
          </cell>
        </row>
        <row r="1056">
          <cell r="A1056" t="str">
            <v>D3502020003035020240102020100300304</v>
          </cell>
          <cell r="B1056" t="str">
            <v>GAS DE PETRÓLEO Y OTROS HIDROCARBUROS GASEOSOS (EXCEPTO GAS NATURAL)</v>
          </cell>
          <cell r="C1056"/>
          <cell r="D1056"/>
          <cell r="E1056">
            <v>0</v>
          </cell>
          <cell r="F1056"/>
        </row>
        <row r="1057">
          <cell r="A1057" t="str">
            <v>D35020200030350202401020201003004</v>
          </cell>
          <cell r="B1057" t="str">
            <v>QUÍMICOS BÁSICOS</v>
          </cell>
          <cell r="C1057">
            <v>0</v>
          </cell>
          <cell r="D1057"/>
          <cell r="E1057">
            <v>0</v>
          </cell>
          <cell r="F1057">
            <v>0</v>
          </cell>
        </row>
        <row r="1058">
          <cell r="A1058" t="str">
            <v>D3502020003035020240102020100300401</v>
          </cell>
          <cell r="B1058" t="str">
            <v xml:space="preserve">QUÍMICOS ORGÁNICOS BÁSICOS </v>
          </cell>
          <cell r="C1058"/>
          <cell r="D1058"/>
          <cell r="E1058">
            <v>0</v>
          </cell>
          <cell r="F1058"/>
        </row>
        <row r="1059">
          <cell r="A1059" t="str">
            <v>D35020200030350202401020201003005</v>
          </cell>
          <cell r="B1059" t="str">
            <v>OTROS PRODUCTOS QUÍMICOS; FIBRAS ARTIFICIALES (O FIBRAS INDUSTRIALES HECHAS POR EL HOMBRE)</v>
          </cell>
          <cell r="C1059">
            <v>0</v>
          </cell>
          <cell r="D1059"/>
          <cell r="E1059">
            <v>0</v>
          </cell>
          <cell r="F1059">
            <v>0</v>
          </cell>
        </row>
        <row r="1060">
          <cell r="A1060" t="str">
            <v>D3502020003035020240102020100300501</v>
          </cell>
          <cell r="B1060" t="str">
            <v>PINTURAS Y BARNICES Y PRODUCTOS RELACIONADOS; COLORES PARA LA PINTURA ARTÍSTICA; TINTAS</v>
          </cell>
          <cell r="C1060"/>
          <cell r="D1060"/>
          <cell r="E1060">
            <v>0</v>
          </cell>
          <cell r="F1060"/>
        </row>
        <row r="1061">
          <cell r="A1061" t="str">
            <v>D35020200030350202401020201003006</v>
          </cell>
          <cell r="B1061" t="str">
            <v>PRODUCTOS DE CAUCHO Y PLÁSTICO</v>
          </cell>
          <cell r="C1061">
            <v>0</v>
          </cell>
          <cell r="D1061"/>
          <cell r="E1061">
            <v>0</v>
          </cell>
          <cell r="F1061">
            <v>0</v>
          </cell>
        </row>
        <row r="1062">
          <cell r="A1062" t="str">
            <v>D3502020003035020240102020100300602</v>
          </cell>
          <cell r="B1062" t="str">
            <v>OTROS PRODUCTOS DE CAUCHO</v>
          </cell>
          <cell r="C1062"/>
          <cell r="D1062"/>
          <cell r="E1062">
            <v>0</v>
          </cell>
          <cell r="F1062"/>
        </row>
        <row r="1063">
          <cell r="A1063" t="str">
            <v>D3502020003035020240102020100300609</v>
          </cell>
          <cell r="B1063" t="str">
            <v>OTROS PRODUCTOS PLÁSTICOS</v>
          </cell>
          <cell r="C1063"/>
          <cell r="D1063"/>
          <cell r="E1063">
            <v>0</v>
          </cell>
          <cell r="F1063"/>
        </row>
        <row r="1064">
          <cell r="A1064" t="str">
            <v>D35020200030350202401020201003007</v>
          </cell>
          <cell r="B1064" t="str">
            <v>VIDRIO Y PRODUCTOS DE VIDRIO Y OTROS PRODUCTOS NO METÁLICOS N.C.P.</v>
          </cell>
          <cell r="C1064">
            <v>0</v>
          </cell>
          <cell r="D1064"/>
          <cell r="E1064">
            <v>0</v>
          </cell>
          <cell r="F1064">
            <v>0</v>
          </cell>
        </row>
        <row r="1065">
          <cell r="A1065" t="str">
            <v>D3502020003035020240102020100300701</v>
          </cell>
          <cell r="B1065" t="str">
            <v>VIDRIO Y PRODUCTOS DE VIDRIO</v>
          </cell>
          <cell r="C1065"/>
          <cell r="D1065"/>
          <cell r="E1065">
            <v>0</v>
          </cell>
          <cell r="F1065"/>
        </row>
        <row r="1066">
          <cell r="A1066" t="str">
            <v>D3502020003035020240102020100300709</v>
          </cell>
          <cell r="B1066" t="str">
            <v>OTROS PRODUCTOS MINERALES NO METÁLICOS N.C.P.</v>
          </cell>
          <cell r="C1066"/>
          <cell r="D1066"/>
          <cell r="E1066">
            <v>0</v>
          </cell>
          <cell r="F1066"/>
        </row>
        <row r="1067">
          <cell r="A1067" t="str">
            <v>D35020200030350202401020201003008</v>
          </cell>
          <cell r="B1067" t="str">
            <v>OTROS BIENES TRANSPORTABLES N.C.P.</v>
          </cell>
          <cell r="C1067">
            <v>0</v>
          </cell>
          <cell r="D1067"/>
          <cell r="E1067">
            <v>0</v>
          </cell>
          <cell r="F1067">
            <v>0</v>
          </cell>
        </row>
        <row r="1068">
          <cell r="A1068" t="str">
            <v>D3502020003035020240102020100300801</v>
          </cell>
          <cell r="B1068" t="str">
            <v>MUEBLES</v>
          </cell>
          <cell r="C1068">
            <v>0</v>
          </cell>
          <cell r="D1068"/>
          <cell r="E1068">
            <v>0</v>
          </cell>
          <cell r="F1068">
            <v>0</v>
          </cell>
        </row>
        <row r="1069">
          <cell r="A1069" t="str">
            <v>D35020200030350202401020201003008014</v>
          </cell>
          <cell r="B1069" t="str">
            <v>OTROS MUEBLES N.C.P.</v>
          </cell>
          <cell r="C1069"/>
          <cell r="D1069"/>
          <cell r="E1069">
            <v>0</v>
          </cell>
          <cell r="F1069"/>
        </row>
        <row r="1070">
          <cell r="A1070" t="str">
            <v>D35020200030350202401020201004</v>
          </cell>
          <cell r="B1070" t="str">
            <v>PRODUCTOS METÁLICOS Y PAQUETES DE SOFTWARE</v>
          </cell>
          <cell r="C1070">
            <v>0</v>
          </cell>
          <cell r="D1070"/>
          <cell r="E1070">
            <v>0</v>
          </cell>
          <cell r="F1070">
            <v>0</v>
          </cell>
        </row>
        <row r="1071">
          <cell r="A1071" t="str">
            <v>D35020200030350202401020201004001</v>
          </cell>
          <cell r="B1071" t="str">
            <v>METALES BÁSICOS</v>
          </cell>
          <cell r="C1071"/>
          <cell r="D1071"/>
          <cell r="E1071">
            <v>0</v>
          </cell>
          <cell r="F1071"/>
        </row>
        <row r="1072">
          <cell r="A1072" t="str">
            <v>D35020200030350202401020201004002</v>
          </cell>
          <cell r="B1072" t="str">
            <v>PRODUCTOS METÁLICOS ELABORADOS (EXCEPTO MAQUINARIA Y EQUIPO)</v>
          </cell>
          <cell r="C1072"/>
          <cell r="D1072"/>
          <cell r="E1072">
            <v>0</v>
          </cell>
          <cell r="F1072"/>
        </row>
        <row r="1073">
          <cell r="A1073" t="str">
            <v>D35020200030350202401020201004004</v>
          </cell>
          <cell r="B1073" t="str">
            <v>MAQUINARIA PARA USOS ESPECIALES</v>
          </cell>
          <cell r="C1073">
            <v>0</v>
          </cell>
          <cell r="D1073"/>
          <cell r="E1073">
            <v>0</v>
          </cell>
          <cell r="F1073">
            <v>0</v>
          </cell>
        </row>
        <row r="1074">
          <cell r="A1074" t="str">
            <v>D3502020003035020240102020100400402</v>
          </cell>
          <cell r="B1074" t="str">
            <v>MÁQUINAS HERRAMIENTAS Y SUS PARTES, PIEZAS Y ACCESORIOS</v>
          </cell>
          <cell r="C1074"/>
          <cell r="D1074"/>
          <cell r="E1074">
            <v>0</v>
          </cell>
          <cell r="F1074"/>
        </row>
        <row r="1075">
          <cell r="A1075" t="str">
            <v>D3502020003035020240102020100400404</v>
          </cell>
          <cell r="B1075" t="str">
            <v>MAQUINARIA PARA LA MINERÍA, LA EXPLOTACIÓN DE CANTERAS Y LA CONSTRUCCIÓN Y SUS PARTES Y PIEZAS</v>
          </cell>
          <cell r="C1075"/>
          <cell r="D1075"/>
          <cell r="E1075">
            <v>0</v>
          </cell>
          <cell r="F1075"/>
        </row>
        <row r="1076">
          <cell r="A1076" t="str">
            <v>D3502020003035020240102020100400409</v>
          </cell>
          <cell r="B1076" t="str">
            <v>OTRA MAQUINARIA PARA USOS ESPECIALES Y SUS PARTES Y PIEZAS</v>
          </cell>
          <cell r="C1076"/>
          <cell r="D1076"/>
          <cell r="E1076">
            <v>0</v>
          </cell>
          <cell r="F1076"/>
        </row>
        <row r="1077">
          <cell r="A1077" t="str">
            <v>D35020200030350202401020201004005</v>
          </cell>
          <cell r="B1077" t="str">
            <v>MAQUINARIA DE OFICINA, CONTABILIDAD E INFORMÁTICA</v>
          </cell>
          <cell r="C1077">
            <v>0</v>
          </cell>
          <cell r="D1077"/>
          <cell r="E1077">
            <v>0</v>
          </cell>
          <cell r="F1077">
            <v>0</v>
          </cell>
        </row>
        <row r="1078">
          <cell r="A1078" t="str">
            <v>D3502020003035020240102020100400502</v>
          </cell>
          <cell r="B1078" t="str">
            <v>MAQUINARIA DE INFORMÁTICA Y SUS PARTES, PIEZAS Y ACCESORIOS</v>
          </cell>
          <cell r="C1078"/>
          <cell r="D1078"/>
          <cell r="E1078">
            <v>0</v>
          </cell>
          <cell r="F1078"/>
        </row>
        <row r="1079">
          <cell r="A1079" t="str">
            <v>D35020200030350202401020201004008</v>
          </cell>
          <cell r="B1079" t="str">
            <v>APARATOS MÉDICOS, INSTRUMENTOS ÓPTICOS Y DE PRECISIÓN, RELOJES</v>
          </cell>
          <cell r="C1079">
            <v>0</v>
          </cell>
          <cell r="D1079"/>
          <cell r="E1079">
            <v>0</v>
          </cell>
          <cell r="F1079">
            <v>0</v>
          </cell>
        </row>
        <row r="1080">
          <cell r="A1080" t="str">
            <v>D3502020003035020240102020100400802</v>
          </cell>
          <cell r="B1080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80"/>
          <cell r="D1080"/>
          <cell r="E1080">
            <v>0</v>
          </cell>
          <cell r="F1080"/>
        </row>
        <row r="1081">
          <cell r="A1081" t="str">
            <v>D35020200030350202401020202</v>
          </cell>
          <cell r="B1081" t="str">
            <v>ADQUISICIÓN DE SERVICIOS</v>
          </cell>
          <cell r="C1081">
            <v>0</v>
          </cell>
          <cell r="D1081"/>
          <cell r="E1081">
            <v>0</v>
          </cell>
          <cell r="F1081">
            <v>1138837000</v>
          </cell>
        </row>
        <row r="1082">
          <cell r="A1082" t="str">
            <v>D35020200030350202401020202005</v>
          </cell>
          <cell r="B1082" t="str">
            <v>SERVICIOS DE LA CONSTRUCCIÓN</v>
          </cell>
          <cell r="C1082">
            <v>0</v>
          </cell>
          <cell r="D1082"/>
          <cell r="E1082">
            <v>0</v>
          </cell>
          <cell r="F1082">
            <v>0</v>
          </cell>
        </row>
        <row r="1083">
          <cell r="A1083" t="str">
            <v>D35020200030350202401020202005004</v>
          </cell>
          <cell r="B1083" t="str">
            <v>SERVICIOS DE CONSTRUCCIÓN</v>
          </cell>
          <cell r="C1083">
            <v>0</v>
          </cell>
          <cell r="D1083"/>
          <cell r="E1083">
            <v>0</v>
          </cell>
          <cell r="F1083">
            <v>0</v>
          </cell>
        </row>
        <row r="1084">
          <cell r="A1084" t="str">
            <v>D3502020003035020240102020200500404</v>
          </cell>
          <cell r="B1084" t="str">
            <v>MONTAJE Y ERECCIÓN DE CONSTRUCCIONES PREFABRICADAS</v>
          </cell>
          <cell r="C1084">
            <v>0</v>
          </cell>
          <cell r="D1084"/>
          <cell r="E1084">
            <v>0</v>
          </cell>
          <cell r="F1084"/>
        </row>
        <row r="1085">
          <cell r="A1085" t="str">
            <v>D35020200030350202401020202006</v>
          </cell>
          <cell r="B1085" t="str">
            <v>SERVICIOS DE ALOJAMIENTO; SERVICIOS DE SUMINISTRO DE COMIDAS Y BEBIDAS; SERVICIOS DE TRANSPORTE; Y SERVICIOS DE DISTRIBUCIÓN DE ELECTRICIDAD, GAS Y AGUA</v>
          </cell>
          <cell r="C1085">
            <v>0</v>
          </cell>
          <cell r="D1085"/>
          <cell r="E1085">
            <v>0</v>
          </cell>
          <cell r="F1085">
            <v>0</v>
          </cell>
        </row>
        <row r="1086">
          <cell r="A1086" t="str">
            <v>D35020200030350202401020202006003</v>
          </cell>
          <cell r="B1086" t="str">
            <v>ALOJAMIENTO; SERVICIOS DE SUMINISTROS DE COMIDAS Y BEBIDAS</v>
          </cell>
          <cell r="C1086">
            <v>0</v>
          </cell>
          <cell r="D1086"/>
          <cell r="E1086">
            <v>0</v>
          </cell>
          <cell r="F1086">
            <v>0</v>
          </cell>
        </row>
        <row r="1087">
          <cell r="A1087" t="str">
            <v>D3502020003035020240102020200600301</v>
          </cell>
          <cell r="B1087" t="str">
            <v>SERVICIOS DE ALOJAMIENTO PARA ESTANCIAS CORTAS</v>
          </cell>
          <cell r="C1087"/>
          <cell r="D1087"/>
          <cell r="E1087">
            <v>0</v>
          </cell>
          <cell r="F1087"/>
        </row>
        <row r="1088">
          <cell r="A1088" t="str">
            <v>D3502020003035020240102020200600303</v>
          </cell>
          <cell r="B1088" t="str">
            <v>SERVICIOS DE SUMINISTRO DE COMIDAS</v>
          </cell>
          <cell r="C1088"/>
          <cell r="D1088"/>
          <cell r="E1088">
            <v>0</v>
          </cell>
          <cell r="F1088"/>
        </row>
        <row r="1089">
          <cell r="A1089" t="str">
            <v>D35020200030350202401020202006004</v>
          </cell>
          <cell r="B1089" t="str">
            <v>SERVICIOS DE TRANSPORTE DE PASAJEROS</v>
          </cell>
          <cell r="C1089"/>
          <cell r="D1089"/>
          <cell r="E1089">
            <v>0</v>
          </cell>
          <cell r="F1089"/>
        </row>
        <row r="1090">
          <cell r="A1090" t="str">
            <v>D35020200030350202401020202006005</v>
          </cell>
          <cell r="B1090" t="str">
            <v>SERVICIOS DE TRANSPORTE DE CARGA</v>
          </cell>
          <cell r="C1090">
            <v>0</v>
          </cell>
          <cell r="D1090"/>
          <cell r="E1090">
            <v>0</v>
          </cell>
          <cell r="F1090">
            <v>0</v>
          </cell>
        </row>
        <row r="1091">
          <cell r="A1091" t="str">
            <v>D3502020003035020240102020200600501</v>
          </cell>
          <cell r="B1091" t="str">
            <v>SERVICIOS DE TRANSPORTE DE CARGA POR VÍA TERRESTRE</v>
          </cell>
          <cell r="C1091"/>
          <cell r="D1091"/>
          <cell r="E1091">
            <v>0</v>
          </cell>
          <cell r="F1091"/>
        </row>
        <row r="1092">
          <cell r="A1092" t="str">
            <v>D35020200030350202401020202008</v>
          </cell>
          <cell r="B1092" t="str">
            <v xml:space="preserve">SERVICIOS PRESTADOS A LAS EMPRESAS Y SERVICIOS DE PRODUCCIÓN </v>
          </cell>
          <cell r="C1092">
            <v>0</v>
          </cell>
          <cell r="D1092"/>
          <cell r="E1092">
            <v>0</v>
          </cell>
          <cell r="F1092">
            <v>1138837000</v>
          </cell>
        </row>
        <row r="1093">
          <cell r="A1093" t="str">
            <v>D35020200030350202401020202008001</v>
          </cell>
          <cell r="B1093" t="str">
            <v>SERVICIOS DE INVESTIGACIÓN Y DESARROLLO</v>
          </cell>
          <cell r="C1093">
            <v>0</v>
          </cell>
          <cell r="D1093"/>
          <cell r="E1093">
            <v>0</v>
          </cell>
          <cell r="F1093">
            <v>195792000</v>
          </cell>
        </row>
        <row r="1094">
          <cell r="A1094" t="str">
            <v>D3502020003035020240102020200800102</v>
          </cell>
          <cell r="B1094" t="str">
            <v>SERVICIOS DE INVESTIGACIÓN Y DESARROLLO EXPERIMENTAL EN CIENCIAS SOCIALES Y HUMANIDADES</v>
          </cell>
          <cell r="C1094"/>
          <cell r="D1094"/>
          <cell r="E1094">
            <v>0</v>
          </cell>
          <cell r="F1094">
            <v>195792000</v>
          </cell>
        </row>
        <row r="1095">
          <cell r="A1095" t="str">
            <v>D35020200030350202401020202008002</v>
          </cell>
          <cell r="B1095" t="str">
            <v>SERVICIOS JURÍDICOS Y CONTABLES</v>
          </cell>
          <cell r="C1095">
            <v>0</v>
          </cell>
          <cell r="D1095"/>
          <cell r="E1095">
            <v>0</v>
          </cell>
          <cell r="F1095">
            <v>0</v>
          </cell>
        </row>
        <row r="1096">
          <cell r="A1096" t="str">
            <v>D3502020003035020240102020200800201</v>
          </cell>
          <cell r="B1096" t="str">
            <v>SERVICIOS JURÍDICOS</v>
          </cell>
          <cell r="C1096"/>
          <cell r="D1096"/>
          <cell r="E1096">
            <v>0</v>
          </cell>
          <cell r="F1096"/>
        </row>
        <row r="1097">
          <cell r="A1097" t="str">
            <v>D35020200030350202401020202008003</v>
          </cell>
          <cell r="B1097" t="str">
            <v>OTROS SERVICIOS PROFESIONALES, CIENTÍFICOS Y TÉCNICOS</v>
          </cell>
          <cell r="C1097">
            <v>0</v>
          </cell>
          <cell r="D1097"/>
          <cell r="E1097">
            <v>0</v>
          </cell>
          <cell r="F1097">
            <v>943045000</v>
          </cell>
        </row>
        <row r="1098">
          <cell r="A1098" t="str">
            <v>D3502020003035020240102020200800301</v>
          </cell>
          <cell r="B1098" t="str">
            <v>SERVICIOS DE CONSULTORÍA EN ADMINISTRACIÓN Y SERVICIOS DE GESTIÓN; SERVICIOS DE TECNOLOGÍA DE LA INFORMACIÓN</v>
          </cell>
          <cell r="C1098">
            <v>0</v>
          </cell>
          <cell r="D1098"/>
          <cell r="E1098">
            <v>0</v>
          </cell>
          <cell r="F1098">
            <v>46000000</v>
          </cell>
        </row>
        <row r="1099">
          <cell r="A1099" t="str">
            <v>D35020200030350202401020202008003019</v>
          </cell>
          <cell r="B1099" t="str">
            <v>OTROS SERVICIOS DE GESTIÓN, EXCEPTO LOS SERVICIOS DE ADMINISTRACIÓN DE PROYECTOS DE CONSTRUCCIÓN</v>
          </cell>
          <cell r="C1099"/>
          <cell r="D1099"/>
          <cell r="E1099">
            <v>0</v>
          </cell>
          <cell r="F1099">
            <v>46000000</v>
          </cell>
        </row>
        <row r="1100">
          <cell r="A1100" t="str">
            <v>D3502020003035020240102020200800306</v>
          </cell>
          <cell r="B1100" t="str">
            <v>SERVICIOS DE PUBLICIDAD Y EL SUMINISTRO DE ESPACIO O TIEMPO PUBLICITARIOS</v>
          </cell>
          <cell r="C1100"/>
          <cell r="D1100"/>
          <cell r="E1100">
            <v>0</v>
          </cell>
          <cell r="F1100"/>
        </row>
        <row r="1101">
          <cell r="A1101" t="str">
            <v>D3502020003035020240102020200800307</v>
          </cell>
          <cell r="B1101" t="str">
            <v>SERVICIOS DE INVESTIGACIÓN DE MERCADOS Y DE ENCUESTAS DE OPINIÓN PÚBLICA</v>
          </cell>
          <cell r="C1101"/>
          <cell r="D1101"/>
          <cell r="E1101">
            <v>0</v>
          </cell>
          <cell r="F1101"/>
        </row>
        <row r="1102">
          <cell r="A1102" t="str">
            <v>D3502020003035020240102020200800308</v>
          </cell>
          <cell r="B1102" t="str">
            <v>SERVICIOS FOTOGRÁFICOS Y SERVICIOS DE REVELADO FOTOGRÁFICO</v>
          </cell>
          <cell r="C1102"/>
          <cell r="D1102"/>
          <cell r="E1102">
            <v>0</v>
          </cell>
          <cell r="F1102"/>
        </row>
        <row r="1103">
          <cell r="A1103" t="str">
            <v>D3502020003035020240102020200800309</v>
          </cell>
          <cell r="B1103" t="str">
            <v>OTROS SERVICIOS PROFESIONALES Y TÉCNICOS N.C.P.</v>
          </cell>
          <cell r="C1103"/>
          <cell r="D1103"/>
          <cell r="E1103">
            <v>0</v>
          </cell>
          <cell r="F1103">
            <v>897045000</v>
          </cell>
        </row>
        <row r="1104">
          <cell r="A1104" t="str">
            <v>D35020200030350202401020202008004</v>
          </cell>
          <cell r="B1104" t="str">
            <v>SERVICIOS DE TELECOMUNICACIONES, TRANSMISIÓN Y SUMINISTRO DE INFORMACIÓN</v>
          </cell>
          <cell r="C1104">
            <v>0</v>
          </cell>
          <cell r="D1104"/>
          <cell r="E1104">
            <v>0</v>
          </cell>
          <cell r="F1104">
            <v>0</v>
          </cell>
        </row>
        <row r="1105">
          <cell r="A1105" t="str">
            <v>D3502020003035020240102020200800401</v>
          </cell>
          <cell r="B1105" t="str">
            <v>SERVICIOS DE TELEFONÍA Y OTRAS TELECOMUNICACIONES</v>
          </cell>
          <cell r="C1105"/>
          <cell r="D1105"/>
          <cell r="E1105">
            <v>0</v>
          </cell>
          <cell r="F1105"/>
        </row>
        <row r="1106">
          <cell r="A1106" t="str">
            <v>D35020200030350202401020202008005</v>
          </cell>
          <cell r="B1106" t="str">
            <v>SERVICIOS DE SOPORTE</v>
          </cell>
          <cell r="C1106">
            <v>0</v>
          </cell>
          <cell r="D1106"/>
          <cell r="E1106">
            <v>0</v>
          </cell>
          <cell r="F1106">
            <v>0</v>
          </cell>
        </row>
        <row r="1107">
          <cell r="A1107" t="str">
            <v>D3502020003035020240102020200800509</v>
          </cell>
          <cell r="B1107" t="str">
            <v>OTROS SERVICIOS AUXILIARES</v>
          </cell>
          <cell r="C1107">
            <v>0</v>
          </cell>
          <cell r="D1107"/>
          <cell r="E1107">
            <v>0</v>
          </cell>
          <cell r="F1107">
            <v>0</v>
          </cell>
        </row>
        <row r="1108">
          <cell r="A1108" t="str">
            <v>D35020200030350202401020202008005099</v>
          </cell>
          <cell r="B1108" t="str">
            <v>OTROS SERVICIOS DE APOYO Y DE INFORMACIÓN N.C.P.</v>
          </cell>
          <cell r="C1108"/>
          <cell r="D1108"/>
          <cell r="E1108">
            <v>0</v>
          </cell>
          <cell r="F1108"/>
        </row>
        <row r="1109">
          <cell r="A1109" t="str">
            <v>D35020200030350202401020202008009</v>
          </cell>
          <cell r="B1109" t="str">
            <v xml:space="preserve">OTROS SERVICIOS DE FABRICACIÓN; SERVICIOS DE EDICIÓN, IMPRESIÓN Y REPRODUCCIÓN; SERVICIOS DE RECUPERACIÓN DE MATERIALES </v>
          </cell>
          <cell r="C1109">
            <v>0</v>
          </cell>
          <cell r="D1109"/>
          <cell r="E1109">
            <v>0</v>
          </cell>
          <cell r="F1109">
            <v>0</v>
          </cell>
        </row>
        <row r="1110">
          <cell r="A1110" t="str">
            <v>D3502020003035020240102020200800901</v>
          </cell>
          <cell r="B1110" t="str">
            <v xml:space="preserve">SERVICIOS DE EDICIÓN, IMPRESIÓN Y REPRODUCCIÓN </v>
          </cell>
          <cell r="C1110"/>
          <cell r="D1110"/>
          <cell r="E1110">
            <v>0</v>
          </cell>
          <cell r="F1110"/>
        </row>
        <row r="1111">
          <cell r="A1111" t="str">
            <v>D35020200030350202401020202009</v>
          </cell>
          <cell r="B1111" t="str">
            <v>SERVICIOS PARA LA COMUNIDAD, SOCIALES Y PERSONALES</v>
          </cell>
          <cell r="C1111">
            <v>0</v>
          </cell>
          <cell r="D1111"/>
          <cell r="E1111">
            <v>0</v>
          </cell>
          <cell r="F1111">
            <v>0</v>
          </cell>
        </row>
        <row r="1112">
          <cell r="A1112" t="str">
            <v>D35020200030350202401020202009003</v>
          </cell>
          <cell r="B1112" t="str">
            <v>SERVICIOS PARA EL CUIDADO DE LA SALUD HUMANA Y SERVICIOS SOCIALES</v>
          </cell>
          <cell r="C1112">
            <v>0</v>
          </cell>
          <cell r="D1112"/>
          <cell r="E1112">
            <v>0</v>
          </cell>
          <cell r="F1112">
            <v>0</v>
          </cell>
        </row>
        <row r="1113">
          <cell r="A1113" t="str">
            <v>D3502020003035020240102020200900301</v>
          </cell>
          <cell r="B1113" t="str">
            <v>SERVICIOS DE SALUD HUMANA</v>
          </cell>
          <cell r="C1113"/>
          <cell r="D1113"/>
          <cell r="E1113">
            <v>0</v>
          </cell>
          <cell r="F1113"/>
        </row>
        <row r="1114">
          <cell r="A1114" t="str">
            <v>D35020200030350202401020202009006</v>
          </cell>
          <cell r="B1114" t="str">
            <v>SERVICIOS DE ESPARCIMIENTO, CULTURALES Y DEPORTIVOS</v>
          </cell>
          <cell r="C1114">
            <v>0</v>
          </cell>
          <cell r="D1114"/>
          <cell r="E1114">
            <v>0</v>
          </cell>
          <cell r="F1114">
            <v>0</v>
          </cell>
        </row>
        <row r="1115">
          <cell r="A1115" t="str">
            <v>D3502020003035020240102020200900601</v>
          </cell>
          <cell r="B1115" t="str">
            <v xml:space="preserve">SERVICIOS AUDIOVISUALES Y SERVICIOS CONEXOS </v>
          </cell>
          <cell r="C1115"/>
          <cell r="D1115"/>
          <cell r="E1115">
            <v>0</v>
          </cell>
          <cell r="F1115"/>
        </row>
        <row r="1116">
          <cell r="A1116" t="str">
            <v>D35020200030350202401020202010</v>
          </cell>
          <cell r="B1116" t="str">
            <v>VIÁTICOS DE LOS FUNCIONARIOS EN COMISIÓN</v>
          </cell>
          <cell r="C1116"/>
          <cell r="D1116"/>
          <cell r="E1116">
            <v>0</v>
          </cell>
          <cell r="F1116"/>
        </row>
        <row r="1117">
          <cell r="A1117" t="str">
            <v>D35020200030350202402</v>
          </cell>
          <cell r="B1117" t="str">
            <v>GESTIONAR ALIANZAS PARA LA COFINANCIACIÓN DE PROYECTOS DE DESARROLLO DE LA ACTIVIDAD ARTESANAL EN LOS 32 DEPARTAMENTOS Y EN LA CIUDAD DE BOGOTÁ (INCLUIYE RECURSOS
DE COFINANCIACIÓN)</v>
          </cell>
          <cell r="C1117">
            <v>0</v>
          </cell>
          <cell r="D1117"/>
          <cell r="E1117">
            <v>0</v>
          </cell>
          <cell r="F1117">
            <v>360392000</v>
          </cell>
        </row>
        <row r="1118">
          <cell r="A1118" t="str">
            <v>D3502020003035020240202</v>
          </cell>
          <cell r="B1118" t="str">
            <v xml:space="preserve">ADQUISICIÓN DE BIENES Y SERVICIOS </v>
          </cell>
          <cell r="C1118">
            <v>0</v>
          </cell>
          <cell r="D1118"/>
          <cell r="E1118">
            <v>0</v>
          </cell>
          <cell r="F1118">
            <v>240392000</v>
          </cell>
        </row>
        <row r="1119">
          <cell r="A1119" t="str">
            <v>D350202000303502024020202</v>
          </cell>
          <cell r="B1119" t="str">
            <v xml:space="preserve">ADQUISICIONES DIFERENTES DE ACTIVOS </v>
          </cell>
          <cell r="C1119">
            <v>0</v>
          </cell>
          <cell r="D1119"/>
          <cell r="E1119">
            <v>0</v>
          </cell>
          <cell r="F1119">
            <v>240392000</v>
          </cell>
        </row>
        <row r="1120">
          <cell r="A1120" t="str">
            <v>D35020200030350202402020201</v>
          </cell>
          <cell r="B1120" t="str">
            <v>MATERIALES Y SUMINISTROS</v>
          </cell>
          <cell r="C1120">
            <v>0</v>
          </cell>
          <cell r="D1120"/>
          <cell r="E1120">
            <v>0</v>
          </cell>
          <cell r="F1120">
            <v>0</v>
          </cell>
        </row>
        <row r="1121">
          <cell r="A1121" t="str">
            <v>D35020200030350202402020201000</v>
          </cell>
          <cell r="B1121" t="str">
            <v>AGRICULTURA, SILVICULTURA Y PRODUCTOS DE LA PESCA</v>
          </cell>
          <cell r="C1121">
            <v>0</v>
          </cell>
          <cell r="D1121"/>
          <cell r="E1121">
            <v>0</v>
          </cell>
          <cell r="F1121">
            <v>0</v>
          </cell>
        </row>
        <row r="1122">
          <cell r="A1122" t="str">
            <v>D35020200030350202402020201000001</v>
          </cell>
          <cell r="B1122" t="str">
            <v>PRODUCTOS DE LA AGRICULTURA Y LA HORTICULTURA</v>
          </cell>
          <cell r="C1122">
            <v>0</v>
          </cell>
          <cell r="D1122"/>
          <cell r="E1122">
            <v>0</v>
          </cell>
          <cell r="F1122">
            <v>0</v>
          </cell>
        </row>
        <row r="1123">
          <cell r="A1123" t="str">
            <v>D3502020003035020240202020100000103</v>
          </cell>
          <cell r="B1123" t="str">
            <v>FRUTAS Y NUECES</v>
          </cell>
          <cell r="C1123"/>
          <cell r="D1123"/>
          <cell r="E1123">
            <v>0</v>
          </cell>
          <cell r="F1123"/>
        </row>
        <row r="1124">
          <cell r="A1124" t="str">
            <v>D3502020003035020240202020100000104</v>
          </cell>
          <cell r="B1124" t="str">
            <v>SEMILLAS Y FRUTOS OLEAGINOSOS</v>
          </cell>
          <cell r="C1124"/>
          <cell r="D1124"/>
          <cell r="E1124">
            <v>0</v>
          </cell>
          <cell r="F1124"/>
        </row>
        <row r="1125">
          <cell r="A1125" t="str">
            <v>D3502020003035020240202020100000109</v>
          </cell>
          <cell r="B1125" t="str">
            <v>PRODUCTOS DE FORRAJE, FIBRAS, PLANTAS VIVAS, FLORES Y CAPULLOS DE FLORES, TABACO EN RAMA Y CAUCHO NATURAL</v>
          </cell>
          <cell r="C1125"/>
          <cell r="D1125"/>
          <cell r="E1125">
            <v>0</v>
          </cell>
          <cell r="F1125"/>
        </row>
        <row r="1126">
          <cell r="A1126" t="str">
            <v>D35020200030350202402020201000002</v>
          </cell>
          <cell r="B1126" t="str">
            <v>ANIMALES VIVOS Y PRODUCTOS ANIMALES (EXCEPTO LA CARNE)</v>
          </cell>
          <cell r="C1126">
            <v>0</v>
          </cell>
          <cell r="D1126"/>
          <cell r="E1126">
            <v>0</v>
          </cell>
          <cell r="F1126">
            <v>0</v>
          </cell>
        </row>
        <row r="1127">
          <cell r="A1127" t="str">
            <v>D3502020003035020240202020100000209</v>
          </cell>
          <cell r="B1127" t="str">
            <v>OTROS PRODUCTOS ANIMALES</v>
          </cell>
          <cell r="C1127"/>
          <cell r="D1127"/>
          <cell r="E1127">
            <v>0</v>
          </cell>
          <cell r="F1127"/>
        </row>
        <row r="1128">
          <cell r="A1128" t="str">
            <v>D35020200030350202402020201000003</v>
          </cell>
          <cell r="B1128" t="str">
            <v>PRODUCTOS DE LA SILVICULTURA Y DE LA EXPLOTACIÓN FORESTAL</v>
          </cell>
          <cell r="C1128">
            <v>0</v>
          </cell>
          <cell r="D1128"/>
          <cell r="E1128">
            <v>0</v>
          </cell>
          <cell r="F1128">
            <v>0</v>
          </cell>
        </row>
        <row r="1129">
          <cell r="A1129" t="str">
            <v>D3502020003035020240202020100000301</v>
          </cell>
          <cell r="B1129" t="str">
            <v>MADERA EN BRUTO</v>
          </cell>
          <cell r="C1129"/>
          <cell r="D1129"/>
          <cell r="E1129">
            <v>0</v>
          </cell>
          <cell r="F1129"/>
        </row>
        <row r="1130">
          <cell r="A1130" t="str">
            <v>D35020200030350202402020201001</v>
          </cell>
          <cell r="B1130" t="str">
            <v>MINERALES; ELECTRICIDAD, GAS Y AGUA</v>
          </cell>
          <cell r="C1130"/>
          <cell r="D1130"/>
          <cell r="E1130">
            <v>0</v>
          </cell>
          <cell r="F1130"/>
        </row>
        <row r="1131">
          <cell r="A1131" t="str">
            <v>D35020200030350202402020201002</v>
          </cell>
          <cell r="B1131" t="str">
            <v>PRODUCTOS ALIMENTICIOS, BEBIDAS Y TABACO; TEXTILES, PRENDAS DE VESTIR Y PRODUCTOS DE CUERO</v>
          </cell>
          <cell r="C1131">
            <v>0</v>
          </cell>
          <cell r="D1131"/>
          <cell r="E1131">
            <v>0</v>
          </cell>
          <cell r="F1131">
            <v>0</v>
          </cell>
        </row>
        <row r="1132">
          <cell r="A1132" t="str">
            <v>D35020200030350202402020201002006</v>
          </cell>
          <cell r="B1132" t="str">
            <v>HILADOS E HILOS; TEJIDOS DE FIBRAS TEXTILES INCLUSO AFELPADOS</v>
          </cell>
          <cell r="C1132"/>
          <cell r="D1132"/>
          <cell r="E1132">
            <v>0</v>
          </cell>
          <cell r="F1132"/>
        </row>
        <row r="1133">
          <cell r="A1133" t="str">
            <v>D35020200030350202402020201002007</v>
          </cell>
          <cell r="B1133" t="str">
            <v>ARTÍCULOS TEXTILES (EXCEPTO PRENDAS DE VESTIR)</v>
          </cell>
          <cell r="C1133"/>
          <cell r="D1133"/>
          <cell r="E1133">
            <v>0</v>
          </cell>
          <cell r="F1133"/>
        </row>
        <row r="1134">
          <cell r="A1134" t="str">
            <v>D35020200030350202402020201002009</v>
          </cell>
          <cell r="B1134" t="str">
            <v>CUERO Y PRODUCTOS DE CUERO; CALZADO</v>
          </cell>
          <cell r="C1134"/>
          <cell r="D1134"/>
          <cell r="E1134">
            <v>0</v>
          </cell>
          <cell r="F1134"/>
        </row>
        <row r="1135">
          <cell r="A1135" t="str">
            <v>D35020200030350202402020201003</v>
          </cell>
          <cell r="B1135" t="str">
            <v>OTROS BIENES TRANSPORTABLES (EXCEPTO PRODUCTOS METÁLICOS, MAQUINARIA Y EQUIPO)</v>
          </cell>
          <cell r="C1135">
            <v>0</v>
          </cell>
          <cell r="D1135"/>
          <cell r="E1135">
            <v>0</v>
          </cell>
          <cell r="F1135">
            <v>0</v>
          </cell>
        </row>
        <row r="1136">
          <cell r="A1136" t="str">
            <v>D35020200030350202402020201003001</v>
          </cell>
          <cell r="B1136" t="str">
            <v>PRODUCTOS DE MADERA, CORCHO, CESTERÍA Y ESPARTERÍA</v>
          </cell>
          <cell r="C1136"/>
          <cell r="D1136"/>
          <cell r="E1136">
            <v>0</v>
          </cell>
          <cell r="F1136"/>
        </row>
        <row r="1137">
          <cell r="A1137" t="str">
            <v>D35020200030350202402020201003002</v>
          </cell>
          <cell r="B1137" t="str">
            <v>PASTA O PULPA, PAPEL Y PRODUCTOS DE PAPEL; IMPRESOS Y ARTÍCULOS RELACIONADOS</v>
          </cell>
          <cell r="C1137">
            <v>0</v>
          </cell>
          <cell r="D1137"/>
          <cell r="E1137">
            <v>0</v>
          </cell>
          <cell r="F1137">
            <v>0</v>
          </cell>
        </row>
        <row r="1138">
          <cell r="A1138" t="str">
            <v>D3502020003035020240202020100300201</v>
          </cell>
          <cell r="B1138" t="str">
            <v>PASTA DE PAPEL, PAPEL Y CARTÓN</v>
          </cell>
          <cell r="C1138"/>
          <cell r="D1138"/>
          <cell r="E1138">
            <v>0</v>
          </cell>
          <cell r="F1138"/>
        </row>
        <row r="1139">
          <cell r="A1139" t="str">
            <v>D3502020003035020240202020100300206</v>
          </cell>
          <cell r="B1139" t="str">
            <v xml:space="preserve">SELLOS, CHEQUERAS, BILLETES DE BANCO, TÍTULOS DE ACCIONES, CATÁLOGOS Y FOLLETOS, MATERIAL PARA ANUNCIOS PUBLICITARIOS Y OTROS MATERIALES IMPRESOS </v>
          </cell>
          <cell r="C1139"/>
          <cell r="D1139"/>
          <cell r="E1139">
            <v>0</v>
          </cell>
          <cell r="F1139"/>
        </row>
        <row r="1140">
          <cell r="A1140" t="str">
            <v>D3502020003035020240202020100300207</v>
          </cell>
          <cell r="B1140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140"/>
          <cell r="D1140"/>
          <cell r="E1140">
            <v>0</v>
          </cell>
          <cell r="F1140"/>
        </row>
        <row r="1141">
          <cell r="A1141" t="str">
            <v>D35020200030350202402020201003003</v>
          </cell>
          <cell r="B1141" t="str">
            <v>PRODUCTOS DE HORNOS DE COQUE; PRODUCTOS DE REFINACIÓN DE PETRÓLEO Y COMBUSTIBLE NUCLEAR</v>
          </cell>
          <cell r="C1141">
            <v>0</v>
          </cell>
          <cell r="D1141"/>
          <cell r="E1141">
            <v>0</v>
          </cell>
          <cell r="F1141">
            <v>0</v>
          </cell>
        </row>
        <row r="1142">
          <cell r="A1142" t="str">
            <v>D3502020003035020240202020100300304</v>
          </cell>
          <cell r="B1142" t="str">
            <v>GAS DE PETRÓLEO Y OTROS HIDROCARBUROS GASEOSOS (EXCEPTO GAS NATURAL)</v>
          </cell>
          <cell r="C1142"/>
          <cell r="D1142"/>
          <cell r="E1142">
            <v>0</v>
          </cell>
          <cell r="F1142"/>
        </row>
        <row r="1143">
          <cell r="A1143" t="str">
            <v>D35020200030350202402020201003004</v>
          </cell>
          <cell r="B1143" t="str">
            <v>QUÍMICOS BÁSICOS</v>
          </cell>
          <cell r="C1143">
            <v>0</v>
          </cell>
          <cell r="D1143"/>
          <cell r="E1143">
            <v>0</v>
          </cell>
          <cell r="F1143">
            <v>0</v>
          </cell>
        </row>
        <row r="1144">
          <cell r="A1144" t="str">
            <v>D3502020003035020240202020100300401</v>
          </cell>
          <cell r="B1144" t="str">
            <v xml:space="preserve">QUÍMICOS ORGÁNICOS BÁSICOS </v>
          </cell>
          <cell r="C1144"/>
          <cell r="D1144"/>
          <cell r="E1144">
            <v>0</v>
          </cell>
          <cell r="F1144"/>
        </row>
        <row r="1145">
          <cell r="A1145" t="str">
            <v>D35020200030350202402020201003005</v>
          </cell>
          <cell r="B1145" t="str">
            <v>OTROS PRODUCTOS QUÍMICOS; FIBRAS ARTIFICIALES (O FIBRAS INDUSTRIALES HECHAS POR EL HOMBRE)</v>
          </cell>
          <cell r="C1145">
            <v>0</v>
          </cell>
          <cell r="D1145"/>
          <cell r="E1145">
            <v>0</v>
          </cell>
          <cell r="F1145">
            <v>0</v>
          </cell>
        </row>
        <row r="1146">
          <cell r="A1146" t="str">
            <v>D3502020003035020240202020100300501</v>
          </cell>
          <cell r="B1146" t="str">
            <v>PINTURAS Y BARNICES Y PRODUCTOS RELACIONADOS; COLORES PARA LA PINTURA ARTÍSTICA; TINTAS</v>
          </cell>
          <cell r="C1146"/>
          <cell r="D1146"/>
          <cell r="E1146">
            <v>0</v>
          </cell>
          <cell r="F1146"/>
        </row>
        <row r="1147">
          <cell r="A1147" t="str">
            <v>D35020200030350202402020201003006</v>
          </cell>
          <cell r="B1147" t="str">
            <v>PRODUCTOS DE CAUCHO Y PLÁSTICO</v>
          </cell>
          <cell r="C1147">
            <v>0</v>
          </cell>
          <cell r="D1147"/>
          <cell r="E1147">
            <v>0</v>
          </cell>
          <cell r="F1147">
            <v>0</v>
          </cell>
        </row>
        <row r="1148">
          <cell r="A1148" t="str">
            <v>D3502020003035020240202020100300602</v>
          </cell>
          <cell r="B1148" t="str">
            <v>OTROS PRODUCTOS DE CAUCHO</v>
          </cell>
          <cell r="C1148"/>
          <cell r="D1148"/>
          <cell r="E1148">
            <v>0</v>
          </cell>
          <cell r="F1148"/>
        </row>
        <row r="1149">
          <cell r="A1149" t="str">
            <v>D3502020003035020240202020100300609</v>
          </cell>
          <cell r="B1149" t="str">
            <v>OTROS PRODUCTOS PLÁSTICOS</v>
          </cell>
          <cell r="C1149"/>
          <cell r="D1149"/>
          <cell r="E1149">
            <v>0</v>
          </cell>
          <cell r="F1149"/>
        </row>
        <row r="1150">
          <cell r="A1150" t="str">
            <v>D35020200030350202402020201003007</v>
          </cell>
          <cell r="B1150" t="str">
            <v>VIDRIO Y PRODUCTOS DE VIDRIO Y OTROS PRODUCTOS NO METÁLICOS N.C.P.</v>
          </cell>
          <cell r="C1150">
            <v>0</v>
          </cell>
          <cell r="D1150"/>
          <cell r="E1150">
            <v>0</v>
          </cell>
          <cell r="F1150">
            <v>0</v>
          </cell>
        </row>
        <row r="1151">
          <cell r="A1151" t="str">
            <v>D3502020003035020240202020100300701</v>
          </cell>
          <cell r="B1151" t="str">
            <v>VIDRIO Y PRODUCTOS DE VIDRIO</v>
          </cell>
          <cell r="C1151"/>
          <cell r="D1151"/>
          <cell r="E1151">
            <v>0</v>
          </cell>
          <cell r="F1151"/>
        </row>
        <row r="1152">
          <cell r="A1152" t="str">
            <v>D3502020003035020240202020100300709</v>
          </cell>
          <cell r="B1152" t="str">
            <v>OTROS PRODUCTOS MINERALES NO METÁLICOS N.C.P.</v>
          </cell>
          <cell r="C1152"/>
          <cell r="D1152"/>
          <cell r="E1152">
            <v>0</v>
          </cell>
          <cell r="F1152"/>
        </row>
        <row r="1153">
          <cell r="A1153" t="str">
            <v>D35020200030350202402020201003008</v>
          </cell>
          <cell r="B1153" t="str">
            <v>OTROS BIENES TRANSPORTABLES N.C.P.</v>
          </cell>
          <cell r="C1153">
            <v>0</v>
          </cell>
          <cell r="D1153"/>
          <cell r="E1153">
            <v>0</v>
          </cell>
          <cell r="F1153">
            <v>0</v>
          </cell>
        </row>
        <row r="1154">
          <cell r="A1154" t="str">
            <v>D3502020003035020240202020100300801</v>
          </cell>
          <cell r="B1154" t="str">
            <v>MUEBLES</v>
          </cell>
          <cell r="C1154">
            <v>0</v>
          </cell>
          <cell r="D1154"/>
          <cell r="E1154">
            <v>0</v>
          </cell>
          <cell r="F1154">
            <v>0</v>
          </cell>
        </row>
        <row r="1155">
          <cell r="A1155" t="str">
            <v>D35020200030350202402020201003008014</v>
          </cell>
          <cell r="B1155" t="str">
            <v>OTROS MUEBLES N.C.P.</v>
          </cell>
          <cell r="C1155"/>
          <cell r="D1155"/>
          <cell r="E1155">
            <v>0</v>
          </cell>
          <cell r="F1155"/>
        </row>
        <row r="1156">
          <cell r="A1156" t="str">
            <v>D35020200030350202402020201004</v>
          </cell>
          <cell r="B1156" t="str">
            <v>PRODUCTOS METÁLICOS Y PAQUETES DE SOFTWARE</v>
          </cell>
          <cell r="C1156">
            <v>0</v>
          </cell>
          <cell r="D1156"/>
          <cell r="E1156">
            <v>0</v>
          </cell>
          <cell r="F1156">
            <v>0</v>
          </cell>
        </row>
        <row r="1157">
          <cell r="A1157" t="str">
            <v>D35020200030350202402020201004001</v>
          </cell>
          <cell r="B1157" t="str">
            <v>METALES BÁSICOS</v>
          </cell>
          <cell r="C1157"/>
          <cell r="D1157"/>
          <cell r="E1157">
            <v>0</v>
          </cell>
          <cell r="F1157"/>
        </row>
        <row r="1158">
          <cell r="A1158" t="str">
            <v>D35020200030350202402020201004002</v>
          </cell>
          <cell r="B1158" t="str">
            <v>PRODUCTOS METÁLICOS ELABORADOS (EXCEPTO MAQUINARIA Y EQUIPO)</v>
          </cell>
          <cell r="C1158"/>
          <cell r="D1158"/>
          <cell r="E1158">
            <v>0</v>
          </cell>
          <cell r="F1158"/>
        </row>
        <row r="1159">
          <cell r="A1159" t="str">
            <v>D35020200030350202402020201004004</v>
          </cell>
          <cell r="B1159" t="str">
            <v>MAQUINARIA PARA USOS ESPECIALES</v>
          </cell>
          <cell r="C1159">
            <v>0</v>
          </cell>
          <cell r="D1159"/>
          <cell r="E1159">
            <v>0</v>
          </cell>
          <cell r="F1159">
            <v>0</v>
          </cell>
        </row>
        <row r="1160">
          <cell r="A1160" t="str">
            <v>D3502020003035020240202020100400402</v>
          </cell>
          <cell r="B1160" t="str">
            <v>MÁQUINAS HERRAMIENTAS Y SUS PARTES, PIEZAS Y ACCESORIOS</v>
          </cell>
          <cell r="C1160"/>
          <cell r="D1160"/>
          <cell r="E1160">
            <v>0</v>
          </cell>
          <cell r="F1160"/>
        </row>
        <row r="1161">
          <cell r="A1161" t="str">
            <v>D3502020003035020240202020100400404</v>
          </cell>
          <cell r="B1161" t="str">
            <v>MAQUINARIA PARA LA MINERÍA, LA EXPLOTACIÓN DE CANTERAS Y LA CONSTRUCCIÓN Y SUS PARTES Y PIEZAS</v>
          </cell>
          <cell r="C1161"/>
          <cell r="D1161"/>
          <cell r="E1161">
            <v>0</v>
          </cell>
          <cell r="F1161"/>
        </row>
        <row r="1162">
          <cell r="A1162" t="str">
            <v>D3502020003035020240202020100400409</v>
          </cell>
          <cell r="B1162" t="str">
            <v>OTRA MAQUINARIA PARA USOS ESPECIALES Y SUS PARTES Y PIEZAS</v>
          </cell>
          <cell r="C1162"/>
          <cell r="D1162"/>
          <cell r="E1162">
            <v>0</v>
          </cell>
          <cell r="F1162"/>
        </row>
        <row r="1163">
          <cell r="A1163" t="str">
            <v>D35020200030350202402020201004005</v>
          </cell>
          <cell r="B1163" t="str">
            <v>MAQUINARIA DE OFICINA, CONTABILIDAD E INFORMÁTICA</v>
          </cell>
          <cell r="C1163">
            <v>0</v>
          </cell>
          <cell r="D1163"/>
          <cell r="E1163">
            <v>0</v>
          </cell>
          <cell r="F1163">
            <v>0</v>
          </cell>
        </row>
        <row r="1164">
          <cell r="A1164" t="str">
            <v>D3502020003035020240202020100400502</v>
          </cell>
          <cell r="B1164" t="str">
            <v>MAQUINARIA DE INFORMÁTICA Y SUS PARTES, PIEZAS Y ACCESORIOS</v>
          </cell>
          <cell r="C1164"/>
          <cell r="D1164"/>
          <cell r="E1164">
            <v>0</v>
          </cell>
          <cell r="F1164"/>
        </row>
        <row r="1165">
          <cell r="A1165" t="str">
            <v>D35020200030350202402020201004008</v>
          </cell>
          <cell r="B1165" t="str">
            <v>APARATOS MÉDICOS, INSTRUMENTOS ÓPTICOS Y DE PRECISIÓN, RELOJES</v>
          </cell>
          <cell r="C1165">
            <v>0</v>
          </cell>
          <cell r="D1165"/>
          <cell r="E1165">
            <v>0</v>
          </cell>
          <cell r="F1165">
            <v>0</v>
          </cell>
        </row>
        <row r="1166">
          <cell r="A1166" t="str">
            <v>D3502020003035020240202020100400802</v>
          </cell>
          <cell r="B116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166"/>
          <cell r="D1166"/>
          <cell r="E1166">
            <v>0</v>
          </cell>
          <cell r="F1166"/>
        </row>
        <row r="1167">
          <cell r="A1167" t="str">
            <v>D35020200030350202402020202</v>
          </cell>
          <cell r="B1167" t="str">
            <v>ADQUISICIÓN DE SERVICIOS</v>
          </cell>
          <cell r="C1167">
            <v>0</v>
          </cell>
          <cell r="D1167"/>
          <cell r="E1167">
            <v>0</v>
          </cell>
          <cell r="F1167">
            <v>240392000</v>
          </cell>
        </row>
        <row r="1168">
          <cell r="A1168" t="str">
            <v>D35020200030350202402020202005</v>
          </cell>
          <cell r="B1168" t="str">
            <v>SERVICIOS DE LA CONSTRUCCIÓN</v>
          </cell>
          <cell r="C1168">
            <v>0</v>
          </cell>
          <cell r="D1168"/>
          <cell r="E1168">
            <v>0</v>
          </cell>
          <cell r="F1168">
            <v>0</v>
          </cell>
        </row>
        <row r="1169">
          <cell r="A1169" t="str">
            <v>D35020200030350202402020202005004</v>
          </cell>
          <cell r="B1169" t="str">
            <v>SERVICIOS DE CONSTRUCCIÓN</v>
          </cell>
          <cell r="C1169">
            <v>0</v>
          </cell>
          <cell r="D1169"/>
          <cell r="E1169">
            <v>0</v>
          </cell>
          <cell r="F1169">
            <v>0</v>
          </cell>
        </row>
        <row r="1170">
          <cell r="A1170" t="str">
            <v>D3502020003035020240202020200500404</v>
          </cell>
          <cell r="B1170" t="str">
            <v>MONTAJE Y ERECCIÓN DE CONSTRUCCIONES PREFABRICADAS</v>
          </cell>
          <cell r="C1170">
            <v>0</v>
          </cell>
          <cell r="D1170"/>
          <cell r="E1170">
            <v>0</v>
          </cell>
          <cell r="F1170"/>
        </row>
        <row r="1171">
          <cell r="A1171" t="str">
            <v>D35020200030350202402020202006</v>
          </cell>
          <cell r="B1171" t="str">
            <v>SERVICIOS DE ALOJAMIENTO; SERVICIOS DE SUMINISTRO DE COMIDAS Y BEBIDAS; SERVICIOS DE TRANSPORTE; Y SERVICIOS DE DISTRIBUCIÓN DE ELECTRICIDAD, GAS Y AGUA</v>
          </cell>
          <cell r="C1171">
            <v>0</v>
          </cell>
          <cell r="D1171"/>
          <cell r="E1171">
            <v>0</v>
          </cell>
          <cell r="F1171">
            <v>0</v>
          </cell>
        </row>
        <row r="1172">
          <cell r="A1172" t="str">
            <v>D35020200030350202402020202006003</v>
          </cell>
          <cell r="B1172" t="str">
            <v>ALOJAMIENTO; SERVICIOS DE SUMINISTROS DE COMIDAS Y BEBIDAS</v>
          </cell>
          <cell r="C1172">
            <v>0</v>
          </cell>
          <cell r="D1172"/>
          <cell r="E1172">
            <v>0</v>
          </cell>
          <cell r="F1172">
            <v>0</v>
          </cell>
        </row>
        <row r="1173">
          <cell r="A1173" t="str">
            <v>D3502020003035020240202020200600301</v>
          </cell>
          <cell r="B1173" t="str">
            <v>SERVICIOS DE ALOJAMIENTO PARA ESTANCIAS CORTAS</v>
          </cell>
          <cell r="C1173"/>
          <cell r="D1173"/>
          <cell r="E1173">
            <v>0</v>
          </cell>
          <cell r="F1173"/>
        </row>
        <row r="1174">
          <cell r="A1174" t="str">
            <v>D3502020003035020240202020200600303</v>
          </cell>
          <cell r="B1174" t="str">
            <v>SERVICIOS DE SUMINISTRO DE COMIDAS</v>
          </cell>
          <cell r="C1174"/>
          <cell r="D1174"/>
          <cell r="E1174">
            <v>0</v>
          </cell>
          <cell r="F1174"/>
        </row>
        <row r="1175">
          <cell r="A1175" t="str">
            <v>D35020200030350202402020202006004</v>
          </cell>
          <cell r="B1175" t="str">
            <v>SERVICIOS DE TRANSPORTE DE PASAJEROS</v>
          </cell>
          <cell r="C1175"/>
          <cell r="D1175"/>
          <cell r="E1175">
            <v>0</v>
          </cell>
          <cell r="F1175"/>
        </row>
        <row r="1176">
          <cell r="A1176" t="str">
            <v>D35020200030350202402020202006005</v>
          </cell>
          <cell r="B1176" t="str">
            <v>SERVICIOS DE TRANSPORTE DE CARGA</v>
          </cell>
          <cell r="C1176">
            <v>0</v>
          </cell>
          <cell r="D1176"/>
          <cell r="E1176">
            <v>0</v>
          </cell>
          <cell r="F1176">
            <v>0</v>
          </cell>
        </row>
        <row r="1177">
          <cell r="A1177" t="str">
            <v>D3502020003035020240202020200600501</v>
          </cell>
          <cell r="B1177" t="str">
            <v>SERVICIOS DE TRANSPORTE DE CARGA POR VÍA TERRESTRE</v>
          </cell>
          <cell r="C1177"/>
          <cell r="D1177"/>
          <cell r="E1177">
            <v>0</v>
          </cell>
          <cell r="F1177"/>
        </row>
        <row r="1178">
          <cell r="A1178" t="str">
            <v>D35020200030350202402020202008</v>
          </cell>
          <cell r="B1178" t="str">
            <v xml:space="preserve">SERVICIOS PRESTADOS A LAS EMPRESAS Y SERVICIOS DE PRODUCCIÓN </v>
          </cell>
          <cell r="C1178">
            <v>0</v>
          </cell>
          <cell r="D1178"/>
          <cell r="E1178">
            <v>0</v>
          </cell>
          <cell r="F1178">
            <v>240392000</v>
          </cell>
        </row>
        <row r="1179">
          <cell r="A1179" t="str">
            <v>D35020200030350202402020202008001</v>
          </cell>
          <cell r="B1179" t="str">
            <v>SERVICIOS DE INVESTIGACIÓN Y DESARROLLO</v>
          </cell>
          <cell r="C1179">
            <v>0</v>
          </cell>
          <cell r="D1179"/>
          <cell r="E1179">
            <v>0</v>
          </cell>
          <cell r="F1179">
            <v>0</v>
          </cell>
        </row>
        <row r="1180">
          <cell r="A1180" t="str">
            <v>D3502020003035020240202020200800102</v>
          </cell>
          <cell r="B1180" t="str">
            <v>SERVICIOS DE INVESTIGACIÓN Y DESARROLLO EXPERIMENTAL EN CIENCIAS SOCIALES Y HUMANIDADES</v>
          </cell>
          <cell r="C1180"/>
          <cell r="D1180"/>
          <cell r="E1180">
            <v>0</v>
          </cell>
          <cell r="F1180"/>
        </row>
        <row r="1181">
          <cell r="A1181" t="str">
            <v>D35020200030350202402020202008002</v>
          </cell>
          <cell r="B1181" t="str">
            <v>SERVICIOS JURÍDICOS Y CONTABLES</v>
          </cell>
          <cell r="C1181">
            <v>0</v>
          </cell>
          <cell r="D1181"/>
          <cell r="E1181">
            <v>0</v>
          </cell>
          <cell r="F1181">
            <v>0</v>
          </cell>
        </row>
        <row r="1182">
          <cell r="A1182" t="str">
            <v>D3502020003035020240202020200800201</v>
          </cell>
          <cell r="B1182" t="str">
            <v>SERVICIOS JURÍDICOS</v>
          </cell>
          <cell r="C1182"/>
          <cell r="D1182"/>
          <cell r="E1182">
            <v>0</v>
          </cell>
          <cell r="F1182"/>
        </row>
        <row r="1183">
          <cell r="A1183" t="str">
            <v>D35020200030350202402020202008003</v>
          </cell>
          <cell r="B1183" t="str">
            <v>OTROS SERVICIOS PROFESIONALES, CIENTÍFICOS Y TÉCNICOS</v>
          </cell>
          <cell r="C1183">
            <v>0</v>
          </cell>
          <cell r="D1183"/>
          <cell r="E1183">
            <v>0</v>
          </cell>
          <cell r="F1183">
            <v>240392000</v>
          </cell>
        </row>
        <row r="1184">
          <cell r="A1184" t="str">
            <v>D3502020003035020240202020200800301</v>
          </cell>
          <cell r="B1184" t="str">
            <v>SERVICIOS DE CONSULTORÍA EN ADMINISTRACIÓN Y SERVICIOS DE GESTIÓN; SERVICIOS DE TECNOLOGÍA DE LA INFORMACIÓN</v>
          </cell>
          <cell r="C1184">
            <v>0</v>
          </cell>
          <cell r="D1184"/>
          <cell r="E1184">
            <v>0</v>
          </cell>
          <cell r="F1184">
            <v>240392000</v>
          </cell>
        </row>
        <row r="1185">
          <cell r="A1185" t="str">
            <v>D35020200030350202402020202008003019</v>
          </cell>
          <cell r="B1185" t="str">
            <v>OTROS SERVICIOS DE GESTIÓN, EXCEPTO LOS SERVICIOS DE ADMINISTRACIÓN DE PROYECTOS DE CONSTRUCCIÓN</v>
          </cell>
          <cell r="C1185"/>
          <cell r="D1185"/>
          <cell r="E1185">
            <v>0</v>
          </cell>
          <cell r="F1185">
            <v>240392000</v>
          </cell>
        </row>
        <row r="1186">
          <cell r="A1186" t="str">
            <v>D3502020003035020240202020200800306</v>
          </cell>
          <cell r="B1186" t="str">
            <v>SERVICIOS DE PUBLICIDAD Y EL SUMINISTRO DE ESPACIO O TIEMPO PUBLICITARIOS</v>
          </cell>
          <cell r="C1186"/>
          <cell r="D1186"/>
          <cell r="E1186">
            <v>0</v>
          </cell>
          <cell r="F1186"/>
        </row>
        <row r="1187">
          <cell r="A1187" t="str">
            <v>D3502020003035020240202020200800307</v>
          </cell>
          <cell r="B1187" t="str">
            <v>SERVICIOS DE INVESTIGACIÓN DE MERCADOS Y DE ENCUESTAS DE OPINIÓN PÚBLICA</v>
          </cell>
          <cell r="C1187"/>
          <cell r="D1187"/>
          <cell r="E1187">
            <v>0</v>
          </cell>
          <cell r="F1187"/>
        </row>
        <row r="1188">
          <cell r="A1188" t="str">
            <v>D3502020003035020240202020200800308</v>
          </cell>
          <cell r="B1188" t="str">
            <v>SERVICIOS FOTOGRÁFICOS Y SERVICIOS DE REVELADO FOTOGRÁFICO</v>
          </cell>
          <cell r="C1188"/>
          <cell r="D1188"/>
          <cell r="E1188">
            <v>0</v>
          </cell>
          <cell r="F1188"/>
        </row>
        <row r="1189">
          <cell r="A1189" t="str">
            <v>D3502020003035020240202020200800309</v>
          </cell>
          <cell r="B1189" t="str">
            <v>OTROS SERVICIOS PROFESIONALES Y TÉCNICOS N.C.P.</v>
          </cell>
          <cell r="C1189"/>
          <cell r="D1189"/>
          <cell r="E1189">
            <v>0</v>
          </cell>
          <cell r="F1189"/>
        </row>
        <row r="1190">
          <cell r="A1190" t="str">
            <v>D35020200030350202402020202008004</v>
          </cell>
          <cell r="B1190" t="str">
            <v>SERVICIOS DE TELECOMUNICACIONES, TRANSMISIÓN Y SUMINISTRO DE INFORMACIÓN</v>
          </cell>
          <cell r="C1190">
            <v>0</v>
          </cell>
          <cell r="D1190"/>
          <cell r="E1190">
            <v>0</v>
          </cell>
          <cell r="F1190">
            <v>0</v>
          </cell>
        </row>
        <row r="1191">
          <cell r="A1191" t="str">
            <v>D3502020003035020240202020200800401</v>
          </cell>
          <cell r="B1191" t="str">
            <v>SERVICIOS DE TELEFONÍA Y OTRAS TELECOMUNICACIONES</v>
          </cell>
          <cell r="C1191"/>
          <cell r="D1191"/>
          <cell r="E1191">
            <v>0</v>
          </cell>
          <cell r="F1191"/>
        </row>
        <row r="1192">
          <cell r="A1192" t="str">
            <v>D35020200030350202402020202008005</v>
          </cell>
          <cell r="B1192" t="str">
            <v>SERVICIOS DE SOPORTE</v>
          </cell>
          <cell r="C1192">
            <v>0</v>
          </cell>
          <cell r="D1192"/>
          <cell r="E1192">
            <v>0</v>
          </cell>
          <cell r="F1192">
            <v>0</v>
          </cell>
        </row>
        <row r="1193">
          <cell r="A1193" t="str">
            <v>D3502020003035020240202020200800509</v>
          </cell>
          <cell r="B1193" t="str">
            <v>OTROS SERVICIOS AUXILIARES</v>
          </cell>
          <cell r="C1193">
            <v>0</v>
          </cell>
          <cell r="D1193"/>
          <cell r="E1193">
            <v>0</v>
          </cell>
          <cell r="F1193">
            <v>0</v>
          </cell>
        </row>
        <row r="1194">
          <cell r="A1194" t="str">
            <v>D35020200030350202402020202008005099</v>
          </cell>
          <cell r="B1194" t="str">
            <v>OTROS SERVICIOS DE APOYO Y DE INFORMACIÓN N.C.P.</v>
          </cell>
          <cell r="C1194"/>
          <cell r="D1194"/>
          <cell r="E1194">
            <v>0</v>
          </cell>
          <cell r="F1194"/>
        </row>
        <row r="1195">
          <cell r="A1195" t="str">
            <v>D35020200030350202402020202008009</v>
          </cell>
          <cell r="B1195" t="str">
            <v xml:space="preserve">OTROS SERVICIOS DE FABRICACIÓN; SERVICIOS DE EDICIÓN, IMPRESIÓN Y REPRODUCCIÓN; SERVICIOS DE RECUPERACIÓN DE MATERIALES </v>
          </cell>
          <cell r="C1195">
            <v>0</v>
          </cell>
          <cell r="D1195"/>
          <cell r="E1195">
            <v>0</v>
          </cell>
          <cell r="F1195">
            <v>0</v>
          </cell>
        </row>
        <row r="1196">
          <cell r="A1196" t="str">
            <v>D3502020003035020240202020200800901</v>
          </cell>
          <cell r="B1196" t="str">
            <v xml:space="preserve">SERVICIOS DE EDICIÓN, IMPRESIÓN Y REPRODUCCIÓN </v>
          </cell>
          <cell r="C1196"/>
          <cell r="D1196"/>
          <cell r="E1196">
            <v>0</v>
          </cell>
          <cell r="F1196"/>
        </row>
        <row r="1197">
          <cell r="A1197" t="str">
            <v>D35020200030350202402020202009</v>
          </cell>
          <cell r="B1197" t="str">
            <v>SERVICIOS PARA LA COMUNIDAD, SOCIALES Y PERSONALES</v>
          </cell>
          <cell r="C1197">
            <v>0</v>
          </cell>
          <cell r="D1197"/>
          <cell r="E1197">
            <v>0</v>
          </cell>
          <cell r="F1197">
            <v>0</v>
          </cell>
        </row>
        <row r="1198">
          <cell r="A1198" t="str">
            <v>D35020200030350202402020202009003</v>
          </cell>
          <cell r="B1198" t="str">
            <v>SERVICIOS PARA EL CUIDADO DE LA SALUD HUMANA Y SERVICIOS SOCIALES</v>
          </cell>
          <cell r="C1198">
            <v>0</v>
          </cell>
          <cell r="D1198"/>
          <cell r="E1198">
            <v>0</v>
          </cell>
          <cell r="F1198">
            <v>0</v>
          </cell>
        </row>
        <row r="1199">
          <cell r="A1199" t="str">
            <v>D3502020003035020240202020200900301</v>
          </cell>
          <cell r="B1199" t="str">
            <v>SERVICIOS DE SALUD HUMANA</v>
          </cell>
          <cell r="C1199"/>
          <cell r="D1199"/>
          <cell r="E1199">
            <v>0</v>
          </cell>
          <cell r="F1199"/>
        </row>
        <row r="1200">
          <cell r="A1200" t="str">
            <v>D35020200030350202402020202009006</v>
          </cell>
          <cell r="B1200" t="str">
            <v>SERVICIOS DE ESPARCIMIENTO, CULTURALES Y DEPORTIVOS</v>
          </cell>
          <cell r="C1200">
            <v>0</v>
          </cell>
          <cell r="D1200"/>
          <cell r="E1200">
            <v>0</v>
          </cell>
          <cell r="F1200">
            <v>0</v>
          </cell>
        </row>
        <row r="1201">
          <cell r="A1201" t="str">
            <v>D3502020003035020240202020200900601</v>
          </cell>
          <cell r="B1201" t="str">
            <v xml:space="preserve">SERVICIOS AUDIOVISUALES Y SERVICIOS CONEXOS </v>
          </cell>
          <cell r="C1201"/>
          <cell r="D1201"/>
          <cell r="E1201">
            <v>0</v>
          </cell>
          <cell r="F1201"/>
        </row>
        <row r="1202">
          <cell r="A1202" t="str">
            <v>D35020200030350202402020202010</v>
          </cell>
          <cell r="B1202" t="str">
            <v>VIÁTICOS DE LOS FUNCIONARIOS EN COMISIÓN</v>
          </cell>
          <cell r="C1202"/>
          <cell r="D1202"/>
          <cell r="E1202">
            <v>0</v>
          </cell>
          <cell r="F1202"/>
        </row>
        <row r="1203">
          <cell r="A1203" t="str">
            <v>D3502020003035020240203</v>
          </cell>
          <cell r="B1203" t="str">
            <v>TRANSFERENCIAS CORRIENTES</v>
          </cell>
          <cell r="C1203">
            <v>0</v>
          </cell>
          <cell r="D1203"/>
          <cell r="E1203">
            <v>0</v>
          </cell>
          <cell r="F1203">
            <v>120000000</v>
          </cell>
        </row>
        <row r="1204">
          <cell r="A1204" t="str">
            <v>D350202000303502024020302</v>
          </cell>
          <cell r="B1204" t="str">
            <v>A GOBIERNOS Y ORGANIZACIONES NACIONALES E INTERNACIONALES</v>
          </cell>
          <cell r="C1204">
            <v>0</v>
          </cell>
          <cell r="D1204"/>
          <cell r="E1204">
            <v>0</v>
          </cell>
          <cell r="F1204">
            <v>120000000</v>
          </cell>
        </row>
        <row r="1205">
          <cell r="A1205" t="str">
            <v>D35020200030350202402030202</v>
          </cell>
          <cell r="B1205" t="str">
            <v>A ORGANIZACIONES INTERNACIONALES</v>
          </cell>
          <cell r="C1205">
            <v>0</v>
          </cell>
          <cell r="D1205"/>
          <cell r="E1205">
            <v>0</v>
          </cell>
          <cell r="F1205">
            <v>120000000</v>
          </cell>
        </row>
        <row r="1206">
          <cell r="A1206" t="str">
            <v>D35020200030350202402030202001</v>
          </cell>
          <cell r="B1206" t="str">
            <v>MEMBRESÍAS</v>
          </cell>
          <cell r="C1206"/>
          <cell r="D1206"/>
          <cell r="E1206">
            <v>0</v>
          </cell>
          <cell r="F1206">
            <v>120000000</v>
          </cell>
        </row>
        <row r="1207">
          <cell r="A1207" t="str">
            <v>D350202000303502026</v>
          </cell>
          <cell r="B1207" t="str">
            <v>SERVICIO DE DISEÑO Y/O MEJORAMIENTO DE PRODUCTOS ARTESANALES</v>
          </cell>
          <cell r="C1207">
            <v>19390653</v>
          </cell>
          <cell r="D1207"/>
          <cell r="E1207">
            <v>19390653</v>
          </cell>
          <cell r="F1207">
            <v>1676002328</v>
          </cell>
        </row>
        <row r="1208">
          <cell r="A1208" t="str">
            <v>D35020200030350202601</v>
          </cell>
          <cell r="B1208" t="str">
            <v>PONER EN MARCHA LOS LABORATORIOS DE DISEÑO E INNOVACIÓN PARA EL DESARROLLO DE LA ACTIVIDAD ARTESANAL EN TODO EL PAÍS.</v>
          </cell>
          <cell r="C1208">
            <v>2780620</v>
          </cell>
          <cell r="D1208"/>
          <cell r="E1208">
            <v>2780620</v>
          </cell>
          <cell r="F1208">
            <v>0</v>
          </cell>
        </row>
        <row r="1209">
          <cell r="A1209" t="str">
            <v>D3502020003035020260102</v>
          </cell>
          <cell r="B1209" t="str">
            <v xml:space="preserve">ADQUISICIÓN DE BIENES Y SERVICIOS </v>
          </cell>
          <cell r="C1209">
            <v>2780620</v>
          </cell>
          <cell r="D1209"/>
          <cell r="E1209">
            <v>2780620</v>
          </cell>
          <cell r="F1209">
            <v>0</v>
          </cell>
        </row>
        <row r="1210">
          <cell r="A1210" t="str">
            <v>D350202000303502026010202</v>
          </cell>
          <cell r="B1210" t="str">
            <v xml:space="preserve">ADQUISICIONES DIFERENTES DE ACTIVOS </v>
          </cell>
          <cell r="C1210">
            <v>2780620</v>
          </cell>
          <cell r="D1210"/>
          <cell r="E1210">
            <v>2780620</v>
          </cell>
          <cell r="F1210">
            <v>0</v>
          </cell>
        </row>
        <row r="1211">
          <cell r="A1211" t="str">
            <v>D35020200030350202601020201</v>
          </cell>
          <cell r="B1211" t="str">
            <v>MATERIALES Y SUMINISTROS</v>
          </cell>
          <cell r="C1211">
            <v>0</v>
          </cell>
          <cell r="D1211"/>
          <cell r="E1211">
            <v>0</v>
          </cell>
          <cell r="F1211">
            <v>0</v>
          </cell>
        </row>
        <row r="1212">
          <cell r="A1212" t="str">
            <v>D35020200030350202601020201004</v>
          </cell>
          <cell r="B1212" t="str">
            <v>PRODUCTOS METÁLICOS Y PAQUETES DE SOFTWARE</v>
          </cell>
          <cell r="C1212">
            <v>0</v>
          </cell>
          <cell r="D1212"/>
          <cell r="E1212">
            <v>0</v>
          </cell>
          <cell r="F1212">
            <v>0</v>
          </cell>
        </row>
        <row r="1213">
          <cell r="A1213" t="str">
            <v>D35020200030350202601020201004005</v>
          </cell>
          <cell r="B1213" t="str">
            <v>MAQUINARIA DE OFICINA, CONTABILIDAD E INFORMÁTICA</v>
          </cell>
          <cell r="C1213">
            <v>0</v>
          </cell>
          <cell r="D1213"/>
          <cell r="E1213">
            <v>0</v>
          </cell>
          <cell r="F1213">
            <v>0</v>
          </cell>
        </row>
        <row r="1214">
          <cell r="A1214" t="str">
            <v>D3502020003035020260102020100400502</v>
          </cell>
          <cell r="B1214" t="str">
            <v>MAQUINARIA DE INFORMÁTICA Y SUS PARTES, PIEZAS Y ACCESORIOS</v>
          </cell>
          <cell r="C1214"/>
          <cell r="D1214"/>
          <cell r="E1214">
            <v>0</v>
          </cell>
          <cell r="F1214"/>
        </row>
        <row r="1215">
          <cell r="A1215" t="str">
            <v>D35020200030350202601020202</v>
          </cell>
          <cell r="B1215" t="str">
            <v>ADQUISICIÓN DE SERVICIOS</v>
          </cell>
          <cell r="C1215">
            <v>2780620</v>
          </cell>
          <cell r="D1215"/>
          <cell r="E1215">
            <v>2780620</v>
          </cell>
          <cell r="F1215">
            <v>0</v>
          </cell>
        </row>
        <row r="1216">
          <cell r="A1216" t="str">
            <v>D35020200030350202601020202005</v>
          </cell>
          <cell r="B1216" t="str">
            <v>SERVICIOS DE LA CONSTRUCCIÓN</v>
          </cell>
          <cell r="C1216">
            <v>0</v>
          </cell>
          <cell r="D1216"/>
          <cell r="E1216">
            <v>0</v>
          </cell>
          <cell r="F1216">
            <v>0</v>
          </cell>
        </row>
        <row r="1217">
          <cell r="A1217" t="str">
            <v>D35020200030350202601020202005004</v>
          </cell>
          <cell r="B1217" t="str">
            <v>SERVICIOS DE CONSTRUCCIÓN</v>
          </cell>
          <cell r="C1217">
            <v>0</v>
          </cell>
          <cell r="D1217"/>
          <cell r="E1217">
            <v>0</v>
          </cell>
          <cell r="F1217">
            <v>0</v>
          </cell>
        </row>
        <row r="1218">
          <cell r="A1218" t="str">
            <v>D3502020003035020260102020200500404</v>
          </cell>
          <cell r="B1218" t="str">
            <v>MONTAJE Y ERECCIÓN DE CONSTRUCCIONES PREFABRICADAS</v>
          </cell>
          <cell r="C1218">
            <v>0</v>
          </cell>
          <cell r="D1218"/>
          <cell r="E1218">
            <v>0</v>
          </cell>
          <cell r="F1218"/>
        </row>
        <row r="1219">
          <cell r="A1219" t="str">
            <v>D35020200030350202601020202006</v>
          </cell>
          <cell r="B1219" t="str">
            <v>SERVICIOS DE ALOJAMIENTO; SERVICIOS DE SUMINISTRO DE COMIDAS Y BEBIDAS; SERVICIOS DE TRANSPORTE; Y SERVICIOS DE DISTRIBUCIÓN DE ELECTRICIDAD, GAS Y AGUA</v>
          </cell>
          <cell r="C1219">
            <v>2780620</v>
          </cell>
          <cell r="D1219"/>
          <cell r="E1219">
            <v>2780620</v>
          </cell>
          <cell r="F1219">
            <v>0</v>
          </cell>
        </row>
        <row r="1220">
          <cell r="A1220" t="str">
            <v>D35020200030350202601020202006008</v>
          </cell>
          <cell r="B1220" t="str">
            <v>SERVICIOS POSTALES Y DE MENSAJERÍA</v>
          </cell>
          <cell r="C1220">
            <v>2780620</v>
          </cell>
          <cell r="D1220"/>
          <cell r="E1220">
            <v>2780620</v>
          </cell>
          <cell r="F1220"/>
        </row>
        <row r="1221">
          <cell r="A1221" t="str">
            <v>D35020200030350202602</v>
          </cell>
          <cell r="B1221" t="str">
            <v>COMERCIALIZAR LOS PRODUCTOS DESARROLLADOS EN LOS PROYECTOS REGIONALES EN EVENTOS COMERCIALES, LOCALES, REGIONALES Y NACIONALES</v>
          </cell>
          <cell r="C1221">
            <v>16610033</v>
          </cell>
          <cell r="D1221"/>
          <cell r="E1221">
            <v>16610033</v>
          </cell>
          <cell r="F1221">
            <v>1426827513</v>
          </cell>
        </row>
        <row r="1222">
          <cell r="A1222" t="str">
            <v>D3502020003035020260202</v>
          </cell>
          <cell r="B1222" t="str">
            <v xml:space="preserve">ADQUISICIÓN DE BIENES Y SERVICIOS </v>
          </cell>
          <cell r="C1222">
            <v>16610033</v>
          </cell>
          <cell r="D1222"/>
          <cell r="E1222">
            <v>16610033</v>
          </cell>
          <cell r="F1222">
            <v>1426827513</v>
          </cell>
        </row>
        <row r="1223">
          <cell r="A1223" t="str">
            <v>D350202000303502026020202</v>
          </cell>
          <cell r="B1223" t="str">
            <v xml:space="preserve">ADQUISICIONES DIFERENTES DE ACTIVOS </v>
          </cell>
          <cell r="C1223">
            <v>16610033</v>
          </cell>
          <cell r="D1223"/>
          <cell r="E1223">
            <v>16610033</v>
          </cell>
          <cell r="F1223">
            <v>1426827513</v>
          </cell>
        </row>
        <row r="1224">
          <cell r="A1224" t="str">
            <v>D35020200030350202602020201</v>
          </cell>
          <cell r="B1224" t="str">
            <v>MATERIALES Y SUMINISTROS</v>
          </cell>
          <cell r="C1224">
            <v>10857733</v>
          </cell>
          <cell r="D1224"/>
          <cell r="E1224">
            <v>10857733</v>
          </cell>
          <cell r="F1224">
            <v>260000000</v>
          </cell>
        </row>
        <row r="1225">
          <cell r="A1225" t="str">
            <v>D35020200030350202602020201002</v>
          </cell>
          <cell r="B1225" t="str">
            <v>PRODUCTOS ALIMENTICIOS, BEBIDAS Y TABACO; TEXTILES, PRENDAS DE VESTIR Y PRODUCTOS DE CUERO</v>
          </cell>
          <cell r="C1225">
            <v>940000</v>
          </cell>
          <cell r="D1225"/>
          <cell r="E1225">
            <v>940000</v>
          </cell>
          <cell r="F1225">
            <v>90000000</v>
          </cell>
        </row>
        <row r="1226">
          <cell r="A1226" t="str">
            <v>D35020200030350202602020201002006</v>
          </cell>
          <cell r="B1226" t="str">
            <v>HILADOS E HILOS; TEJIDOS DE FIBRAS TEXTILES INCLUSO AFELPADOS</v>
          </cell>
          <cell r="C1226"/>
          <cell r="D1226"/>
          <cell r="E1226">
            <v>0</v>
          </cell>
          <cell r="F1226">
            <v>20000000</v>
          </cell>
        </row>
        <row r="1227">
          <cell r="A1227" t="str">
            <v>D35020200030350202602020201002007</v>
          </cell>
          <cell r="B1227" t="str">
            <v>ARTÍCULOS TEXTILES (EXCEPTO PRENDAS DE VESTIR)</v>
          </cell>
          <cell r="C1227">
            <v>940000</v>
          </cell>
          <cell r="D1227"/>
          <cell r="E1227">
            <v>940000</v>
          </cell>
          <cell r="F1227">
            <v>60000000</v>
          </cell>
        </row>
        <row r="1228">
          <cell r="A1228" t="str">
            <v>D35020200030350202602020201002008</v>
          </cell>
          <cell r="B1228" t="str">
            <v>DOTACIÓN (PRENDAS DE VESTIR Y CALZADO)</v>
          </cell>
          <cell r="C1228"/>
          <cell r="D1228"/>
          <cell r="E1228">
            <v>0</v>
          </cell>
          <cell r="F1228">
            <v>5000000</v>
          </cell>
        </row>
        <row r="1229">
          <cell r="A1229" t="str">
            <v>D35020200030350202602020201002009</v>
          </cell>
          <cell r="B1229" t="str">
            <v>CUERO Y PRODUCTOS DE CUERO; CALZADO</v>
          </cell>
          <cell r="C1229"/>
          <cell r="D1229"/>
          <cell r="E1229">
            <v>0</v>
          </cell>
          <cell r="F1229">
            <v>5000000</v>
          </cell>
        </row>
        <row r="1230">
          <cell r="A1230" t="str">
            <v>D35020200030350202602020201003</v>
          </cell>
          <cell r="B1230" t="str">
            <v>OTROS BIENES TRANSPORTABLES (EXCEPTO PRODUCTOS METÁLICOS, MAQUINARIA Y EQUIPO)</v>
          </cell>
          <cell r="C1230">
            <v>9917733</v>
          </cell>
          <cell r="D1230"/>
          <cell r="E1230">
            <v>9917733</v>
          </cell>
          <cell r="F1230">
            <v>170000000</v>
          </cell>
        </row>
        <row r="1231">
          <cell r="A1231" t="str">
            <v>D35020200030350202602020201003001</v>
          </cell>
          <cell r="B1231" t="str">
            <v>PRODUCTOS DE MADERA, CORCHO, CESTERÍA Y ESPARTERÍA</v>
          </cell>
          <cell r="C1231">
            <v>1289000</v>
          </cell>
          <cell r="D1231"/>
          <cell r="E1231">
            <v>1289000</v>
          </cell>
          <cell r="F1231">
            <v>100000000</v>
          </cell>
        </row>
        <row r="1232">
          <cell r="A1232" t="str">
            <v>D35020200030350202602020201003007</v>
          </cell>
          <cell r="B1232" t="str">
            <v>VIDRIO Y PRODUCTOS DE VIDRIO Y OTROS PRODUCTOS NO METÁLICOS N.C.P.</v>
          </cell>
          <cell r="C1232">
            <v>466000</v>
          </cell>
          <cell r="D1232"/>
          <cell r="E1232">
            <v>466000</v>
          </cell>
          <cell r="F1232">
            <v>48000000</v>
          </cell>
        </row>
        <row r="1233">
          <cell r="A1233" t="str">
            <v>D3502020003035020260202020100300701</v>
          </cell>
          <cell r="B1233" t="str">
            <v>VIDRIO Y PRODUCTOS DE VIDRIO</v>
          </cell>
          <cell r="C1233"/>
          <cell r="D1233"/>
          <cell r="E1233">
            <v>0</v>
          </cell>
          <cell r="F1233">
            <v>20000000</v>
          </cell>
        </row>
        <row r="1234">
          <cell r="A1234" t="str">
            <v>D3502020003035020260202020100300702</v>
          </cell>
          <cell r="B1234" t="str">
            <v>ARTÍCULOS DE CERÁMICA NO ESTRUCTURAL</v>
          </cell>
          <cell r="C1234">
            <v>466000</v>
          </cell>
          <cell r="D1234"/>
          <cell r="E1234">
            <v>466000</v>
          </cell>
          <cell r="F1234">
            <v>25000000</v>
          </cell>
        </row>
        <row r="1235">
          <cell r="A1235" t="str">
            <v>D3502020003035020260202020100300706</v>
          </cell>
          <cell r="B1235" t="str">
            <v>PIEDRA DE CONSTRUCCIÓN O DE TALLA LABRADAS, Y SUS MANUFACTURAS (EXCEPTO SIN LABRAR, QUE SE CLASIFICAN EN EL GRUPO 151)</v>
          </cell>
          <cell r="C1235"/>
          <cell r="D1235"/>
          <cell r="E1235">
            <v>0</v>
          </cell>
          <cell r="F1235">
            <v>3000000</v>
          </cell>
        </row>
        <row r="1236">
          <cell r="A1236" t="str">
            <v>D3502020003035020260202020100300709</v>
          </cell>
          <cell r="B1236" t="str">
            <v>OTROS PRODUCTOS MINERALES NO METÁLICOS N.C.P.</v>
          </cell>
          <cell r="C1236"/>
          <cell r="D1236"/>
          <cell r="E1236">
            <v>0</v>
          </cell>
          <cell r="F1236"/>
        </row>
        <row r="1237">
          <cell r="A1237" t="str">
            <v>D35020200030350202602020201003008</v>
          </cell>
          <cell r="B1237" t="str">
            <v>OTROS BIENES TRANSPORTABLES N.C.P.</v>
          </cell>
          <cell r="C1237">
            <v>8162733</v>
          </cell>
          <cell r="D1237"/>
          <cell r="E1237">
            <v>8162733</v>
          </cell>
          <cell r="F1237">
            <v>22000000</v>
          </cell>
        </row>
        <row r="1238">
          <cell r="A1238" t="str">
            <v>D3502020003035020260202020100300801</v>
          </cell>
          <cell r="B1238" t="str">
            <v>MUEBLES</v>
          </cell>
          <cell r="C1238">
            <v>0</v>
          </cell>
          <cell r="D1238"/>
          <cell r="E1238">
            <v>0</v>
          </cell>
          <cell r="F1238">
            <v>0</v>
          </cell>
        </row>
        <row r="1239">
          <cell r="A1239" t="str">
            <v>D35020200030350202602020201003008014</v>
          </cell>
          <cell r="B1239" t="str">
            <v>OTROS MUEBLES N.C.P.</v>
          </cell>
          <cell r="C1239"/>
          <cell r="D1239"/>
          <cell r="E1239">
            <v>0</v>
          </cell>
          <cell r="F1239"/>
        </row>
        <row r="1240">
          <cell r="A1240" t="str">
            <v>D3502020003035020260202020100300802</v>
          </cell>
          <cell r="B1240" t="str">
            <v>JOYAS Y ARTÍCULOS CONEXOS</v>
          </cell>
          <cell r="C1240">
            <v>3484400</v>
          </cell>
          <cell r="D1240"/>
          <cell r="E1240">
            <v>3484400</v>
          </cell>
          <cell r="F1240"/>
        </row>
        <row r="1241">
          <cell r="A1241" t="str">
            <v>D3502020003035020260202020100300803</v>
          </cell>
          <cell r="B1241" t="str">
            <v>INSTRUMENTOS MUSICALES</v>
          </cell>
          <cell r="C1241"/>
          <cell r="D1241"/>
          <cell r="E1241">
            <v>0</v>
          </cell>
          <cell r="F1241"/>
        </row>
        <row r="1242">
          <cell r="A1242" t="str">
            <v>D3502020003035020260202020100300805</v>
          </cell>
          <cell r="B1242" t="str">
            <v>JUEGOS Y JUGUETES</v>
          </cell>
          <cell r="C1242"/>
          <cell r="D1242"/>
          <cell r="E1242">
            <v>0</v>
          </cell>
          <cell r="F1242"/>
        </row>
        <row r="1243">
          <cell r="A1243" t="str">
            <v>D3502020003035020260202020100300809</v>
          </cell>
          <cell r="B1243" t="str">
            <v>OTROS ARTÍCULOS MANUFACTURADOS N.C.P.</v>
          </cell>
          <cell r="C1243">
            <v>4678333</v>
          </cell>
          <cell r="D1243"/>
          <cell r="E1243">
            <v>4678333</v>
          </cell>
          <cell r="F1243">
            <v>22000000</v>
          </cell>
        </row>
        <row r="1244">
          <cell r="A1244" t="str">
            <v>D35020200030350202602020201003009</v>
          </cell>
          <cell r="B1244" t="str">
            <v>DESPERDICIOS; DESECHOS Y RESIDUOS</v>
          </cell>
          <cell r="C1244"/>
          <cell r="D1244"/>
          <cell r="E1244">
            <v>0</v>
          </cell>
          <cell r="F1244"/>
        </row>
        <row r="1245">
          <cell r="A1245" t="str">
            <v>D35020200030350202602020201004</v>
          </cell>
          <cell r="B1245" t="str">
            <v>PRODUCTOS METÁLICOS Y PAQUETES DE SOFTWARE</v>
          </cell>
          <cell r="C1245">
            <v>0</v>
          </cell>
          <cell r="D1245"/>
          <cell r="E1245">
            <v>0</v>
          </cell>
          <cell r="F1245">
            <v>0</v>
          </cell>
        </row>
        <row r="1246">
          <cell r="A1246" t="str">
            <v>D35020200030350202602020201004002</v>
          </cell>
          <cell r="B1246" t="str">
            <v>PRODUCTOS METÁLICOS ELABORADOS (EXCEPTO MAQUINARIA Y EQUIPO)</v>
          </cell>
          <cell r="C1246"/>
          <cell r="D1246"/>
          <cell r="E1246">
            <v>0</v>
          </cell>
          <cell r="F1246"/>
        </row>
        <row r="1247">
          <cell r="A1247" t="str">
            <v>D35020200030350202602020201004005</v>
          </cell>
          <cell r="B1247" t="str">
            <v>MAQUINARIA DE OFICINA, CONTABILIDAD E INFORMÁTICA</v>
          </cell>
          <cell r="C1247">
            <v>0</v>
          </cell>
          <cell r="D1247"/>
          <cell r="E1247">
            <v>0</v>
          </cell>
          <cell r="F1247">
            <v>0</v>
          </cell>
        </row>
        <row r="1248">
          <cell r="A1248" t="str">
            <v>D3502020003035020260202020100400502</v>
          </cell>
          <cell r="B1248" t="str">
            <v>MAQUINARIA DE INFORMÁTICA Y SUS PARTES, PIEZAS Y ACCESORIOS</v>
          </cell>
          <cell r="C1248"/>
          <cell r="D1248"/>
          <cell r="E1248">
            <v>0</v>
          </cell>
          <cell r="F1248"/>
        </row>
        <row r="1249">
          <cell r="A1249" t="str">
            <v>D35020200030350202602020202</v>
          </cell>
          <cell r="B1249" t="str">
            <v>ADQUISICIÓN DE SERVICIOS</v>
          </cell>
          <cell r="C1249">
            <v>5752300</v>
          </cell>
          <cell r="D1249"/>
          <cell r="E1249">
            <v>5752300</v>
          </cell>
          <cell r="F1249">
            <v>1166827513</v>
          </cell>
        </row>
        <row r="1250">
          <cell r="A1250" t="str">
            <v>D35020200030350202602020202005</v>
          </cell>
          <cell r="B1250" t="str">
            <v>SERVICIOS DE LA CONSTRUCCIÓN</v>
          </cell>
          <cell r="C1250">
            <v>0</v>
          </cell>
          <cell r="D1250"/>
          <cell r="E1250">
            <v>0</v>
          </cell>
          <cell r="F1250">
            <v>0</v>
          </cell>
        </row>
        <row r="1251">
          <cell r="A1251" t="str">
            <v>D35020200030350202602020202005004</v>
          </cell>
          <cell r="B1251" t="str">
            <v>SERVICIOS DE CONSTRUCCIÓN</v>
          </cell>
          <cell r="C1251">
            <v>0</v>
          </cell>
          <cell r="D1251"/>
          <cell r="E1251">
            <v>0</v>
          </cell>
          <cell r="F1251">
            <v>0</v>
          </cell>
        </row>
        <row r="1252">
          <cell r="A1252" t="str">
            <v>D3502020003035020260202020200500404</v>
          </cell>
          <cell r="B1252" t="str">
            <v>MONTAJE Y ERECCIÓN DE CONSTRUCCIONES PREFABRICADAS</v>
          </cell>
          <cell r="C1252">
            <v>0</v>
          </cell>
          <cell r="D1252"/>
          <cell r="E1252">
            <v>0</v>
          </cell>
          <cell r="F1252"/>
        </row>
        <row r="1253">
          <cell r="A1253" t="str">
            <v>D35020200030350202602020202008</v>
          </cell>
          <cell r="B1253" t="str">
            <v xml:space="preserve">SERVICIOS PRESTADOS A LAS EMPRESAS Y SERVICIOS DE PRODUCCIÓN </v>
          </cell>
          <cell r="C1253">
            <v>5752300</v>
          </cell>
          <cell r="D1253"/>
          <cell r="E1253">
            <v>5752300</v>
          </cell>
          <cell r="F1253">
            <v>1166827513</v>
          </cell>
        </row>
        <row r="1254">
          <cell r="A1254" t="str">
            <v>D35020200030350202602020202008003</v>
          </cell>
          <cell r="B1254" t="str">
            <v>OTROS SERVICIOS PROFESIONALES, CIENTÍFICOS Y TÉCNICOS</v>
          </cell>
          <cell r="C1254">
            <v>5052300</v>
          </cell>
          <cell r="D1254"/>
          <cell r="E1254">
            <v>5052300</v>
          </cell>
          <cell r="F1254">
            <v>623755000</v>
          </cell>
        </row>
        <row r="1255">
          <cell r="A1255" t="str">
            <v>D3502020003035020260202020200800301</v>
          </cell>
          <cell r="B1255" t="str">
            <v>SERVICIOS DE CONSULTORÍA EN ADMINISTRACIÓN Y SERVICIOS DE GESTIÓN; SERVICIOS DE TECNOLOGÍA DE LA INFORMACIÓN</v>
          </cell>
          <cell r="C1255">
            <v>0</v>
          </cell>
          <cell r="D1255"/>
          <cell r="E1255">
            <v>0</v>
          </cell>
          <cell r="F1255">
            <v>0</v>
          </cell>
        </row>
        <row r="1256">
          <cell r="A1256" t="str">
            <v>D35020200030350202602020202008003019</v>
          </cell>
          <cell r="B1256" t="str">
            <v>OTROS SERVICIOS DE GESTIÓN, EXCEPTO LOS SERVICIOS DE ADMINISTRACIÓN DE PROYECTOS DE CONSTRUCCIÓN</v>
          </cell>
          <cell r="C1256"/>
          <cell r="D1256"/>
          <cell r="E1256">
            <v>0</v>
          </cell>
          <cell r="F1256">
            <v>0</v>
          </cell>
        </row>
        <row r="1257">
          <cell r="A1257" t="str">
            <v>D3502020003035020260202020200800307</v>
          </cell>
          <cell r="B1257" t="str">
            <v>SERVICIOS DE INVESTIGACIÓN DE MERCADOS Y DE ENCUESTAS DE OPINIÓN PÚBLICA</v>
          </cell>
          <cell r="C1257"/>
          <cell r="D1257"/>
          <cell r="E1257">
            <v>0</v>
          </cell>
          <cell r="F1257">
            <v>263020000</v>
          </cell>
        </row>
        <row r="1258">
          <cell r="A1258" t="str">
            <v>D3502020003035020260202020200800308</v>
          </cell>
          <cell r="B1258" t="str">
            <v>SERVICIOS FOTOGRÁFICOS Y SERVICIOS DE REVELADO FOTOGRÁFICO</v>
          </cell>
          <cell r="C1258"/>
          <cell r="D1258"/>
          <cell r="E1258">
            <v>0</v>
          </cell>
          <cell r="F1258">
            <v>50600000</v>
          </cell>
        </row>
        <row r="1259">
          <cell r="A1259" t="str">
            <v>D3502020003035020260202020200800309</v>
          </cell>
          <cell r="B1259" t="str">
            <v>OTROS SERVICIOS PROFESIONALES Y TÉCNICOS N.C.P.</v>
          </cell>
          <cell r="C1259">
            <v>5052300</v>
          </cell>
          <cell r="D1259"/>
          <cell r="E1259">
            <v>5052300</v>
          </cell>
          <cell r="F1259">
            <v>310135000</v>
          </cell>
        </row>
        <row r="1260">
          <cell r="A1260" t="str">
            <v>D35020200030350202602020202008004</v>
          </cell>
          <cell r="B1260" t="str">
            <v>SERVICIOS DE TELECOMUNICACIONES, TRANSMISIÓN Y SUMINISTRO DE INFORMACIÓN</v>
          </cell>
          <cell r="C1260">
            <v>0</v>
          </cell>
          <cell r="D1260"/>
          <cell r="E1260">
            <v>0</v>
          </cell>
          <cell r="F1260">
            <v>0</v>
          </cell>
        </row>
        <row r="1261">
          <cell r="A1261" t="str">
            <v>D3502020003035020260202020200800401</v>
          </cell>
          <cell r="B1261" t="str">
            <v>SERVICIOS DE TELEFONÍA Y OTRAS TELECOMUNICACIONES</v>
          </cell>
          <cell r="C1261"/>
          <cell r="D1261"/>
          <cell r="E1261">
            <v>0</v>
          </cell>
          <cell r="F1261"/>
        </row>
        <row r="1262">
          <cell r="A1262" t="str">
            <v>D35020200030350202602020202008005</v>
          </cell>
          <cell r="B1262" t="str">
            <v>SERVICIOS DE SOPORTE</v>
          </cell>
          <cell r="C1262">
            <v>700000</v>
          </cell>
          <cell r="D1262"/>
          <cell r="E1262">
            <v>700000</v>
          </cell>
          <cell r="F1262">
            <v>543072513</v>
          </cell>
        </row>
        <row r="1263">
          <cell r="A1263" t="str">
            <v>D3502020003035020260202020200800509</v>
          </cell>
          <cell r="B1263" t="str">
            <v>OTROS SERVICIOS AUXILIARES</v>
          </cell>
          <cell r="C1263">
            <v>700000</v>
          </cell>
          <cell r="D1263"/>
          <cell r="E1263">
            <v>700000</v>
          </cell>
          <cell r="F1263">
            <v>543072513</v>
          </cell>
        </row>
        <row r="1264">
          <cell r="A1264" t="str">
            <v>D35020200030350202602020202008005096</v>
          </cell>
          <cell r="B1264" t="str">
            <v>SERVICIO DE ORGANIZACIÓN Y ASISTENCIA DE CONVENCIONES Y FERIAS</v>
          </cell>
          <cell r="C1264">
            <v>700000</v>
          </cell>
          <cell r="D1264"/>
          <cell r="E1264">
            <v>700000</v>
          </cell>
          <cell r="F1264">
            <v>543072513</v>
          </cell>
        </row>
        <row r="1265">
          <cell r="A1265" t="str">
            <v>D35020200030350202603</v>
          </cell>
          <cell r="B1265" t="str">
            <v>FORTALECER LAS ACTIVIDADES DE LOS LABORATORIOS DE INNOVACIÓN Y DISEÑO EN LOS 32 DEPARTAMENTOS Y LA CIUDAD DE BOGOTÁ</v>
          </cell>
          <cell r="C1265">
            <v>0</v>
          </cell>
          <cell r="D1265"/>
          <cell r="E1265">
            <v>0</v>
          </cell>
          <cell r="F1265">
            <v>249174815</v>
          </cell>
        </row>
        <row r="1266">
          <cell r="A1266" t="str">
            <v>D3502020003035020260302</v>
          </cell>
          <cell r="B1266" t="str">
            <v xml:space="preserve">ADQUISICIÓN DE BIENES Y SERVICIOS </v>
          </cell>
          <cell r="C1266">
            <v>0</v>
          </cell>
          <cell r="D1266"/>
          <cell r="E1266">
            <v>0</v>
          </cell>
          <cell r="F1266">
            <v>249174815</v>
          </cell>
        </row>
        <row r="1267">
          <cell r="A1267" t="str">
            <v>D350202000303502026030202</v>
          </cell>
          <cell r="B1267" t="str">
            <v xml:space="preserve">ADQUISICIONES DIFERENTES DE ACTIVOS </v>
          </cell>
          <cell r="C1267">
            <v>0</v>
          </cell>
          <cell r="D1267"/>
          <cell r="E1267">
            <v>0</v>
          </cell>
          <cell r="F1267">
            <v>249174815</v>
          </cell>
        </row>
        <row r="1268">
          <cell r="A1268" t="str">
            <v>D35020200030350202603020201</v>
          </cell>
          <cell r="B1268" t="str">
            <v>MATERIALES Y SUMINISTROS</v>
          </cell>
          <cell r="C1268">
            <v>0</v>
          </cell>
          <cell r="D1268"/>
          <cell r="E1268">
            <v>0</v>
          </cell>
          <cell r="F1268">
            <v>10000000</v>
          </cell>
        </row>
        <row r="1269">
          <cell r="A1269" t="str">
            <v>D35020200030350202603020201002</v>
          </cell>
          <cell r="B1269" t="str">
            <v>PRODUCTOS ALIMENTICIOS, BEBIDAS Y TABACO; TEXTILES, PRENDAS DE VESTIR Y PRODUCTOS DE CUERO</v>
          </cell>
          <cell r="C1269">
            <v>0</v>
          </cell>
          <cell r="D1269"/>
          <cell r="E1269">
            <v>0</v>
          </cell>
          <cell r="F1269">
            <v>0</v>
          </cell>
        </row>
        <row r="1270">
          <cell r="A1270" t="str">
            <v>D35020200030350202603020201002006</v>
          </cell>
          <cell r="B1270" t="str">
            <v>HILADOS E HILOS; TEJIDOS DE FIBRAS TEXTILES INCLUSO AFELPADOS</v>
          </cell>
          <cell r="C1270"/>
          <cell r="D1270"/>
          <cell r="E1270">
            <v>0</v>
          </cell>
          <cell r="F1270"/>
        </row>
        <row r="1271">
          <cell r="A1271" t="str">
            <v>D35020200030350202603020201002007</v>
          </cell>
          <cell r="B1271" t="str">
            <v>ARTÍCULOS TEXTILES (EXCEPTO PRENDAS DE VESTIR)</v>
          </cell>
          <cell r="C1271"/>
          <cell r="D1271"/>
          <cell r="E1271">
            <v>0</v>
          </cell>
          <cell r="F1271"/>
        </row>
        <row r="1272">
          <cell r="A1272" t="str">
            <v>D35020200030350202603020201002008</v>
          </cell>
          <cell r="B1272" t="str">
            <v>DOTACIÓN (PRENDAS DE VESTIR Y CALZADO)</v>
          </cell>
          <cell r="C1272"/>
          <cell r="D1272"/>
          <cell r="E1272">
            <v>0</v>
          </cell>
          <cell r="F1272"/>
        </row>
        <row r="1273">
          <cell r="A1273" t="str">
            <v>D35020200030350202603020201002009</v>
          </cell>
          <cell r="B1273" t="str">
            <v>CUERO Y PRODUCTOS DE CUERO; CALZADO</v>
          </cell>
          <cell r="C1273"/>
          <cell r="D1273"/>
          <cell r="E1273">
            <v>0</v>
          </cell>
          <cell r="F1273"/>
        </row>
        <row r="1274">
          <cell r="A1274" t="str">
            <v>D35020200030350202603020201003</v>
          </cell>
          <cell r="B1274" t="str">
            <v>OTROS BIENES TRANSPORTABLES (EXCEPTO PRODUCTOS METÁLICOS, MAQUINARIA Y EQUIPO)</v>
          </cell>
          <cell r="C1274">
            <v>0</v>
          </cell>
          <cell r="D1274"/>
          <cell r="E1274">
            <v>0</v>
          </cell>
          <cell r="F1274">
            <v>10000000</v>
          </cell>
        </row>
        <row r="1275">
          <cell r="A1275" t="str">
            <v>D35020200030350202603020201003001</v>
          </cell>
          <cell r="B1275" t="str">
            <v>PRODUCTOS DE MADERA, CORCHO, CESTERÍA Y ESPARTERÍA</v>
          </cell>
          <cell r="C1275"/>
          <cell r="D1275"/>
          <cell r="E1275">
            <v>0</v>
          </cell>
          <cell r="F1275"/>
        </row>
        <row r="1276">
          <cell r="A1276" t="str">
            <v>D35020200030350202603020201003002</v>
          </cell>
          <cell r="B1276" t="str">
            <v>PASTA O PULPA, PAPEL Y PRODUCTOS DE PAPEL; IMPRESOS Y ARTÍCULOS RELACIONADOS</v>
          </cell>
          <cell r="C1276">
            <v>0</v>
          </cell>
          <cell r="D1276"/>
          <cell r="E1276">
            <v>0</v>
          </cell>
          <cell r="F1276">
            <v>10000000</v>
          </cell>
        </row>
        <row r="1277">
          <cell r="A1277" t="str">
            <v>D3502020003035020260302020100300201</v>
          </cell>
          <cell r="B1277" t="str">
            <v>PASTA DE PAPEL, PAPEL Y CARTÓN</v>
          </cell>
          <cell r="C1277"/>
          <cell r="D1277"/>
          <cell r="E1277">
            <v>0</v>
          </cell>
          <cell r="F1277">
            <v>10000000</v>
          </cell>
        </row>
        <row r="1278">
          <cell r="A1278" t="str">
            <v>D3502020003035020260302020100300702</v>
          </cell>
          <cell r="B1278" t="str">
            <v>ARTÍCULOS DE CERÁMICA NO ESTRUCTURAL</v>
          </cell>
          <cell r="C1278"/>
          <cell r="D1278"/>
          <cell r="E1278">
            <v>0</v>
          </cell>
          <cell r="F1278"/>
        </row>
        <row r="1279">
          <cell r="A1279" t="str">
            <v>D3502020003035020260302020100300706</v>
          </cell>
          <cell r="B1279" t="str">
            <v>PIEDRA DE CONSTRUCCIÓN O DE TALLA LABRADAS, Y SUS MANUFACTURAS (EXCEPTO SIN LABRAR, QUE SE CLASIFICAN EN EL GRUPO 151)</v>
          </cell>
          <cell r="C1279"/>
          <cell r="D1279"/>
          <cell r="E1279">
            <v>0</v>
          </cell>
          <cell r="F1279"/>
        </row>
        <row r="1280">
          <cell r="A1280" t="str">
            <v>D3502020003035020260302020100300709</v>
          </cell>
          <cell r="B1280" t="str">
            <v>OTROS PRODUCTOS MINERALES NO METÁLICOS N.C.P.</v>
          </cell>
          <cell r="C1280"/>
          <cell r="D1280"/>
          <cell r="E1280">
            <v>0</v>
          </cell>
          <cell r="F1280"/>
        </row>
        <row r="1281">
          <cell r="A1281" t="str">
            <v>D35020200030350202603020201003008</v>
          </cell>
          <cell r="B1281" t="str">
            <v>OTROS BIENES TRANSPORTABLES N.C.P.</v>
          </cell>
          <cell r="C1281">
            <v>0</v>
          </cell>
          <cell r="D1281"/>
          <cell r="E1281">
            <v>0</v>
          </cell>
          <cell r="F1281">
            <v>0</v>
          </cell>
        </row>
        <row r="1282">
          <cell r="A1282" t="str">
            <v>D3502020003035020260302020100300801</v>
          </cell>
          <cell r="B1282" t="str">
            <v>MUEBLES</v>
          </cell>
          <cell r="C1282">
            <v>0</v>
          </cell>
          <cell r="D1282"/>
          <cell r="E1282">
            <v>0</v>
          </cell>
          <cell r="F1282">
            <v>0</v>
          </cell>
        </row>
        <row r="1283">
          <cell r="A1283" t="str">
            <v>D35020200030350202603020201003008014</v>
          </cell>
          <cell r="B1283" t="str">
            <v>OTROS MUEBLES N.C.P.</v>
          </cell>
          <cell r="C1283"/>
          <cell r="D1283"/>
          <cell r="E1283">
            <v>0</v>
          </cell>
          <cell r="F1283"/>
        </row>
        <row r="1284">
          <cell r="A1284" t="str">
            <v>D3502020003035020260302020100300802</v>
          </cell>
          <cell r="B1284" t="str">
            <v>JOYAS Y ARTÍCULOS CONEXOS</v>
          </cell>
          <cell r="C1284"/>
          <cell r="D1284"/>
          <cell r="E1284">
            <v>0</v>
          </cell>
          <cell r="F1284"/>
        </row>
        <row r="1285">
          <cell r="A1285" t="str">
            <v>D3502020003035020260302020100300803</v>
          </cell>
          <cell r="B1285" t="str">
            <v>INSTRUMENTOS MUSICALES</v>
          </cell>
          <cell r="C1285"/>
          <cell r="D1285"/>
          <cell r="E1285">
            <v>0</v>
          </cell>
          <cell r="F1285"/>
        </row>
        <row r="1286">
          <cell r="A1286" t="str">
            <v>D3502020003035020260302020100300805</v>
          </cell>
          <cell r="B1286" t="str">
            <v>JUEGOS Y JUGUETES</v>
          </cell>
          <cell r="C1286"/>
          <cell r="D1286"/>
          <cell r="E1286">
            <v>0</v>
          </cell>
          <cell r="F1286"/>
        </row>
        <row r="1287">
          <cell r="A1287" t="str">
            <v>D3502020003035020260302020100300809</v>
          </cell>
          <cell r="B1287" t="str">
            <v>OTROS ARTÍCULOS MANUFACTURADOS N.C.P.</v>
          </cell>
          <cell r="C1287"/>
          <cell r="D1287"/>
          <cell r="E1287">
            <v>0</v>
          </cell>
          <cell r="F1287"/>
        </row>
        <row r="1288">
          <cell r="A1288" t="str">
            <v>D35020200030350202603020201003009</v>
          </cell>
          <cell r="B1288" t="str">
            <v>DESPERDICIOS; DESECHOS Y RESIDUOS</v>
          </cell>
          <cell r="C1288"/>
          <cell r="D1288"/>
          <cell r="E1288">
            <v>0</v>
          </cell>
          <cell r="F1288"/>
        </row>
        <row r="1289">
          <cell r="A1289" t="str">
            <v>D35020200030350202603020201004</v>
          </cell>
          <cell r="B1289" t="str">
            <v>PRODUCTOS METÁLICOS Y PAQUETES DE SOFTWARE</v>
          </cell>
          <cell r="C1289">
            <v>0</v>
          </cell>
          <cell r="D1289"/>
          <cell r="E1289">
            <v>0</v>
          </cell>
          <cell r="F1289">
            <v>0</v>
          </cell>
        </row>
        <row r="1290">
          <cell r="A1290" t="str">
            <v>D35020200030350202603020201004002</v>
          </cell>
          <cell r="B1290" t="str">
            <v>PRODUCTOS METÁLICOS ELABORADOS (EXCEPTO MAQUINARIA Y EQUIPO)</v>
          </cell>
          <cell r="C1290"/>
          <cell r="D1290"/>
          <cell r="E1290">
            <v>0</v>
          </cell>
          <cell r="F1290"/>
        </row>
        <row r="1291">
          <cell r="A1291" t="str">
            <v>D35020200030350202603020201004005</v>
          </cell>
          <cell r="B1291" t="str">
            <v>MAQUINARIA DE OFICINA, CONTABILIDAD E INFORMÁTICA</v>
          </cell>
          <cell r="C1291">
            <v>0</v>
          </cell>
          <cell r="D1291"/>
          <cell r="E1291">
            <v>0</v>
          </cell>
          <cell r="F1291">
            <v>0</v>
          </cell>
        </row>
        <row r="1292">
          <cell r="A1292" t="str">
            <v>D3502020003035020260302020100400502</v>
          </cell>
          <cell r="B1292" t="str">
            <v>MAQUINARIA DE INFORMÁTICA Y SUS PARTES, PIEZAS Y ACCESORIOS</v>
          </cell>
          <cell r="C1292"/>
          <cell r="D1292"/>
          <cell r="E1292">
            <v>0</v>
          </cell>
          <cell r="F1292"/>
        </row>
        <row r="1293">
          <cell r="A1293" t="str">
            <v>D35020200030350202603020202</v>
          </cell>
          <cell r="B1293" t="str">
            <v>ADQUISICIÓN DE SERVICIOS</v>
          </cell>
          <cell r="C1293">
            <v>0</v>
          </cell>
          <cell r="D1293"/>
          <cell r="E1293">
            <v>0</v>
          </cell>
          <cell r="F1293">
            <v>239174815</v>
          </cell>
        </row>
        <row r="1294">
          <cell r="A1294" t="str">
            <v>D35020200030350202603020202006</v>
          </cell>
          <cell r="B1294" t="str">
            <v>SERVICIOS DE ALOJAMIENTO; SERVICIOS DE SUMINISTRO DE COMIDAS Y BEBIDAS; SERVICIOS DE TRANSPORTE; Y SERVICIOS DE DISTRIBUCIÓN DE ELECTRICIDAD, GAS Y AGUA</v>
          </cell>
          <cell r="C1294">
            <v>0</v>
          </cell>
          <cell r="D1294"/>
          <cell r="E1294">
            <v>0</v>
          </cell>
          <cell r="F1294">
            <v>95000000</v>
          </cell>
        </row>
        <row r="1295">
          <cell r="A1295" t="str">
            <v>D35020200030350202603020202006004</v>
          </cell>
          <cell r="B1295" t="str">
            <v>SERVICIOS DE TRANSPORTE DE PASAJEROS</v>
          </cell>
          <cell r="C1295"/>
          <cell r="D1295"/>
          <cell r="E1295">
            <v>0</v>
          </cell>
          <cell r="F1295">
            <v>80000000</v>
          </cell>
        </row>
        <row r="1296">
          <cell r="A1296" t="str">
            <v>D35020200030350202603020202006008</v>
          </cell>
          <cell r="B1296" t="str">
            <v>SERVICIOS POSTALES Y DE MENSAJERÍA</v>
          </cell>
          <cell r="C1296"/>
          <cell r="D1296"/>
          <cell r="E1296">
            <v>0</v>
          </cell>
          <cell r="F1296">
            <v>15000000</v>
          </cell>
        </row>
        <row r="1297">
          <cell r="A1297" t="str">
            <v>D35020200030350202603020202008</v>
          </cell>
          <cell r="B1297" t="str">
            <v xml:space="preserve">SERVICIOS PRESTADOS A LAS EMPRESAS Y SERVICIOS DE PRODUCCIÓN </v>
          </cell>
          <cell r="C1297">
            <v>0</v>
          </cell>
          <cell r="D1297"/>
          <cell r="E1297">
            <v>0</v>
          </cell>
          <cell r="F1297">
            <v>79174815</v>
          </cell>
        </row>
        <row r="1298">
          <cell r="A1298" t="str">
            <v>D35020200030350202603020202008003</v>
          </cell>
          <cell r="B1298" t="str">
            <v>OTROS SERVICIOS PROFESIONALES, CIENTÍFICOS Y TÉCNICOS</v>
          </cell>
          <cell r="C1298">
            <v>0</v>
          </cell>
          <cell r="D1298"/>
          <cell r="E1298">
            <v>0</v>
          </cell>
          <cell r="F1298">
            <v>79174815</v>
          </cell>
        </row>
        <row r="1299">
          <cell r="A1299" t="str">
            <v>D3502020003035020260302020200800301</v>
          </cell>
          <cell r="B1299" t="str">
            <v>SERVICIOS DE CONSULTORÍA EN ADMINISTRACIÓN Y SERVICIOS DE GESTIÓN; SERVICIOS DE TECNOLOGÍA DE LA INFORMACIÓN</v>
          </cell>
          <cell r="C1299">
            <v>0</v>
          </cell>
          <cell r="D1299"/>
          <cell r="E1299">
            <v>0</v>
          </cell>
          <cell r="F1299">
            <v>79174815</v>
          </cell>
        </row>
        <row r="1300">
          <cell r="A1300" t="str">
            <v>D35020200030350202603020202008003019</v>
          </cell>
          <cell r="B1300" t="str">
            <v>OTROS SERVICIOS DE GESTIÓN, EXCEPTO LOS SERVICIOS DE ADMINISTRACIÓN DE PROYECTOS DE CONSTRUCCIÓN</v>
          </cell>
          <cell r="C1300"/>
          <cell r="D1300"/>
          <cell r="E1300">
            <v>0</v>
          </cell>
          <cell r="F1300">
            <v>79174815</v>
          </cell>
        </row>
        <row r="1301">
          <cell r="A1301" t="str">
            <v>D3502020003035020260302020200800307</v>
          </cell>
          <cell r="B1301" t="str">
            <v>SERVICIOS DE INVESTIGACIÓN DE MERCADOS Y DE ENCUESTAS DE OPINIÓN PÚBLICA</v>
          </cell>
          <cell r="C1301"/>
          <cell r="D1301"/>
          <cell r="E1301">
            <v>0</v>
          </cell>
          <cell r="F1301"/>
        </row>
        <row r="1302">
          <cell r="A1302" t="str">
            <v>D3502020003035020260302020200800308</v>
          </cell>
          <cell r="B1302" t="str">
            <v>SERVICIOS FOTOGRÁFICOS Y SERVICIOS DE REVELADO FOTOGRÁFICO</v>
          </cell>
          <cell r="C1302"/>
          <cell r="D1302"/>
          <cell r="E1302">
            <v>0</v>
          </cell>
          <cell r="F1302"/>
        </row>
        <row r="1303">
          <cell r="A1303" t="str">
            <v>D3502020003035020260302020200800309</v>
          </cell>
          <cell r="B1303" t="str">
            <v>OTROS SERVICIOS PROFESIONALES Y TÉCNICOS N.C.P.</v>
          </cell>
          <cell r="C1303"/>
          <cell r="D1303"/>
          <cell r="E1303">
            <v>0</v>
          </cell>
          <cell r="F1303"/>
        </row>
        <row r="1304">
          <cell r="A1304" t="str">
            <v>D35020200030350202603020202008004</v>
          </cell>
          <cell r="B1304" t="str">
            <v>SERVICIOS DE TELECOMUNICACIONES, TRANSMISIÓN Y SUMINISTRO DE INFORMACIÓN</v>
          </cell>
          <cell r="C1304">
            <v>0</v>
          </cell>
          <cell r="D1304"/>
          <cell r="E1304">
            <v>0</v>
          </cell>
          <cell r="F1304">
            <v>0</v>
          </cell>
        </row>
        <row r="1305">
          <cell r="A1305" t="str">
            <v>D3502020003035020260302020200800401</v>
          </cell>
          <cell r="B1305" t="str">
            <v>SERVICIOS DE TELEFONÍA Y OTRAS TELECOMUNICACIONES</v>
          </cell>
          <cell r="C1305"/>
          <cell r="D1305"/>
          <cell r="E1305">
            <v>0</v>
          </cell>
          <cell r="F1305"/>
        </row>
        <row r="1306">
          <cell r="A1306" t="str">
            <v>D35020200030350202603020202008005</v>
          </cell>
          <cell r="B1306" t="str">
            <v>SERVICIOS DE SOPORTE</v>
          </cell>
          <cell r="C1306">
            <v>0</v>
          </cell>
          <cell r="D1306"/>
          <cell r="E1306">
            <v>0</v>
          </cell>
          <cell r="F1306">
            <v>0</v>
          </cell>
        </row>
        <row r="1307">
          <cell r="A1307" t="str">
            <v>D3502020003035020260302020200800509</v>
          </cell>
          <cell r="B1307" t="str">
            <v>OTROS SERVICIOS AUXILIARES</v>
          </cell>
          <cell r="C1307">
            <v>0</v>
          </cell>
          <cell r="D1307"/>
          <cell r="E1307">
            <v>0</v>
          </cell>
          <cell r="F1307">
            <v>0</v>
          </cell>
        </row>
        <row r="1308">
          <cell r="A1308" t="str">
            <v>D35020200030350202603020202008005099</v>
          </cell>
          <cell r="B1308" t="str">
            <v>OTROS SERVICIOS DE APOYO Y DE INFORMACIÓN N.C.P.</v>
          </cell>
          <cell r="C1308"/>
          <cell r="D1308"/>
          <cell r="E1308">
            <v>0</v>
          </cell>
          <cell r="F1308"/>
        </row>
        <row r="1309">
          <cell r="A1309" t="str">
            <v>D35020200030350202603020202010</v>
          </cell>
          <cell r="B1309" t="str">
            <v>VIÁTICOS DE LOS FUNCIONARIOS EN COMISIÓN</v>
          </cell>
          <cell r="C1309"/>
          <cell r="D1309"/>
          <cell r="E1309">
            <v>0</v>
          </cell>
          <cell r="F1309">
            <v>65000000</v>
          </cell>
        </row>
        <row r="1310">
          <cell r="A1310" t="str">
            <v>D350202000303502107</v>
          </cell>
          <cell r="B1310" t="str">
            <v>SERVICIO DE INFORMACIÓN SOBRE EL SECTOR ARTESANAL</v>
          </cell>
          <cell r="C1310">
            <v>0</v>
          </cell>
          <cell r="D1310"/>
          <cell r="E1310">
            <v>0</v>
          </cell>
          <cell r="F1310">
            <v>944576562</v>
          </cell>
        </row>
        <row r="1311">
          <cell r="A1311" t="str">
            <v>D35020200030350210701</v>
          </cell>
          <cell r="B1311" t="str">
            <v>CONSOLIDAR EL SISTEMA DE INFORMACIÓN Y COMUNICACIÓN DE LA ACTIVIDAD ARTESANAL</v>
          </cell>
          <cell r="C1311">
            <v>0</v>
          </cell>
          <cell r="D1311"/>
          <cell r="E1311">
            <v>0</v>
          </cell>
          <cell r="F1311">
            <v>0</v>
          </cell>
        </row>
        <row r="1312">
          <cell r="A1312" t="str">
            <v>D3502020003035021070102</v>
          </cell>
          <cell r="B1312" t="str">
            <v xml:space="preserve">ADQUISICIÓN DE BIENES Y SERVICIOS </v>
          </cell>
          <cell r="C1312">
            <v>0</v>
          </cell>
          <cell r="D1312"/>
          <cell r="E1312">
            <v>0</v>
          </cell>
          <cell r="F1312">
            <v>0</v>
          </cell>
        </row>
        <row r="1313">
          <cell r="A1313" t="str">
            <v>D350202000303502107010202</v>
          </cell>
          <cell r="B1313" t="str">
            <v xml:space="preserve">ADQUISICIONES DIFERENTES DE ACTIVOS </v>
          </cell>
          <cell r="C1313">
            <v>0</v>
          </cell>
          <cell r="D1313"/>
          <cell r="E1313">
            <v>0</v>
          </cell>
          <cell r="F1313">
            <v>0</v>
          </cell>
        </row>
        <row r="1314">
          <cell r="A1314" t="str">
            <v>D35020200030350210701020201</v>
          </cell>
          <cell r="B1314" t="str">
            <v>MATERIALES Y SUMINISTROS</v>
          </cell>
          <cell r="C1314">
            <v>0</v>
          </cell>
          <cell r="D1314"/>
          <cell r="E1314">
            <v>0</v>
          </cell>
          <cell r="F1314">
            <v>0</v>
          </cell>
        </row>
        <row r="1315">
          <cell r="A1315" t="str">
            <v>D35020200030350210701020201004</v>
          </cell>
          <cell r="B1315" t="str">
            <v>PRODUCTOS METÁLICOS Y PAQUETES DE SOFTWARE</v>
          </cell>
          <cell r="C1315">
            <v>0</v>
          </cell>
          <cell r="D1315"/>
          <cell r="E1315">
            <v>0</v>
          </cell>
          <cell r="F1315">
            <v>0</v>
          </cell>
        </row>
        <row r="1316">
          <cell r="A1316" t="str">
            <v>D35020200030350210701020201004005</v>
          </cell>
          <cell r="B1316" t="str">
            <v>MAQUINARIA DE OFICINA, CONTABILIDAD E INFORMÁTICA</v>
          </cell>
          <cell r="C1316">
            <v>0</v>
          </cell>
          <cell r="D1316"/>
          <cell r="E1316">
            <v>0</v>
          </cell>
          <cell r="F1316">
            <v>0</v>
          </cell>
        </row>
        <row r="1317">
          <cell r="A1317" t="str">
            <v>D3502020003035021070102020100400502</v>
          </cell>
          <cell r="B1317" t="str">
            <v>MAQUINARIA DE INFORMÁTICA Y SUS PARTES, PIEZAS Y ACCESORIOS</v>
          </cell>
          <cell r="C1317"/>
          <cell r="D1317"/>
          <cell r="E1317">
            <v>0</v>
          </cell>
          <cell r="F1317"/>
        </row>
        <row r="1318">
          <cell r="A1318" t="str">
            <v>D35020200030350210701020202</v>
          </cell>
          <cell r="B1318" t="str">
            <v>ADQUISICIÓN DE SERVICIOS</v>
          </cell>
          <cell r="C1318">
            <v>0</v>
          </cell>
          <cell r="D1318"/>
          <cell r="E1318">
            <v>0</v>
          </cell>
          <cell r="F1318">
            <v>0</v>
          </cell>
        </row>
        <row r="1319">
          <cell r="A1319" t="str">
            <v>D35020200030350210701020202008</v>
          </cell>
          <cell r="B1319" t="str">
            <v xml:space="preserve">SERVICIOS PRESTADOS A LAS EMPRESAS Y SERVICIOS DE PRODUCCIÓN </v>
          </cell>
          <cell r="C1319">
            <v>0</v>
          </cell>
          <cell r="D1319"/>
          <cell r="E1319">
            <v>0</v>
          </cell>
          <cell r="F1319">
            <v>0</v>
          </cell>
        </row>
        <row r="1320">
          <cell r="A1320" t="str">
            <v>D35020200030350210701020202008005</v>
          </cell>
          <cell r="B1320" t="str">
            <v>SERVICIOS DE SOPORTE</v>
          </cell>
          <cell r="C1320">
            <v>0</v>
          </cell>
          <cell r="D1320"/>
          <cell r="E1320">
            <v>0</v>
          </cell>
          <cell r="F1320">
            <v>0</v>
          </cell>
        </row>
        <row r="1321">
          <cell r="A1321" t="str">
            <v>D3502020003035021070102020200800509</v>
          </cell>
          <cell r="B1321" t="str">
            <v>OTROS SERVICIOS AUXILIARES</v>
          </cell>
          <cell r="C1321"/>
          <cell r="D1321"/>
          <cell r="E1321">
            <v>0</v>
          </cell>
          <cell r="F1321"/>
        </row>
        <row r="1322">
          <cell r="A1322" t="str">
            <v>D35020200030350210701020202008005099</v>
          </cell>
          <cell r="B1322" t="str">
            <v>SERVICIOS DE MANTENIMIENTO, REPARACIÓN E INSTALACIÓN (EXCEPTO SERVICIOS DE CONSTRUCCIÓN)</v>
          </cell>
          <cell r="C1322"/>
          <cell r="D1322"/>
          <cell r="E1322">
            <v>0</v>
          </cell>
          <cell r="F1322"/>
        </row>
        <row r="1323">
          <cell r="A1323" t="str">
            <v>D35020200030350210702</v>
          </cell>
          <cell r="B1323" t="str">
            <v>CONSOLIDAR EL SISTEMA DE INFORMACIÓN Y COMUNICACIÓN DE LA ACTIVIDAD ARTESANAL</v>
          </cell>
          <cell r="C1323">
            <v>0</v>
          </cell>
          <cell r="D1323"/>
          <cell r="E1323">
            <v>0</v>
          </cell>
          <cell r="F1323">
            <v>593679075</v>
          </cell>
        </row>
        <row r="1324">
          <cell r="A1324" t="str">
            <v>D3502020003035021070202</v>
          </cell>
          <cell r="B1324" t="str">
            <v xml:space="preserve">ADQUISICIÓN DE BIENES Y SERVICIOS </v>
          </cell>
          <cell r="C1324">
            <v>0</v>
          </cell>
          <cell r="D1324"/>
          <cell r="E1324">
            <v>0</v>
          </cell>
          <cell r="F1324">
            <v>593679075</v>
          </cell>
        </row>
        <row r="1325">
          <cell r="A1325" t="str">
            <v>D350202000303502107020202</v>
          </cell>
          <cell r="B1325" t="str">
            <v xml:space="preserve">ADQUISICIONES DIFERENTES DE ACTIVOS </v>
          </cell>
          <cell r="C1325">
            <v>0</v>
          </cell>
          <cell r="D1325"/>
          <cell r="E1325">
            <v>0</v>
          </cell>
          <cell r="F1325">
            <v>593679075</v>
          </cell>
        </row>
        <row r="1326">
          <cell r="A1326" t="str">
            <v>D35020200030350210702020201</v>
          </cell>
          <cell r="B1326" t="str">
            <v>MATERIALES Y SUMINISTROS</v>
          </cell>
          <cell r="C1326">
            <v>0</v>
          </cell>
          <cell r="D1326"/>
          <cell r="E1326">
            <v>0</v>
          </cell>
          <cell r="F1326">
            <v>0</v>
          </cell>
        </row>
        <row r="1327">
          <cell r="A1327" t="str">
            <v>D35020200030350210702020201003</v>
          </cell>
          <cell r="B1327" t="str">
            <v>OTROS BIENES TRANSPORTABLES (EXCEPTO PRODUCTOS METÁLICOS, MAQUINARIA Y EQUIPO)</v>
          </cell>
          <cell r="C1327">
            <v>0</v>
          </cell>
          <cell r="D1327"/>
          <cell r="E1327">
            <v>0</v>
          </cell>
          <cell r="F1327">
            <v>0</v>
          </cell>
        </row>
        <row r="1328">
          <cell r="A1328" t="str">
            <v>D35020200030350210702020201003002</v>
          </cell>
          <cell r="B1328" t="str">
            <v>PASTA O PULPA, PAPEL Y PRODUCTOS DE PAPEL; IMPRESOS Y ARTÍCULOS RELACIONADOS</v>
          </cell>
          <cell r="C1328">
            <v>0</v>
          </cell>
          <cell r="D1328"/>
          <cell r="E1328">
            <v>0</v>
          </cell>
          <cell r="F1328">
            <v>0</v>
          </cell>
        </row>
        <row r="1329">
          <cell r="A1329" t="str">
            <v>D3502020003035021070202020100300206</v>
          </cell>
          <cell r="B1329" t="str">
            <v xml:space="preserve">SELLOS, CHEQUERAS, BILLETES DE BANCO, TÍTULOS DE ACCIONES, CATÁLOGOS Y FOLLETOS, MATERIAL PARA ANUNCIOS PUBLICITARIOS Y OTROS MATERIALES IMPRESOS </v>
          </cell>
          <cell r="C1329"/>
          <cell r="D1329"/>
          <cell r="E1329">
            <v>0</v>
          </cell>
          <cell r="F1329"/>
        </row>
        <row r="1330">
          <cell r="A1330" t="str">
            <v>D35020200030350210702020201004</v>
          </cell>
          <cell r="B1330" t="str">
            <v>PRODUCTOS METÁLICOS Y PAQUETES DE SOFTWARE</v>
          </cell>
          <cell r="C1330">
            <v>0</v>
          </cell>
          <cell r="D1330"/>
          <cell r="E1330">
            <v>0</v>
          </cell>
          <cell r="F1330">
            <v>0</v>
          </cell>
        </row>
        <row r="1331">
          <cell r="A1331" t="str">
            <v>D35020200030350210702020201004005</v>
          </cell>
          <cell r="B1331" t="str">
            <v>MAQUINARIA DE OFICINA, CONTABILIDAD E INFORMÁTICA</v>
          </cell>
          <cell r="C1331">
            <v>0</v>
          </cell>
          <cell r="D1331"/>
          <cell r="E1331">
            <v>0</v>
          </cell>
          <cell r="F1331">
            <v>0</v>
          </cell>
        </row>
        <row r="1332">
          <cell r="A1332" t="str">
            <v>D3502020003035021070202020100400502</v>
          </cell>
          <cell r="B1332" t="str">
            <v>MAQUINARIA DE INFORMÁTICA Y SUS PARTES, PIEZAS Y ACCESORIOS</v>
          </cell>
          <cell r="C1332"/>
          <cell r="D1332"/>
          <cell r="E1332">
            <v>0</v>
          </cell>
          <cell r="F1332"/>
        </row>
        <row r="1333">
          <cell r="A1333" t="str">
            <v>D35020200030350210702020201004007</v>
          </cell>
          <cell r="B1333" t="str">
            <v>EQUIPO Y APARATOS DE RADIO, TELEVISIÓN Y COMUNICACIONES</v>
          </cell>
          <cell r="C1333">
            <v>0</v>
          </cell>
          <cell r="D1333"/>
          <cell r="E1333">
            <v>0</v>
          </cell>
          <cell r="F1333">
            <v>0</v>
          </cell>
        </row>
        <row r="1334">
          <cell r="A1334" t="str">
            <v>D3502020003035021070202020100400708</v>
          </cell>
          <cell r="B1334" t="str">
            <v xml:space="preserve">PAQUETES DE SOFTWARE </v>
          </cell>
          <cell r="C1334"/>
          <cell r="D1334"/>
          <cell r="E1334">
            <v>0</v>
          </cell>
          <cell r="F1334"/>
        </row>
        <row r="1335">
          <cell r="A1335" t="str">
            <v>D35020200030350210702020202</v>
          </cell>
          <cell r="B1335" t="str">
            <v>ADQUISICIÓN DE SERVICIOS</v>
          </cell>
          <cell r="C1335">
            <v>0</v>
          </cell>
          <cell r="D1335"/>
          <cell r="E1335">
            <v>0</v>
          </cell>
          <cell r="F1335">
            <v>593679075</v>
          </cell>
        </row>
        <row r="1336">
          <cell r="A1336" t="str">
            <v>D35020200030350210702020202005</v>
          </cell>
          <cell r="B1336" t="str">
            <v>SERVICIOS DE LA CONSTRUCCIÓN</v>
          </cell>
          <cell r="C1336">
            <v>0</v>
          </cell>
          <cell r="D1336"/>
          <cell r="E1336">
            <v>0</v>
          </cell>
          <cell r="F1336">
            <v>0</v>
          </cell>
        </row>
        <row r="1337">
          <cell r="A1337" t="str">
            <v>D35020200030350210702020202005004</v>
          </cell>
          <cell r="B1337" t="str">
            <v>SERVICIOS DE CONSTRUCCIÓN</v>
          </cell>
          <cell r="C1337">
            <v>0</v>
          </cell>
          <cell r="D1337"/>
          <cell r="E1337">
            <v>0</v>
          </cell>
          <cell r="F1337">
            <v>0</v>
          </cell>
        </row>
        <row r="1338">
          <cell r="A1338" t="str">
            <v>D3502020003035021070202020200500404</v>
          </cell>
          <cell r="B1338" t="str">
            <v>MONTAJE Y ERECCIÓN DE CONSTRUCCIONES PREFABRICADAS</v>
          </cell>
          <cell r="C1338">
            <v>0</v>
          </cell>
          <cell r="D1338"/>
          <cell r="E1338">
            <v>0</v>
          </cell>
          <cell r="F1338"/>
        </row>
        <row r="1339">
          <cell r="A1339" t="str">
            <v>D35020200030350210702020202008</v>
          </cell>
          <cell r="B1339" t="str">
            <v xml:space="preserve">SERVICIOS PRESTADOS A LAS EMPRESAS Y SERVICIOS DE PRODUCCIÓN </v>
          </cell>
          <cell r="C1339">
            <v>0</v>
          </cell>
          <cell r="D1339"/>
          <cell r="E1339">
            <v>0</v>
          </cell>
          <cell r="F1339">
            <v>593679075</v>
          </cell>
        </row>
        <row r="1340">
          <cell r="A1340" t="str">
            <v>D35020200030350210702020202008001</v>
          </cell>
          <cell r="B1340" t="str">
            <v>SERVICIOS DE INVESTIGACIÓN Y DESARROLLO</v>
          </cell>
          <cell r="C1340">
            <v>0</v>
          </cell>
          <cell r="D1340"/>
          <cell r="E1340">
            <v>0</v>
          </cell>
          <cell r="F1340">
            <v>0</v>
          </cell>
        </row>
        <row r="1341">
          <cell r="A1341" t="str">
            <v>D3502020003035021070202020200800102</v>
          </cell>
          <cell r="B1341" t="str">
            <v>SERVICIOS DE INVESTIGACIÓN Y DESARROLLO EXPERIMENTAL EN CIENCIAS SOCIALES Y HUMANIDADES</v>
          </cell>
          <cell r="C1341"/>
          <cell r="D1341"/>
          <cell r="E1341">
            <v>0</v>
          </cell>
          <cell r="F1341"/>
        </row>
        <row r="1342">
          <cell r="A1342" t="str">
            <v>D35020200030350210702020202008003</v>
          </cell>
          <cell r="B1342" t="str">
            <v>OTROS SERVICIOS PROFESIONALES, CIENTÍFICOS Y TÉCNICOS</v>
          </cell>
          <cell r="C1342">
            <v>0</v>
          </cell>
          <cell r="D1342"/>
          <cell r="E1342">
            <v>0</v>
          </cell>
          <cell r="F1342">
            <v>593679075</v>
          </cell>
        </row>
        <row r="1343">
          <cell r="A1343" t="str">
            <v>D3502020003035021070202020200800301</v>
          </cell>
          <cell r="B1343" t="str">
            <v>SERVICIOS DE CONSULTORÍA EN ADMINISTRACIÓN Y SERVICIOS DE GESTIÓN; SERVICIOS DE TECNOLOGÍA DE LA INFORMACIÓN</v>
          </cell>
          <cell r="C1343">
            <v>0</v>
          </cell>
          <cell r="D1343"/>
          <cell r="E1343">
            <v>0</v>
          </cell>
          <cell r="F1343">
            <v>453025000</v>
          </cell>
        </row>
        <row r="1344">
          <cell r="A1344" t="str">
            <v>D35020200030350210702020202008003019</v>
          </cell>
          <cell r="B1344" t="str">
            <v>OTROS SERVICIOS DE GESTIÓN, EXCEPTO LOS SERVICIOS DE ADMINISTRACIÓN DE PROYECTOS DE CONSTRUCCIÓN</v>
          </cell>
          <cell r="C1344"/>
          <cell r="D1344"/>
          <cell r="E1344">
            <v>0</v>
          </cell>
          <cell r="F1344">
            <v>453025000</v>
          </cell>
        </row>
        <row r="1345">
          <cell r="A1345" t="str">
            <v>D3502020003035021070202020200800306</v>
          </cell>
          <cell r="B1345" t="str">
            <v>SERVICIOS DE PUBLICIDAD Y EL SUMINISTRO DE ESPACIO O TIEMPO PUBLICITARIOS</v>
          </cell>
          <cell r="C1345"/>
          <cell r="D1345"/>
          <cell r="E1345">
            <v>0</v>
          </cell>
          <cell r="F1345">
            <v>113054075</v>
          </cell>
        </row>
        <row r="1346">
          <cell r="A1346" t="str">
            <v>D3502020003035021070202020200800309</v>
          </cell>
          <cell r="B1346" t="str">
            <v>OTROS SERVICIOS PROFESIONALES Y TÉCNICOS N.C.P.</v>
          </cell>
          <cell r="C1346"/>
          <cell r="D1346"/>
          <cell r="E1346">
            <v>0</v>
          </cell>
          <cell r="F1346">
            <v>27600000</v>
          </cell>
        </row>
        <row r="1347">
          <cell r="A1347" t="str">
            <v>D35020200030350210702020202008004</v>
          </cell>
          <cell r="B1347" t="str">
            <v>SERVICIOS DE TELECOMUNICACIONES, TRANSMISIÓN Y SUMINISTRO DE INFORMACIÓN</v>
          </cell>
          <cell r="C1347">
            <v>0</v>
          </cell>
          <cell r="D1347"/>
          <cell r="E1347">
            <v>0</v>
          </cell>
          <cell r="F1347">
            <v>0</v>
          </cell>
        </row>
        <row r="1348">
          <cell r="A1348" t="str">
            <v>D3502020003035021070202020200800402</v>
          </cell>
          <cell r="B1348" t="str">
            <v>SERVICIOS DE TELECOMUNICACIONES A TRAVÉS DE INTERNET</v>
          </cell>
          <cell r="C1348"/>
          <cell r="D1348"/>
          <cell r="E1348">
            <v>0</v>
          </cell>
          <cell r="F1348"/>
        </row>
        <row r="1349">
          <cell r="A1349" t="str">
            <v>D35020200030350210702020202008007</v>
          </cell>
          <cell r="B1349" t="str">
            <v>SERVICIOS DE MANTENIMIENTO, REPARACIÓN E INSTALACIÓN (EXCEPTO SERVICIOS DE CONSTRUCCIÓN)</v>
          </cell>
          <cell r="C1349">
            <v>0</v>
          </cell>
          <cell r="D1349"/>
          <cell r="E1349">
            <v>0</v>
          </cell>
          <cell r="F1349">
            <v>0</v>
          </cell>
        </row>
        <row r="1350">
          <cell r="A1350" t="str">
            <v>D3502020003035021070202020200800701</v>
          </cell>
          <cell r="B1350" t="str">
            <v>SERVICIOS DE MANTENIMIENTO Y REPARACIÓN DE PRODUCTOS METÁLICOS ELABORADOS, MAQUINARIA Y EQUIPO</v>
          </cell>
          <cell r="C1350">
            <v>0</v>
          </cell>
          <cell r="D1350"/>
          <cell r="E1350">
            <v>0</v>
          </cell>
          <cell r="F1350">
            <v>0</v>
          </cell>
        </row>
        <row r="1351">
          <cell r="A1351" t="str">
            <v>D35020200030350210702020202008007015</v>
          </cell>
          <cell r="B1351" t="str">
            <v>SERVICIOS DE MANTENIMIENTO Y REPARACIÓN DE OTRA MAQUINARIA Y OTRO EQUIPO</v>
          </cell>
          <cell r="C1351"/>
          <cell r="D1351"/>
          <cell r="E1351">
            <v>0</v>
          </cell>
          <cell r="F1351"/>
        </row>
        <row r="1352">
          <cell r="A1352" t="str">
            <v>D35020200030350210703</v>
          </cell>
          <cell r="B1352" t="str">
            <v>FORTALECER EL OBSERVATORIO DE LA ACTIVIDAD ARTESANAL</v>
          </cell>
          <cell r="C1352">
            <v>0</v>
          </cell>
          <cell r="D1352"/>
          <cell r="E1352">
            <v>0</v>
          </cell>
          <cell r="F1352">
            <v>350897487</v>
          </cell>
        </row>
        <row r="1353">
          <cell r="A1353" t="str">
            <v>D3502020003035021070302</v>
          </cell>
          <cell r="B1353" t="str">
            <v xml:space="preserve">ADQUISICIÓN DE BIENES Y SERVICIOS </v>
          </cell>
          <cell r="C1353">
            <v>0</v>
          </cell>
          <cell r="D1353"/>
          <cell r="E1353">
            <v>0</v>
          </cell>
          <cell r="F1353">
            <v>350897487</v>
          </cell>
        </row>
        <row r="1354">
          <cell r="A1354" t="str">
            <v>D350202000303502107030202</v>
          </cell>
          <cell r="B1354" t="str">
            <v xml:space="preserve">ADQUISICIONES DIFERENTES DE ACTIVOS </v>
          </cell>
          <cell r="C1354">
            <v>0</v>
          </cell>
          <cell r="D1354"/>
          <cell r="E1354">
            <v>0</v>
          </cell>
          <cell r="F1354">
            <v>350897487</v>
          </cell>
        </row>
        <row r="1355">
          <cell r="A1355" t="str">
            <v>D35020200030350210703020201</v>
          </cell>
          <cell r="B1355" t="str">
            <v>MATERIALES Y SUMINISTROS</v>
          </cell>
          <cell r="C1355">
            <v>0</v>
          </cell>
          <cell r="D1355"/>
          <cell r="E1355">
            <v>0</v>
          </cell>
          <cell r="F1355">
            <v>0</v>
          </cell>
        </row>
        <row r="1356">
          <cell r="A1356" t="str">
            <v>D35020200030350210703020201003</v>
          </cell>
          <cell r="B1356" t="str">
            <v>OTROS BIENES TRANSPORTABLES (EXCEPTO PRODUCTOS METÁLICOS, MAQUINARIA Y EQUIPO)</v>
          </cell>
          <cell r="C1356">
            <v>0</v>
          </cell>
          <cell r="D1356"/>
          <cell r="E1356">
            <v>0</v>
          </cell>
          <cell r="F1356">
            <v>0</v>
          </cell>
        </row>
        <row r="1357">
          <cell r="A1357" t="str">
            <v>D35020200030350210703020201003002</v>
          </cell>
          <cell r="B1357" t="str">
            <v>PASTA O PULPA, PAPEL Y PRODUCTOS DE PAPEL; IMPRESOS Y ARTÍCULOS RELACIONADOS</v>
          </cell>
          <cell r="C1357">
            <v>0</v>
          </cell>
          <cell r="D1357"/>
          <cell r="E1357">
            <v>0</v>
          </cell>
          <cell r="F1357">
            <v>0</v>
          </cell>
        </row>
        <row r="1358">
          <cell r="A1358" t="str">
            <v>D3502020003035021070302020100300206</v>
          </cell>
          <cell r="B1358" t="str">
            <v xml:space="preserve">SELLOS, CHEQUERAS, BILLETES DE BANCO, TÍTULOS DE ACCIONES, CATÁLOGOS Y FOLLETOS, MATERIAL PARA ANUNCIOS PUBLICITARIOS Y OTROS MATERIALES IMPRESOS </v>
          </cell>
          <cell r="C1358"/>
          <cell r="D1358"/>
          <cell r="E1358">
            <v>0</v>
          </cell>
          <cell r="F1358"/>
        </row>
        <row r="1359">
          <cell r="A1359" t="str">
            <v>D35020200030350210703020201004</v>
          </cell>
          <cell r="B1359" t="str">
            <v>PRODUCTOS METÁLICOS Y PAQUETES DE SOFTWARE</v>
          </cell>
          <cell r="C1359">
            <v>0</v>
          </cell>
          <cell r="D1359"/>
          <cell r="E1359">
            <v>0</v>
          </cell>
          <cell r="F1359">
            <v>0</v>
          </cell>
        </row>
        <row r="1360">
          <cell r="A1360" t="str">
            <v>D35020200030350210703020201004005</v>
          </cell>
          <cell r="B1360" t="str">
            <v>MAQUINARIA DE OFICINA, CONTABILIDAD E INFORMÁTICA</v>
          </cell>
          <cell r="C1360">
            <v>0</v>
          </cell>
          <cell r="D1360"/>
          <cell r="E1360">
            <v>0</v>
          </cell>
          <cell r="F1360">
            <v>0</v>
          </cell>
        </row>
        <row r="1361">
          <cell r="A1361" t="str">
            <v>D3502020003035021070302020100400502</v>
          </cell>
          <cell r="B1361" t="str">
            <v>MAQUINARIA DE INFORMÁTICA Y SUS PARTES, PIEZAS Y ACCESORIOS</v>
          </cell>
          <cell r="C1361"/>
          <cell r="D1361"/>
          <cell r="E1361">
            <v>0</v>
          </cell>
          <cell r="F1361"/>
        </row>
        <row r="1362">
          <cell r="A1362" t="str">
            <v>D35020200030350210703020201004007</v>
          </cell>
          <cell r="B1362" t="str">
            <v>EQUIPO Y APARATOS DE RADIO, TELEVISIÓN Y COMUNICACIONES</v>
          </cell>
          <cell r="C1362">
            <v>0</v>
          </cell>
          <cell r="D1362"/>
          <cell r="E1362">
            <v>0</v>
          </cell>
          <cell r="F1362">
            <v>0</v>
          </cell>
        </row>
        <row r="1363">
          <cell r="A1363" t="str">
            <v>D3502020003035021070302020100400708</v>
          </cell>
          <cell r="B1363" t="str">
            <v xml:space="preserve">PAQUETES DE SOFTWARE </v>
          </cell>
          <cell r="C1363"/>
          <cell r="D1363"/>
          <cell r="E1363">
            <v>0</v>
          </cell>
          <cell r="F1363"/>
        </row>
        <row r="1364">
          <cell r="A1364" t="str">
            <v>D35020200030350210703020202</v>
          </cell>
          <cell r="B1364" t="str">
            <v>ADQUISICIÓN DE SERVICIOS</v>
          </cell>
          <cell r="C1364">
            <v>0</v>
          </cell>
          <cell r="D1364"/>
          <cell r="E1364">
            <v>0</v>
          </cell>
          <cell r="F1364">
            <v>350897487</v>
          </cell>
        </row>
        <row r="1365">
          <cell r="A1365" t="str">
            <v>D35020200030350210703020202005</v>
          </cell>
          <cell r="B1365" t="str">
            <v>SERVICIOS DE LA CONSTRUCCIÓN</v>
          </cell>
          <cell r="C1365">
            <v>0</v>
          </cell>
          <cell r="D1365"/>
          <cell r="E1365">
            <v>0</v>
          </cell>
          <cell r="F1365">
            <v>0</v>
          </cell>
        </row>
        <row r="1366">
          <cell r="A1366" t="str">
            <v>D35020200030350210703020202005004</v>
          </cell>
          <cell r="B1366" t="str">
            <v>SERVICIOS DE CONSTRUCCIÓN</v>
          </cell>
          <cell r="C1366">
            <v>0</v>
          </cell>
          <cell r="D1366"/>
          <cell r="E1366">
            <v>0</v>
          </cell>
          <cell r="F1366">
            <v>0</v>
          </cell>
        </row>
        <row r="1367">
          <cell r="A1367" t="str">
            <v>D3502020003035021070302020200500404</v>
          </cell>
          <cell r="B1367" t="str">
            <v>MONTAJE Y ERECCIÓN DE CONSTRUCCIONES PREFABRICADAS</v>
          </cell>
          <cell r="C1367"/>
          <cell r="D1367"/>
          <cell r="E1367">
            <v>0</v>
          </cell>
          <cell r="F1367"/>
        </row>
        <row r="1368">
          <cell r="A1368" t="str">
            <v>D35020200030350210703020202008</v>
          </cell>
          <cell r="B1368" t="str">
            <v xml:space="preserve">SERVICIOS PRESTADOS A LAS EMPRESAS Y SERVICIOS DE PRODUCCIÓN </v>
          </cell>
          <cell r="C1368">
            <v>0</v>
          </cell>
          <cell r="D1368"/>
          <cell r="E1368">
            <v>0</v>
          </cell>
          <cell r="F1368">
            <v>325897487</v>
          </cell>
        </row>
        <row r="1369">
          <cell r="A1369" t="str">
            <v>D35020200030350210703020202008001</v>
          </cell>
          <cell r="B1369" t="str">
            <v>SERVICIOS DE INVESTIGACIÓN Y DESARROLLO</v>
          </cell>
          <cell r="C1369">
            <v>0</v>
          </cell>
          <cell r="D1369"/>
          <cell r="E1369">
            <v>0</v>
          </cell>
          <cell r="F1369">
            <v>0</v>
          </cell>
        </row>
        <row r="1370">
          <cell r="A1370" t="str">
            <v>D3502020003035021070302020200800102</v>
          </cell>
          <cell r="B1370" t="str">
            <v>SERVICIOS DE INVESTIGACIÓN Y DESARROLLO EXPERIMENTAL EN CIENCIAS SOCIALES Y HUMANIDADES</v>
          </cell>
          <cell r="C1370"/>
          <cell r="D1370"/>
          <cell r="E1370">
            <v>0</v>
          </cell>
          <cell r="F1370"/>
        </row>
        <row r="1371">
          <cell r="A1371" t="str">
            <v>D35020200030350210703020202008003</v>
          </cell>
          <cell r="B1371" t="str">
            <v>OTROS SERVICIOS PROFESIONALES, CIENTÍFICOS Y TÉCNICOS</v>
          </cell>
          <cell r="C1371">
            <v>0</v>
          </cell>
          <cell r="D1371"/>
          <cell r="E1371">
            <v>0</v>
          </cell>
          <cell r="F1371">
            <v>248970000</v>
          </cell>
        </row>
        <row r="1372">
          <cell r="A1372" t="str">
            <v>D3502020003035021070302020200800301</v>
          </cell>
          <cell r="B1372" t="str">
            <v>SERVICIOS DE CONSULTORÍA EN ADMINISTRACIÓN Y SERVICIOS DE GESTIÓN; SERVICIOS DE TECNOLOGÍA DE LA INFORMACIÓN</v>
          </cell>
          <cell r="C1372">
            <v>0</v>
          </cell>
          <cell r="D1372"/>
          <cell r="E1372">
            <v>0</v>
          </cell>
          <cell r="F1372">
            <v>248970000</v>
          </cell>
        </row>
        <row r="1373">
          <cell r="A1373" t="str">
            <v>D35020200030350210703020202008003019</v>
          </cell>
          <cell r="B1373" t="str">
            <v>OTROS SERVICIOS DE GESTIÓN, EXCEPTO LOS SERVICIOS DE ADMINISTRACIÓN DE PROYECTOS DE CONSTRUCCIÓN</v>
          </cell>
          <cell r="C1373"/>
          <cell r="D1373"/>
          <cell r="E1373">
            <v>0</v>
          </cell>
          <cell r="F1373">
            <v>248970000</v>
          </cell>
        </row>
        <row r="1374">
          <cell r="A1374" t="str">
            <v>D3502020003035021070302020200800306</v>
          </cell>
          <cell r="B1374" t="str">
            <v>SERVICIOS DE PUBLICIDAD Y EL SUMINISTRO DE ESPACIO O TIEMPO PUBLICITARIOS</v>
          </cell>
          <cell r="C1374"/>
          <cell r="D1374"/>
          <cell r="E1374">
            <v>0</v>
          </cell>
          <cell r="F1374"/>
        </row>
        <row r="1375">
          <cell r="A1375" t="str">
            <v>D3502020003035021070302020200800309</v>
          </cell>
          <cell r="B1375" t="str">
            <v>OTROS SERVICIOS PROFESIONALES Y TÉCNICOS N.C.P.</v>
          </cell>
          <cell r="C1375"/>
          <cell r="D1375"/>
          <cell r="E1375">
            <v>0</v>
          </cell>
          <cell r="F1375"/>
        </row>
        <row r="1376">
          <cell r="A1376" t="str">
            <v>D35020200030350210703020202008004</v>
          </cell>
          <cell r="B1376" t="str">
            <v>SERVICIOS DE TELECOMUNICACIONES, TRANSMISIÓN Y SUMINISTRO DE INFORMACIÓN</v>
          </cell>
          <cell r="C1376">
            <v>0</v>
          </cell>
          <cell r="D1376"/>
          <cell r="E1376">
            <v>0</v>
          </cell>
          <cell r="F1376">
            <v>0</v>
          </cell>
        </row>
        <row r="1377">
          <cell r="A1377" t="str">
            <v>D3502020003035021070302020200800402</v>
          </cell>
          <cell r="B1377" t="str">
            <v>SERVICIOS DE TELECOMUNICACIONES A TRAVÉS DE INTERNET</v>
          </cell>
          <cell r="C1377"/>
          <cell r="D1377"/>
          <cell r="E1377">
            <v>0</v>
          </cell>
          <cell r="F1377"/>
        </row>
        <row r="1378">
          <cell r="A1378" t="str">
            <v>D35020200030350210703020202008005</v>
          </cell>
          <cell r="B1378" t="str">
            <v>SERVICIOS DE SOPORTE</v>
          </cell>
          <cell r="C1378">
            <v>0</v>
          </cell>
          <cell r="D1378"/>
          <cell r="E1378">
            <v>0</v>
          </cell>
          <cell r="F1378">
            <v>76927487</v>
          </cell>
        </row>
        <row r="1379">
          <cell r="A1379" t="str">
            <v>D3502020003035021070302020200800509</v>
          </cell>
          <cell r="B1379" t="str">
            <v>OTROS SERVICIOS AUXILIARES</v>
          </cell>
          <cell r="C1379">
            <v>0</v>
          </cell>
          <cell r="D1379"/>
          <cell r="E1379">
            <v>0</v>
          </cell>
          <cell r="F1379">
            <v>76927487</v>
          </cell>
        </row>
        <row r="1380">
          <cell r="A1380" t="str">
            <v>D35020200030350210703020202008005096</v>
          </cell>
          <cell r="B1380" t="str">
            <v>SERVICIO DE ORGANIZACIÓN Y ASISTENCIA DE CONVENCIONES Y FERIAS</v>
          </cell>
          <cell r="C1380"/>
          <cell r="D1380"/>
          <cell r="E1380">
            <v>0</v>
          </cell>
          <cell r="F1380">
            <v>76927487</v>
          </cell>
        </row>
        <row r="1381">
          <cell r="A1381" t="str">
            <v>D35020200030350210703020202009</v>
          </cell>
          <cell r="B1381" t="str">
            <v>SERVICIOS PARA LA COMUNIDAD, SOCIALES Y PERSONALES</v>
          </cell>
          <cell r="C1381" t="e">
            <v>#REF!</v>
          </cell>
          <cell r="D1381"/>
          <cell r="E1381" t="e">
            <v>#REF!</v>
          </cell>
          <cell r="F1381">
            <v>25000000</v>
          </cell>
        </row>
        <row r="1382">
          <cell r="A1382" t="str">
            <v>D35020200030350210703020202009006</v>
          </cell>
          <cell r="B1382" t="str">
            <v>SERVICIOS DE ESPARCIMIENTO, CULTURALES Y DEPORTIVOS</v>
          </cell>
          <cell r="C1382">
            <v>0</v>
          </cell>
          <cell r="D1382"/>
          <cell r="E1382">
            <v>0</v>
          </cell>
          <cell r="F1382">
            <v>25000000</v>
          </cell>
        </row>
        <row r="1383">
          <cell r="A1383" t="str">
            <v>D3502020003035021070302020200900601</v>
          </cell>
          <cell r="B1383" t="str">
            <v xml:space="preserve">SERVICIOS AUDIOVISUALES Y SERVICIOS CONEXOS </v>
          </cell>
          <cell r="C1383"/>
          <cell r="D1383"/>
          <cell r="E1383">
            <v>0</v>
          </cell>
          <cell r="F1383">
            <v>25000000</v>
          </cell>
        </row>
        <row r="1384">
          <cell r="A1384" t="str">
            <v>D3502020004</v>
          </cell>
          <cell r="B1384" t="str">
            <v>APOYO Y FOMENTO A LA ACTIVIDAD ARTESANAL DE LAS COMUNIDADES O GRUPOS ÉTNICOS COMO EXPRESIÓN DE SUS ECONOMÍAS PROPIAS A NIVEL NACIONAL</v>
          </cell>
          <cell r="C1384">
            <v>0</v>
          </cell>
          <cell r="D1384"/>
          <cell r="E1384">
            <v>0</v>
          </cell>
          <cell r="F1384">
            <v>837000000</v>
          </cell>
        </row>
        <row r="1385">
          <cell r="A1385" t="str">
            <v>D35020200040</v>
          </cell>
          <cell r="B1385" t="str">
            <v>APOYO Y FOMENTO A LA ACTIVIDAD ARTESANAL DE LAS COMUNIDADES O GRUPOS ÉTNICOS COMO EXPRESIÓN DE SUS ECONOMÍAS PROPIAS A NIVEL NACIONAL</v>
          </cell>
          <cell r="C1385">
            <v>0</v>
          </cell>
          <cell r="D1385"/>
          <cell r="E1385">
            <v>0</v>
          </cell>
          <cell r="F1385">
            <v>837000000</v>
          </cell>
        </row>
        <row r="1386">
          <cell r="A1386" t="str">
            <v>D350202000403502019</v>
          </cell>
          <cell r="B1386" t="str">
            <v>SERVICIO DE ASISTENCIA TÉCNICA Y ACOMPAÑAMIENTO PRODUCTIVO Y EMPRESARIAL</v>
          </cell>
          <cell r="C1386">
            <v>0</v>
          </cell>
          <cell r="D1386"/>
          <cell r="E1386">
            <v>0</v>
          </cell>
          <cell r="F1386">
            <v>58830000</v>
          </cell>
        </row>
        <row r="1387">
          <cell r="A1387" t="str">
            <v>D35020200040350201901</v>
          </cell>
          <cell r="B1387" t="str">
            <v>REALIZAR ESPACIOS DE TRASMISIÓN DE SABERES Y RECUPERACIÓN DE REFERENTES CULTURALES DE LAS COMUNIDADES Y/O GRUPOS ÉTNICOS</v>
          </cell>
          <cell r="C1387">
            <v>0</v>
          </cell>
          <cell r="D1387"/>
          <cell r="E1387">
            <v>0</v>
          </cell>
          <cell r="F1387">
            <v>34029000</v>
          </cell>
        </row>
        <row r="1388">
          <cell r="A1388" t="str">
            <v>D3502020004035020190102</v>
          </cell>
          <cell r="B1388" t="str">
            <v xml:space="preserve">ADQUISICIÓN DE BIENES Y SERVICIOS </v>
          </cell>
          <cell r="C1388">
            <v>0</v>
          </cell>
          <cell r="D1388"/>
          <cell r="E1388">
            <v>0</v>
          </cell>
          <cell r="F1388">
            <v>34029000</v>
          </cell>
        </row>
        <row r="1389">
          <cell r="A1389" t="str">
            <v>D350202000403502019010202</v>
          </cell>
          <cell r="B1389" t="str">
            <v xml:space="preserve">ADQUISICIONES DIFERENTES DE ACTIVOS </v>
          </cell>
          <cell r="C1389">
            <v>0</v>
          </cell>
          <cell r="D1389"/>
          <cell r="E1389">
            <v>0</v>
          </cell>
          <cell r="F1389">
            <v>34029000</v>
          </cell>
        </row>
        <row r="1390">
          <cell r="A1390" t="str">
            <v>D35020200040350201901020202</v>
          </cell>
          <cell r="B1390" t="str">
            <v>ADQUISICIÓN DE SERVICIOS</v>
          </cell>
          <cell r="C1390">
            <v>0</v>
          </cell>
          <cell r="D1390"/>
          <cell r="E1390">
            <v>0</v>
          </cell>
          <cell r="F1390">
            <v>34029000</v>
          </cell>
        </row>
        <row r="1391">
          <cell r="A1391" t="str">
            <v>D35020200040350201901020202008</v>
          </cell>
          <cell r="B1391" t="str">
            <v xml:space="preserve">SERVICIOS PRESTADOS A LAS EMPRESAS Y SERVICIOS DE PRODUCCIÓN </v>
          </cell>
          <cell r="C1391">
            <v>0</v>
          </cell>
          <cell r="D1391"/>
          <cell r="E1391">
            <v>0</v>
          </cell>
          <cell r="F1391">
            <v>34029000</v>
          </cell>
        </row>
        <row r="1392">
          <cell r="A1392" t="str">
            <v>D35020200040350201901020202008001</v>
          </cell>
          <cell r="B1392" t="str">
            <v>SERVICIOS DE INVESTIGACIÓN Y DESARROLLO</v>
          </cell>
          <cell r="C1392">
            <v>0</v>
          </cell>
          <cell r="D1392"/>
          <cell r="E1392">
            <v>0</v>
          </cell>
          <cell r="F1392">
            <v>10980000</v>
          </cell>
        </row>
        <row r="1393">
          <cell r="A1393" t="str">
            <v>D3502020004035020190102020200800102</v>
          </cell>
          <cell r="B1393" t="str">
            <v>SERVICIOS DE INVESTIGACIÓN Y DESARROLLO EXPERIMENTAL EN CIENCIAS SOCIALES Y HUMANIDADES</v>
          </cell>
          <cell r="C1393"/>
          <cell r="D1393"/>
          <cell r="E1393">
            <v>0</v>
          </cell>
          <cell r="F1393">
            <v>10980000</v>
          </cell>
        </row>
        <row r="1394">
          <cell r="A1394" t="str">
            <v>D35020200040350201901020202008003</v>
          </cell>
          <cell r="B1394" t="str">
            <v>OTROS SERVICIOS PROFESIONALES, CIENTÍFICOS Y TÉCNICOS</v>
          </cell>
          <cell r="C1394">
            <v>0</v>
          </cell>
          <cell r="D1394"/>
          <cell r="E1394">
            <v>0</v>
          </cell>
          <cell r="F1394">
            <v>23049000</v>
          </cell>
        </row>
        <row r="1395">
          <cell r="A1395" t="str">
            <v>D3502020004035020190102020200800309</v>
          </cell>
          <cell r="B1395" t="str">
            <v>OTROS SERVICIOS PROFESIONALES Y TÉCNICOS N.C.P.</v>
          </cell>
          <cell r="C1395"/>
          <cell r="D1395"/>
          <cell r="E1395">
            <v>0</v>
          </cell>
          <cell r="F1395">
            <v>23049000</v>
          </cell>
        </row>
        <row r="1396">
          <cell r="A1396" t="str">
            <v>D35020200040350201902</v>
          </cell>
          <cell r="B1396" t="str">
            <v>ACOMPAÑAR LA CONFORMACIÓN DE REDES DE ENCADENAMIENTO PRODUCTIVO ENTRE LAS COMUNIDADES ÉTNICAS.</v>
          </cell>
          <cell r="C1396">
            <v>0</v>
          </cell>
          <cell r="D1396"/>
          <cell r="E1396">
            <v>0</v>
          </cell>
          <cell r="F1396">
            <v>24801000</v>
          </cell>
        </row>
        <row r="1397">
          <cell r="A1397" t="str">
            <v>D3502020004035020190202</v>
          </cell>
          <cell r="B1397" t="str">
            <v xml:space="preserve">ADQUISICIÓN DE BIENES Y SERVICIOS </v>
          </cell>
          <cell r="C1397">
            <v>0</v>
          </cell>
          <cell r="D1397"/>
          <cell r="E1397">
            <v>0</v>
          </cell>
          <cell r="F1397">
            <v>24801000</v>
          </cell>
        </row>
        <row r="1398">
          <cell r="A1398" t="str">
            <v>D350202000403502019020202</v>
          </cell>
          <cell r="B1398" t="str">
            <v xml:space="preserve">ADQUISICIONES DIFERENTES DE ACTIVOS </v>
          </cell>
          <cell r="C1398">
            <v>0</v>
          </cell>
          <cell r="D1398"/>
          <cell r="E1398">
            <v>0</v>
          </cell>
          <cell r="F1398">
            <v>24801000</v>
          </cell>
        </row>
        <row r="1399">
          <cell r="A1399" t="str">
            <v>D35020200040350201902020201</v>
          </cell>
          <cell r="B1399" t="str">
            <v>MATERIALES Y SUMINISTROS</v>
          </cell>
          <cell r="C1399">
            <v>0</v>
          </cell>
          <cell r="D1399"/>
          <cell r="E1399">
            <v>0</v>
          </cell>
          <cell r="F1399">
            <v>0</v>
          </cell>
        </row>
        <row r="1400">
          <cell r="A1400" t="str">
            <v>D35020200040350201902020201000</v>
          </cell>
          <cell r="B1400" t="str">
            <v>AGRICULTURA, SILVICULTURA Y PRODUCTOS DE LA PESCA</v>
          </cell>
          <cell r="C1400">
            <v>0</v>
          </cell>
          <cell r="D1400"/>
          <cell r="E1400">
            <v>0</v>
          </cell>
          <cell r="F1400">
            <v>0</v>
          </cell>
        </row>
        <row r="1401">
          <cell r="A1401" t="str">
            <v>D35020200040350201902020201000001</v>
          </cell>
          <cell r="B1401" t="str">
            <v>PRODUCTOS DE LA AGRICULTURA Y LA HORTICULTURA</v>
          </cell>
          <cell r="C1401">
            <v>0</v>
          </cell>
          <cell r="D1401"/>
          <cell r="E1401">
            <v>0</v>
          </cell>
          <cell r="F1401">
            <v>0</v>
          </cell>
        </row>
        <row r="1402">
          <cell r="A1402" t="str">
            <v>D3502020004035020190202020100000103</v>
          </cell>
          <cell r="B1402" t="str">
            <v>FRUTAS Y NUECES</v>
          </cell>
          <cell r="C1402"/>
          <cell r="D1402"/>
          <cell r="E1402">
            <v>0</v>
          </cell>
          <cell r="F1402"/>
        </row>
        <row r="1403">
          <cell r="A1403" t="str">
            <v>D35020200040350201902020201000002</v>
          </cell>
          <cell r="B1403" t="str">
            <v>ANIMALES VIVOS Y PRODUCTOS ANIMALES (EXCEPTO LA CARNE)</v>
          </cell>
          <cell r="C1403">
            <v>0</v>
          </cell>
          <cell r="D1403"/>
          <cell r="E1403">
            <v>0</v>
          </cell>
          <cell r="F1403">
            <v>0</v>
          </cell>
        </row>
        <row r="1404">
          <cell r="A1404" t="str">
            <v>D3502020004035020190202020100000209</v>
          </cell>
          <cell r="B1404" t="str">
            <v>OTROS PRODUCTOS ANIMALES</v>
          </cell>
          <cell r="C1404"/>
          <cell r="D1404"/>
          <cell r="E1404">
            <v>0</v>
          </cell>
          <cell r="F1404"/>
        </row>
        <row r="1405">
          <cell r="A1405" t="str">
            <v>D35020200040350201902020201000003</v>
          </cell>
          <cell r="B1405" t="str">
            <v>PRODUCTOS DE LA SILVICULTURA Y DE LA EXPLOTACIÓN FORESTAL</v>
          </cell>
          <cell r="C1405">
            <v>0</v>
          </cell>
          <cell r="D1405"/>
          <cell r="E1405">
            <v>0</v>
          </cell>
          <cell r="F1405">
            <v>0</v>
          </cell>
        </row>
        <row r="1406">
          <cell r="A1406" t="str">
            <v>D3502020004035020190202020100000301</v>
          </cell>
          <cell r="B1406" t="str">
            <v>MADERA EN BRUTO</v>
          </cell>
          <cell r="C1406"/>
          <cell r="D1406"/>
          <cell r="E1406">
            <v>0</v>
          </cell>
          <cell r="F1406"/>
        </row>
        <row r="1407">
          <cell r="A1407" t="str">
            <v>D35020200040350201902020202</v>
          </cell>
          <cell r="B1407" t="str">
            <v>ADQUISICIÓN DE SERVICIOS</v>
          </cell>
          <cell r="C1407">
            <v>0</v>
          </cell>
          <cell r="D1407"/>
          <cell r="E1407">
            <v>0</v>
          </cell>
          <cell r="F1407">
            <v>24801000</v>
          </cell>
        </row>
        <row r="1408">
          <cell r="A1408" t="str">
            <v>D35020200040350201902020202008</v>
          </cell>
          <cell r="B1408" t="str">
            <v xml:space="preserve">SERVICIOS PRESTADOS A LAS EMPRESAS Y SERVICIOS DE PRODUCCIÓN </v>
          </cell>
          <cell r="C1408">
            <v>0</v>
          </cell>
          <cell r="D1408"/>
          <cell r="E1408">
            <v>0</v>
          </cell>
          <cell r="F1408">
            <v>24801000</v>
          </cell>
        </row>
        <row r="1409">
          <cell r="A1409" t="str">
            <v>D35020200040350201902020202008001</v>
          </cell>
          <cell r="B1409" t="str">
            <v>SERVICIOS DE INVESTIGACIÓN Y DESARROLLO</v>
          </cell>
          <cell r="C1409">
            <v>0</v>
          </cell>
          <cell r="D1409"/>
          <cell r="E1409">
            <v>0</v>
          </cell>
          <cell r="F1409">
            <v>11001000</v>
          </cell>
        </row>
        <row r="1410">
          <cell r="A1410" t="str">
            <v>D3502020004035020190202020200800102</v>
          </cell>
          <cell r="B1410" t="str">
            <v>SERVICIOS DE INVESTIGACIÓN Y DESARROLLO EXPERIMENTAL EN CIENCIAS SOCIALES Y HUMANIDADES</v>
          </cell>
          <cell r="C1410"/>
          <cell r="D1410"/>
          <cell r="E1410">
            <v>0</v>
          </cell>
          <cell r="F1410">
            <v>11001000</v>
          </cell>
        </row>
        <row r="1411">
          <cell r="A1411" t="str">
            <v>D35020200040350201902020202008003</v>
          </cell>
          <cell r="B1411" t="str">
            <v>OTROS SERVICIOS PROFESIONALES, CIENTÍFICOS Y TÉCNICOS</v>
          </cell>
          <cell r="C1411">
            <v>0</v>
          </cell>
          <cell r="D1411"/>
          <cell r="E1411">
            <v>0</v>
          </cell>
          <cell r="F1411">
            <v>13800000</v>
          </cell>
        </row>
        <row r="1412">
          <cell r="A1412" t="str">
            <v>D3502020004035020190202020200800301</v>
          </cell>
          <cell r="B1412" t="str">
            <v>SERVICIOS DE CONSULTORÍA EN ADMINISTRACIÓN Y SERVICIOS DE GESTIÓN; SERVICIOS DE TECNOLOGÍA DE LA INFORMACIÓN</v>
          </cell>
          <cell r="C1412">
            <v>0</v>
          </cell>
          <cell r="D1412"/>
          <cell r="E1412">
            <v>0</v>
          </cell>
          <cell r="F1412">
            <v>13800000</v>
          </cell>
        </row>
        <row r="1413">
          <cell r="A1413" t="str">
            <v>D35020200040350201902020202008003019</v>
          </cell>
          <cell r="B1413" t="str">
            <v>OTROS SERVICIOS DE GESTIÓN, EXCEPTO LOS SERVICIOS DE ADMINISTRACIÓN DE PROYECTOS DE CONSTRUCCIÓN</v>
          </cell>
          <cell r="C1413"/>
          <cell r="D1413"/>
          <cell r="E1413">
            <v>0</v>
          </cell>
          <cell r="F1413">
            <v>13800000</v>
          </cell>
        </row>
        <row r="1414">
          <cell r="A1414" t="str">
            <v>D3502020004035020190202020200800309</v>
          </cell>
          <cell r="B1414" t="str">
            <v>OTROS SERVICIOS PROFESIONALES Y TÉCNICOS N.C.P.</v>
          </cell>
          <cell r="C1414"/>
          <cell r="D1414"/>
          <cell r="E1414">
            <v>0</v>
          </cell>
          <cell r="F1414"/>
        </row>
        <row r="1415">
          <cell r="A1415" t="str">
            <v>D35020200040350201902020202008005</v>
          </cell>
          <cell r="B1415" t="str">
            <v>SERVICIOS DE SOPORTE</v>
          </cell>
          <cell r="C1415">
            <v>0</v>
          </cell>
          <cell r="D1415"/>
          <cell r="E1415">
            <v>0</v>
          </cell>
          <cell r="F1415">
            <v>0</v>
          </cell>
        </row>
        <row r="1416">
          <cell r="A1416" t="str">
            <v>D3502020004035020190202020200800509</v>
          </cell>
          <cell r="B1416" t="str">
            <v>OTROS SERVICIOS AUXILIARES</v>
          </cell>
          <cell r="C1416">
            <v>0</v>
          </cell>
          <cell r="D1416"/>
          <cell r="E1416">
            <v>0</v>
          </cell>
          <cell r="F1416">
            <v>0</v>
          </cell>
        </row>
        <row r="1417">
          <cell r="A1417" t="str">
            <v>D35020200040350201902020202008005099</v>
          </cell>
          <cell r="B1417" t="str">
            <v>OTROS SERVICIOS DE APOYO Y DE INFORMACIÓN N.C.P.</v>
          </cell>
          <cell r="C1417"/>
          <cell r="D1417"/>
          <cell r="E1417">
            <v>0</v>
          </cell>
          <cell r="F1417"/>
        </row>
        <row r="1418">
          <cell r="A1418" t="str">
            <v>D350202000403502026</v>
          </cell>
          <cell r="B1418" t="str">
            <v>SERVICIO DE DISEÑO Y/O MEJORAMIENTO DE PRODUCTOS ARTESANALES</v>
          </cell>
          <cell r="C1418">
            <v>0</v>
          </cell>
          <cell r="D1418"/>
          <cell r="E1418">
            <v>0</v>
          </cell>
          <cell r="F1418">
            <v>538098500</v>
          </cell>
        </row>
        <row r="1419">
          <cell r="A1419" t="str">
            <v>D35020200040350202601</v>
          </cell>
          <cell r="B1419" t="str">
            <v>REALIZAR TALLERES, CHARLAS, ASISTENCIA TÉCNICA, ENTRE OTROS EN LAS ÁREAS DE DESARROLLO HUMANO, DESARROLLO EMPRESARIAL, DISEÑO Y PRODUCCIÓN</v>
          </cell>
          <cell r="C1419">
            <v>0</v>
          </cell>
          <cell r="D1419"/>
          <cell r="E1419">
            <v>0</v>
          </cell>
          <cell r="F1419">
            <v>309577323</v>
          </cell>
        </row>
        <row r="1420">
          <cell r="A1420" t="str">
            <v>D3502020004035020260102</v>
          </cell>
          <cell r="B1420" t="str">
            <v xml:space="preserve">ADQUISICIÓN DE BIENES Y SERVICIOS </v>
          </cell>
          <cell r="C1420">
            <v>0</v>
          </cell>
          <cell r="D1420"/>
          <cell r="E1420">
            <v>0</v>
          </cell>
          <cell r="F1420">
            <v>309577323</v>
          </cell>
        </row>
        <row r="1421">
          <cell r="A1421" t="str">
            <v>D350202000403502026010202</v>
          </cell>
          <cell r="B1421" t="str">
            <v xml:space="preserve">ADQUISICIONES DIFERENTES DE ACTIVOS </v>
          </cell>
          <cell r="C1421">
            <v>0</v>
          </cell>
          <cell r="D1421"/>
          <cell r="E1421">
            <v>0</v>
          </cell>
          <cell r="F1421">
            <v>309577323</v>
          </cell>
        </row>
        <row r="1422">
          <cell r="A1422" t="str">
            <v>D35020200040350202601020201</v>
          </cell>
          <cell r="B1422" t="str">
            <v>MATERIALES Y SUMINISTROS</v>
          </cell>
          <cell r="C1422">
            <v>0</v>
          </cell>
          <cell r="D1422"/>
          <cell r="E1422">
            <v>0</v>
          </cell>
          <cell r="F1422">
            <v>2000000</v>
          </cell>
        </row>
        <row r="1423">
          <cell r="A1423" t="str">
            <v>D35020200040350202601020201002</v>
          </cell>
          <cell r="B1423" t="str">
            <v>PRODUCTOS ALIMENTICIOS, BEBIDAS Y TABACO; TEXTILES, PRENDAS DE VESTIR Y PRODUCTOS DE CUERO</v>
          </cell>
          <cell r="C1423">
            <v>0</v>
          </cell>
          <cell r="D1423"/>
          <cell r="E1423">
            <v>0</v>
          </cell>
          <cell r="F1423">
            <v>0</v>
          </cell>
        </row>
        <row r="1424">
          <cell r="A1424" t="str">
            <v>D35020200040350202601020201002007</v>
          </cell>
          <cell r="B1424" t="str">
            <v>ARTÍCULOS TEXTILES (EXCEPTO PRENDAS DE VESTIR)</v>
          </cell>
          <cell r="C1424"/>
          <cell r="D1424"/>
          <cell r="E1424">
            <v>0</v>
          </cell>
          <cell r="F1424"/>
        </row>
        <row r="1425">
          <cell r="A1425" t="str">
            <v>D35020200040350202601020201003</v>
          </cell>
          <cell r="B1425" t="str">
            <v>OTROS BIENES TRANSPORTABLES (EXCEPTO PRODUCTOS METÁLICOS, MAQUINARIA Y EQUIPO)</v>
          </cell>
          <cell r="C1425">
            <v>0</v>
          </cell>
          <cell r="D1425"/>
          <cell r="E1425">
            <v>0</v>
          </cell>
          <cell r="F1425">
            <v>2000000</v>
          </cell>
        </row>
        <row r="1426">
          <cell r="A1426" t="str">
            <v>D35020200040350202601020201003001</v>
          </cell>
          <cell r="B1426" t="str">
            <v>PRODUCTOS DE MADERA, CORCHO, CESTERÍA Y ESPARTERÍA</v>
          </cell>
          <cell r="C1426"/>
          <cell r="D1426"/>
          <cell r="E1426">
            <v>0</v>
          </cell>
          <cell r="F1426"/>
        </row>
        <row r="1427">
          <cell r="A1427" t="str">
            <v>D35020200040350202601020201003002</v>
          </cell>
          <cell r="B1427" t="str">
            <v>PASTA O PULPA, PAPEL Y PRODUCTOS DE PAPEL; IMPRESOS Y ARTÍCULOS RELACIONADOS</v>
          </cell>
          <cell r="C1427">
            <v>0</v>
          </cell>
          <cell r="D1427"/>
          <cell r="E1427">
            <v>0</v>
          </cell>
          <cell r="F1427">
            <v>2000000</v>
          </cell>
        </row>
        <row r="1428">
          <cell r="A1428" t="str">
            <v>D3502020004035020260102020100300201</v>
          </cell>
          <cell r="B1428" t="str">
            <v>PASTA DE PAPEL, PAPEL Y CARTÓN</v>
          </cell>
          <cell r="C1428"/>
          <cell r="D1428"/>
          <cell r="E1428">
            <v>0</v>
          </cell>
          <cell r="F1428">
            <v>2000000</v>
          </cell>
        </row>
        <row r="1429">
          <cell r="A1429" t="str">
            <v>D3502020004035020260102020100300207</v>
          </cell>
          <cell r="B1429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429"/>
          <cell r="D1429"/>
          <cell r="E1429">
            <v>0</v>
          </cell>
          <cell r="F1429"/>
        </row>
        <row r="1430">
          <cell r="A1430" t="str">
            <v>D35020200040350202601020201003004</v>
          </cell>
          <cell r="B1430" t="str">
            <v>QUÍMICOS BÁSICOS</v>
          </cell>
          <cell r="C1430">
            <v>0</v>
          </cell>
          <cell r="D1430"/>
          <cell r="E1430">
            <v>0</v>
          </cell>
          <cell r="F1430">
            <v>0</v>
          </cell>
        </row>
        <row r="1431">
          <cell r="A1431" t="str">
            <v>D3502020004035020260102020100300401</v>
          </cell>
          <cell r="B1431" t="str">
            <v xml:space="preserve">QUÍMICOS ORGÁNICOS BÁSICOS </v>
          </cell>
          <cell r="C1431"/>
          <cell r="D1431"/>
          <cell r="E1431">
            <v>0</v>
          </cell>
          <cell r="F1431"/>
        </row>
        <row r="1432">
          <cell r="A1432" t="str">
            <v>D35020200040350202601020201003005</v>
          </cell>
          <cell r="B1432" t="str">
            <v>OTROS PRODUCTOS QUÍMICOS; FIBRAS ARTIFICIALES (O FIBRAS INDUSTRIALES HECHAS POR EL HOMBRE)</v>
          </cell>
          <cell r="C1432">
            <v>0</v>
          </cell>
          <cell r="D1432"/>
          <cell r="E1432">
            <v>0</v>
          </cell>
          <cell r="F1432">
            <v>0</v>
          </cell>
        </row>
        <row r="1433">
          <cell r="A1433" t="str">
            <v>D3502020004035020260102020100300501</v>
          </cell>
          <cell r="B1433" t="str">
            <v>PINTURAS Y BARNICES Y PRODUCTOS RELACIONADOS; COLORES PARA LA PINTURA ARTÍSTICA; TINTAS</v>
          </cell>
          <cell r="C1433"/>
          <cell r="D1433"/>
          <cell r="E1433">
            <v>0</v>
          </cell>
          <cell r="F1433"/>
        </row>
        <row r="1434">
          <cell r="A1434" t="str">
            <v>D35020200040350202601020201003006</v>
          </cell>
          <cell r="B1434" t="str">
            <v>PRODUCTOS DE CAUCHO Y PLÁSTICO</v>
          </cell>
          <cell r="C1434">
            <v>0</v>
          </cell>
          <cell r="D1434"/>
          <cell r="E1434">
            <v>0</v>
          </cell>
          <cell r="F1434">
            <v>0</v>
          </cell>
        </row>
        <row r="1435">
          <cell r="A1435" t="str">
            <v>D3502020004035020260102020100300602</v>
          </cell>
          <cell r="B1435" t="str">
            <v>OTROS PRODUCTOS DE CAUCHO</v>
          </cell>
          <cell r="C1435"/>
          <cell r="D1435"/>
          <cell r="E1435">
            <v>0</v>
          </cell>
          <cell r="F1435"/>
        </row>
        <row r="1436">
          <cell r="A1436" t="str">
            <v>D3502020004035020260102020100300609</v>
          </cell>
          <cell r="B1436" t="str">
            <v>OTROS PRODUCTOS PLÁSTICOS</v>
          </cell>
          <cell r="C1436"/>
          <cell r="D1436"/>
          <cell r="E1436">
            <v>0</v>
          </cell>
          <cell r="F1436"/>
        </row>
        <row r="1437">
          <cell r="A1437" t="str">
            <v>D35020200040350202601020201003008</v>
          </cell>
          <cell r="B1437" t="str">
            <v>OTROS BIENES TRANSPORTABLES N.C.P.</v>
          </cell>
          <cell r="C1437">
            <v>0</v>
          </cell>
          <cell r="D1437"/>
          <cell r="E1437">
            <v>0</v>
          </cell>
          <cell r="F1437">
            <v>0</v>
          </cell>
        </row>
        <row r="1438">
          <cell r="A1438" t="str">
            <v>D3502020004035020260102020100300801</v>
          </cell>
          <cell r="B1438" t="str">
            <v>MUEBLES</v>
          </cell>
          <cell r="C1438">
            <v>0</v>
          </cell>
          <cell r="D1438"/>
          <cell r="E1438">
            <v>0</v>
          </cell>
          <cell r="F1438">
            <v>0</v>
          </cell>
        </row>
        <row r="1439">
          <cell r="A1439" t="str">
            <v>D35020200040350202601020201003008014</v>
          </cell>
          <cell r="B1439" t="str">
            <v>OTROS MUEBLES N.C.P.</v>
          </cell>
          <cell r="C1439"/>
          <cell r="D1439"/>
          <cell r="E1439">
            <v>0</v>
          </cell>
          <cell r="F1439"/>
        </row>
        <row r="1440">
          <cell r="A1440" t="str">
            <v>D3502020004035020260102020100300809</v>
          </cell>
          <cell r="B1440" t="str">
            <v>OTROS ARTÍCULOS MANUFACTURADOS N.C.P.</v>
          </cell>
          <cell r="C1440"/>
          <cell r="D1440"/>
          <cell r="E1440">
            <v>0</v>
          </cell>
          <cell r="F1440"/>
        </row>
        <row r="1441">
          <cell r="A1441" t="str">
            <v>D35020200040350202601020201004</v>
          </cell>
          <cell r="B1441" t="str">
            <v>PRODUCTOS METÁLICOS Y PAQUETES DE SOFTWARE</v>
          </cell>
          <cell r="C1441">
            <v>0</v>
          </cell>
          <cell r="D1441"/>
          <cell r="E1441">
            <v>0</v>
          </cell>
          <cell r="F1441">
            <v>0</v>
          </cell>
        </row>
        <row r="1442">
          <cell r="A1442" t="str">
            <v>D35020200040350202601020201004004</v>
          </cell>
          <cell r="B1442" t="str">
            <v>MAQUINARIA PARA USOS ESPECIALES</v>
          </cell>
          <cell r="C1442">
            <v>0</v>
          </cell>
          <cell r="D1442"/>
          <cell r="E1442">
            <v>0</v>
          </cell>
          <cell r="F1442">
            <v>0</v>
          </cell>
        </row>
        <row r="1443">
          <cell r="A1443" t="str">
            <v>D3502020004035020260102020100400409</v>
          </cell>
          <cell r="B1443" t="str">
            <v>OTRA MAQUINARIA PARA USOS ESPECIALES Y SUS PARTES Y PIEZAS</v>
          </cell>
          <cell r="C1443"/>
          <cell r="D1443"/>
          <cell r="E1443">
            <v>0</v>
          </cell>
          <cell r="F1443"/>
        </row>
        <row r="1444">
          <cell r="A1444" t="str">
            <v>D35020200040350202601020201004005</v>
          </cell>
          <cell r="B1444" t="str">
            <v>MAQUINARIA DE OFICINA, CONTABILIDAD E INFORMÁTICA</v>
          </cell>
          <cell r="C1444">
            <v>0</v>
          </cell>
          <cell r="D1444"/>
          <cell r="E1444">
            <v>0</v>
          </cell>
          <cell r="F1444">
            <v>0</v>
          </cell>
        </row>
        <row r="1445">
          <cell r="A1445" t="str">
            <v>D3502020004035020260102020100400501</v>
          </cell>
          <cell r="B1445" t="str">
            <v>MÁQUINAS PARA OFICINA Y CONTABILIDAD, Y SUS PARTES Y ACCESORIOS</v>
          </cell>
          <cell r="C1445"/>
          <cell r="D1445"/>
          <cell r="E1445">
            <v>0</v>
          </cell>
          <cell r="F1445"/>
        </row>
        <row r="1446">
          <cell r="A1446" t="str">
            <v>D35020200040350202601020201004006</v>
          </cell>
          <cell r="B1446" t="str">
            <v>MAQUINARIA Y APARATOS ELÉCTRICOS</v>
          </cell>
          <cell r="C1446">
            <v>0</v>
          </cell>
          <cell r="D1446"/>
          <cell r="E1446">
            <v>0</v>
          </cell>
          <cell r="F1446">
            <v>0</v>
          </cell>
        </row>
        <row r="1447">
          <cell r="A1447" t="str">
            <v>D3502020004035020260102020100400604</v>
          </cell>
          <cell r="B1447" t="str">
            <v>ACUMULADORES, PILAS Y BATERÍAS PRIMARIAS Y SUS PARTES Y PIEZAS</v>
          </cell>
          <cell r="C1447"/>
          <cell r="D1447"/>
          <cell r="E1447">
            <v>0</v>
          </cell>
          <cell r="F1447"/>
        </row>
        <row r="1448">
          <cell r="A1448" t="str">
            <v>D35020200040350202601020201004007</v>
          </cell>
          <cell r="B1448" t="str">
            <v>EQUIPO Y APARATOS DE RADIO, TELEVISIÓN Y COMUNICACIONES</v>
          </cell>
          <cell r="C1448">
            <v>0</v>
          </cell>
          <cell r="D1448"/>
          <cell r="E1448">
            <v>0</v>
          </cell>
          <cell r="F1448">
            <v>0</v>
          </cell>
        </row>
        <row r="1449">
          <cell r="A1449" t="str">
            <v>D3502020004035020260102020100400705</v>
          </cell>
          <cell r="B1449" t="str">
            <v>DISCOS, CINTAS, DISPOSITIVOS DE ALMACENAMIENTO EN ESTADO SÓLIDO NO VOLÁTILES Y OTROS MEDIOS, NO GRABADOS</v>
          </cell>
          <cell r="C1449"/>
          <cell r="D1449"/>
          <cell r="E1449">
            <v>0</v>
          </cell>
          <cell r="F1449"/>
        </row>
        <row r="1450">
          <cell r="A1450" t="str">
            <v>D35020200040350202601020202</v>
          </cell>
          <cell r="B1450" t="str">
            <v>ADQUISICIÓN DE SERVICIOS</v>
          </cell>
          <cell r="C1450">
            <v>0</v>
          </cell>
          <cell r="D1450"/>
          <cell r="E1450">
            <v>0</v>
          </cell>
          <cell r="F1450">
            <v>307577323</v>
          </cell>
        </row>
        <row r="1451">
          <cell r="A1451" t="str">
            <v>D35020200040350202601020202006</v>
          </cell>
          <cell r="B1451" t="str">
            <v>SERVICIOS DE ALOJAMIENTO; SERVICIOS DE SUMINISTRO DE COMIDAS Y BEBIDAS; SERVICIOS DE TRANSPORTE; Y SERVICIOS DE DISTRIBUCIÓN DE ELECTRICIDAD, GAS Y AGUA</v>
          </cell>
          <cell r="C1451">
            <v>0</v>
          </cell>
          <cell r="D1451"/>
          <cell r="E1451">
            <v>0</v>
          </cell>
          <cell r="F1451">
            <v>49600000</v>
          </cell>
        </row>
        <row r="1452">
          <cell r="A1452" t="str">
            <v>D35020200040350202601020202006003</v>
          </cell>
          <cell r="B1452" t="str">
            <v>ALOJAMIENTO; SERVICIOS DE SUMINISTROS DE COMIDAS Y BEBIDAS</v>
          </cell>
          <cell r="C1452">
            <v>0</v>
          </cell>
          <cell r="D1452"/>
          <cell r="E1452">
            <v>0</v>
          </cell>
          <cell r="F1452">
            <v>0</v>
          </cell>
        </row>
        <row r="1453">
          <cell r="A1453" t="str">
            <v>D3502020004035020260102020200600301</v>
          </cell>
          <cell r="B1453" t="str">
            <v>SERVICIOS DE ALOJAMIENTO PARA ESTANCIAS CORTAS</v>
          </cell>
          <cell r="C1453"/>
          <cell r="D1453"/>
          <cell r="E1453">
            <v>0</v>
          </cell>
          <cell r="F1453"/>
        </row>
        <row r="1454">
          <cell r="A1454" t="str">
            <v>D35020200040350202601020202006004</v>
          </cell>
          <cell r="B1454" t="str">
            <v>SERVICIOS DE TRANSPORTE DE PASAJEROS</v>
          </cell>
          <cell r="C1454"/>
          <cell r="D1454"/>
          <cell r="E1454">
            <v>0</v>
          </cell>
          <cell r="F1454">
            <v>49600000</v>
          </cell>
        </row>
        <row r="1455">
          <cell r="A1455" t="str">
            <v>D35020200040350202601020202008</v>
          </cell>
          <cell r="B1455" t="str">
            <v xml:space="preserve">SERVICIOS PRESTADOS A LAS EMPRESAS Y SERVICIOS DE PRODUCCIÓN </v>
          </cell>
          <cell r="C1455">
            <v>0</v>
          </cell>
          <cell r="D1455"/>
          <cell r="E1455">
            <v>0</v>
          </cell>
          <cell r="F1455">
            <v>255977323</v>
          </cell>
        </row>
        <row r="1456">
          <cell r="A1456" t="str">
            <v>D35020200040350202601020202008001</v>
          </cell>
          <cell r="B1456" t="str">
            <v>SERVICIOS DE INVESTIGACIÓN Y DESARROLLO</v>
          </cell>
          <cell r="C1456">
            <v>0</v>
          </cell>
          <cell r="D1456"/>
          <cell r="E1456">
            <v>0</v>
          </cell>
          <cell r="F1456">
            <v>80407166</v>
          </cell>
        </row>
        <row r="1457">
          <cell r="A1457" t="str">
            <v>D3502020004035020260102020200800102</v>
          </cell>
          <cell r="B1457" t="str">
            <v>SERVICIOS DE INVESTIGACIÓN Y DESARROLLO EXPERIMENTAL EN CIENCIAS SOCIALES Y HUMANIDADES</v>
          </cell>
          <cell r="C1457"/>
          <cell r="D1457"/>
          <cell r="E1457">
            <v>0</v>
          </cell>
          <cell r="F1457">
            <v>80407166</v>
          </cell>
        </row>
        <row r="1458">
          <cell r="A1458" t="str">
            <v>D35020200040350202601020202008003</v>
          </cell>
          <cell r="B1458" t="str">
            <v>OTROS SERVICIOS PROFESIONALES, CIENTÍFICOS Y TÉCNICOS</v>
          </cell>
          <cell r="C1458">
            <v>0</v>
          </cell>
          <cell r="D1458"/>
          <cell r="E1458">
            <v>0</v>
          </cell>
          <cell r="F1458">
            <v>175570157</v>
          </cell>
        </row>
        <row r="1459">
          <cell r="A1459" t="str">
            <v>D3502020004035020260102020200800301</v>
          </cell>
          <cell r="B1459" t="str">
            <v>SERVICIOS DE CONSULTORÍA EN ADMINISTRACIÓN Y SERVICIOS DE GESTIÓN; SERVICIOS DE TECNOLOGÍA DE LA INFORMACIÓN</v>
          </cell>
          <cell r="C1459">
            <v>0</v>
          </cell>
          <cell r="D1459"/>
          <cell r="E1459">
            <v>0</v>
          </cell>
          <cell r="F1459">
            <v>42777667</v>
          </cell>
        </row>
        <row r="1460">
          <cell r="A1460" t="str">
            <v>D35020200040350202601020202008003019</v>
          </cell>
          <cell r="B1460" t="str">
            <v>OTROS SERVICIOS DE GESTIÓN, EXCEPTO LOS SERVICIOS DE ADMINISTRACIÓN DE PROYECTOS DE CONSTRUCCIÓN</v>
          </cell>
          <cell r="C1460"/>
          <cell r="D1460"/>
          <cell r="E1460">
            <v>0</v>
          </cell>
          <cell r="F1460">
            <v>42777667</v>
          </cell>
        </row>
        <row r="1461">
          <cell r="A1461" t="str">
            <v>D3502020004035020260102020200800306</v>
          </cell>
          <cell r="B1461" t="str">
            <v>SERVICIOS DE PUBLICIDAD Y EL SUMINISTRO DE ESPACIO O TIEMPO PUBLICITARIOS</v>
          </cell>
          <cell r="C1461"/>
          <cell r="D1461"/>
          <cell r="E1461">
            <v>0</v>
          </cell>
          <cell r="F1461"/>
        </row>
        <row r="1462">
          <cell r="A1462" t="str">
            <v>D3502020004035020260102020200800307</v>
          </cell>
          <cell r="B1462" t="str">
            <v>SERVICIOS DE INVESTIGACIÓN DE MERCADOS Y DE ENCUESTAS DE OPINIÓN PÚBLICA</v>
          </cell>
          <cell r="C1462"/>
          <cell r="D1462"/>
          <cell r="E1462">
            <v>0</v>
          </cell>
          <cell r="F1462">
            <v>15277500</v>
          </cell>
        </row>
        <row r="1463">
          <cell r="A1463" t="str">
            <v>D3502020004035020260102020200800309</v>
          </cell>
          <cell r="B1463" t="str">
            <v>OTROS SERVICIOS PROFESIONALES Y TÉCNICOS N.C.P.</v>
          </cell>
          <cell r="C1463"/>
          <cell r="D1463"/>
          <cell r="E1463">
            <v>0</v>
          </cell>
          <cell r="F1463">
            <v>117514990</v>
          </cell>
        </row>
        <row r="1464">
          <cell r="A1464" t="str">
            <v>D35020200040350202601020202008005</v>
          </cell>
          <cell r="B1464" t="str">
            <v>SERVICIOS DE SOPORTE</v>
          </cell>
          <cell r="C1464">
            <v>0</v>
          </cell>
          <cell r="D1464"/>
          <cell r="E1464">
            <v>0</v>
          </cell>
          <cell r="F1464">
            <v>0</v>
          </cell>
        </row>
        <row r="1465">
          <cell r="A1465" t="str">
            <v>D3502020004035020260102020200800509</v>
          </cell>
          <cell r="B1465" t="str">
            <v>OTROS SERVICIOS AUXILIARES</v>
          </cell>
          <cell r="C1465">
            <v>0</v>
          </cell>
          <cell r="D1465"/>
          <cell r="E1465">
            <v>0</v>
          </cell>
          <cell r="F1465">
            <v>0</v>
          </cell>
        </row>
        <row r="1466">
          <cell r="A1466" t="str">
            <v>D35020200040350202601020202008005099</v>
          </cell>
          <cell r="B1466" t="str">
            <v>OTROS SERVICIOS DE APOYO Y DE INFORMACIÓN N.C.P.</v>
          </cell>
          <cell r="C1466"/>
          <cell r="D1466"/>
          <cell r="E1466">
            <v>0</v>
          </cell>
          <cell r="F1466"/>
        </row>
        <row r="1467">
          <cell r="A1467" t="str">
            <v>D35020200040350202601020202009</v>
          </cell>
          <cell r="B1467" t="str">
            <v>SERVICIOS PARA LA COMUNIDAD, SOCIALES Y PERSONALES</v>
          </cell>
          <cell r="C1467">
            <v>0</v>
          </cell>
          <cell r="D1467"/>
          <cell r="E1467">
            <v>0</v>
          </cell>
          <cell r="F1467">
            <v>0</v>
          </cell>
        </row>
        <row r="1468">
          <cell r="A1468" t="str">
            <v>D35020200040350202601020202009003</v>
          </cell>
          <cell r="B1468" t="str">
            <v>SERVICIOS PARA EL CUIDADO DE LA SALUD HUMANA Y SERVICIOS SOCIALES</v>
          </cell>
          <cell r="C1468">
            <v>0</v>
          </cell>
          <cell r="D1468"/>
          <cell r="E1468">
            <v>0</v>
          </cell>
          <cell r="F1468">
            <v>0</v>
          </cell>
        </row>
        <row r="1469">
          <cell r="A1469" t="str">
            <v>D3502020004035020260102020200900301</v>
          </cell>
          <cell r="B1469" t="str">
            <v>SERVICIOS DE SALUD HUMANA</v>
          </cell>
          <cell r="C1469"/>
          <cell r="D1469"/>
          <cell r="E1469">
            <v>0</v>
          </cell>
          <cell r="F1469"/>
        </row>
        <row r="1470">
          <cell r="A1470" t="str">
            <v>D35020200040350202601020202010</v>
          </cell>
          <cell r="B1470" t="str">
            <v>VIÁTICOS DE LOS FUNCIONARIOS EN COMISIÓN</v>
          </cell>
          <cell r="C1470"/>
          <cell r="D1470"/>
          <cell r="E1470">
            <v>0</v>
          </cell>
          <cell r="F1470">
            <v>2000000</v>
          </cell>
        </row>
        <row r="1471">
          <cell r="A1471" t="str">
            <v>D35020200040350202602</v>
          </cell>
          <cell r="B1471" t="str">
            <v>BRINDAR ASISTENCIA TÉCNICA PARA EL DISEÑO Y/O MEJORAMIENTO DE PRODUCTOS</v>
          </cell>
          <cell r="C1471">
            <v>0</v>
          </cell>
          <cell r="D1471"/>
          <cell r="E1471">
            <v>0</v>
          </cell>
          <cell r="F1471">
            <v>99601177</v>
          </cell>
        </row>
        <row r="1472">
          <cell r="A1472" t="str">
            <v>D3502020004035020260202</v>
          </cell>
          <cell r="B1472" t="str">
            <v xml:space="preserve">ADQUISICIÓN DE BIENES Y SERVICIOS </v>
          </cell>
          <cell r="C1472">
            <v>0</v>
          </cell>
          <cell r="D1472"/>
          <cell r="E1472">
            <v>0</v>
          </cell>
          <cell r="F1472">
            <v>99601177</v>
          </cell>
        </row>
        <row r="1473">
          <cell r="A1473" t="str">
            <v>D350202000403502026020202</v>
          </cell>
          <cell r="B1473" t="str">
            <v xml:space="preserve">ADQUISICIONES DIFERENTES DE ACTIVOS </v>
          </cell>
          <cell r="C1473">
            <v>0</v>
          </cell>
          <cell r="D1473"/>
          <cell r="E1473">
            <v>0</v>
          </cell>
          <cell r="F1473">
            <v>99601177</v>
          </cell>
        </row>
        <row r="1474">
          <cell r="A1474" t="str">
            <v>D35020200040350202602020201</v>
          </cell>
          <cell r="B1474" t="str">
            <v>MATERIALES Y SUMINISTROS</v>
          </cell>
          <cell r="C1474">
            <v>0</v>
          </cell>
          <cell r="D1474"/>
          <cell r="E1474">
            <v>0</v>
          </cell>
          <cell r="F1474">
            <v>30000000</v>
          </cell>
        </row>
        <row r="1475">
          <cell r="A1475" t="str">
            <v>D35020200040350202602020201000</v>
          </cell>
          <cell r="B1475" t="str">
            <v>AGRICULTURA, SILVICULTURA Y PRODUCTOS DE LA PESCA</v>
          </cell>
          <cell r="C1475">
            <v>0</v>
          </cell>
          <cell r="D1475"/>
          <cell r="E1475">
            <v>0</v>
          </cell>
          <cell r="F1475">
            <v>10000000</v>
          </cell>
        </row>
        <row r="1476">
          <cell r="A1476" t="str">
            <v>D35020200040350202602020201000001</v>
          </cell>
          <cell r="B1476" t="str">
            <v>PRODUCTOS DE LA AGRICULTURA Y LA HORTICULTURA</v>
          </cell>
          <cell r="C1476">
            <v>0</v>
          </cell>
          <cell r="D1476"/>
          <cell r="E1476">
            <v>0</v>
          </cell>
          <cell r="F1476">
            <v>10000000</v>
          </cell>
        </row>
        <row r="1477">
          <cell r="A1477" t="str">
            <v>D3502020004035020260202020100000109</v>
          </cell>
          <cell r="B1477" t="str">
            <v>PRODUCTOS DE FORRAJE, FIBRAS, PLANTAS VIVAS, FLORES Y CAPULLOS DE FLORES, TABACO EN RAMA Y CAUCHO NATURAL</v>
          </cell>
          <cell r="C1477"/>
          <cell r="D1477"/>
          <cell r="E1477">
            <v>0</v>
          </cell>
          <cell r="F1477">
            <v>10000000</v>
          </cell>
        </row>
        <row r="1478">
          <cell r="A1478" t="str">
            <v>D35020200040350202602020201000003</v>
          </cell>
          <cell r="B1478" t="str">
            <v>PRODUCTOS DE LA SILVICULTURA Y DE LA EXPLOTACIÓN FORESTAL</v>
          </cell>
          <cell r="C1478">
            <v>0</v>
          </cell>
          <cell r="D1478"/>
          <cell r="E1478">
            <v>0</v>
          </cell>
          <cell r="F1478">
            <v>0</v>
          </cell>
        </row>
        <row r="1479">
          <cell r="A1479" t="str">
            <v>D3502020004035020260202020100000301</v>
          </cell>
          <cell r="B1479" t="str">
            <v>MADERA EN BRUTO</v>
          </cell>
          <cell r="C1479"/>
          <cell r="D1479"/>
          <cell r="E1479">
            <v>0</v>
          </cell>
          <cell r="F1479"/>
        </row>
        <row r="1480">
          <cell r="A1480" t="str">
            <v>D35020200040350202602020201002</v>
          </cell>
          <cell r="B1480" t="str">
            <v>PRODUCTOS ALIMENTICIOS, BEBIDAS Y TABACO; TEXTILES, PRENDAS DE VESTIR Y PRODUCTOS DE CUERO</v>
          </cell>
          <cell r="C1480">
            <v>0</v>
          </cell>
          <cell r="D1480"/>
          <cell r="E1480">
            <v>0</v>
          </cell>
          <cell r="F1480">
            <v>0</v>
          </cell>
        </row>
        <row r="1481">
          <cell r="A1481" t="str">
            <v>D35020200040350202602020201002006</v>
          </cell>
          <cell r="B1481" t="str">
            <v>HILADOS E HILOS; TEJIDOS DE FIBRAS TEXTILES INCLUSO AFELPADOS</v>
          </cell>
          <cell r="C1481"/>
          <cell r="D1481"/>
          <cell r="E1481">
            <v>0</v>
          </cell>
          <cell r="F1481"/>
        </row>
        <row r="1482">
          <cell r="A1482" t="str">
            <v>D35020200040350202602020201003</v>
          </cell>
          <cell r="B1482" t="str">
            <v>OTROS BIENES TRANSPORTABLES (EXCEPTO PRODUCTOS METÁLICOS, MAQUINARIA Y EQUIPO)</v>
          </cell>
          <cell r="C1482">
            <v>0</v>
          </cell>
          <cell r="D1482"/>
          <cell r="E1482">
            <v>0</v>
          </cell>
          <cell r="F1482">
            <v>0</v>
          </cell>
        </row>
        <row r="1483">
          <cell r="A1483" t="str">
            <v>D35020200040350202602020201003005</v>
          </cell>
          <cell r="B1483" t="str">
            <v>OTROS PRODUCTOS QUÍMICOS; FIBRAS ARTIFICIALES (O FIBRAS INDUSTRIALES HECHAS POR EL HOMBRE)</v>
          </cell>
          <cell r="C1483">
            <v>0</v>
          </cell>
          <cell r="D1483"/>
          <cell r="E1483">
            <v>0</v>
          </cell>
          <cell r="F1483">
            <v>0</v>
          </cell>
        </row>
        <row r="1484">
          <cell r="A1484" t="str">
            <v>D3502020004035020260202020100300501</v>
          </cell>
          <cell r="B1484" t="str">
            <v>PINTURAS Y BARNICES Y PRODUCTOS RELACIONADOS; COLORES PARA LA PINTURA ARTÍSTICA; TINTAS</v>
          </cell>
          <cell r="C1484"/>
          <cell r="D1484"/>
          <cell r="E1484">
            <v>0</v>
          </cell>
          <cell r="F1484"/>
        </row>
        <row r="1485">
          <cell r="A1485" t="str">
            <v>D35020200040350202602020201003006</v>
          </cell>
          <cell r="B1485" t="str">
            <v>PRODUCTOS DE CAUCHO Y PLÁSTICO</v>
          </cell>
          <cell r="C1485">
            <v>0</v>
          </cell>
          <cell r="D1485"/>
          <cell r="E1485">
            <v>0</v>
          </cell>
          <cell r="F1485">
            <v>0</v>
          </cell>
        </row>
        <row r="1486">
          <cell r="A1486" t="str">
            <v>D3502020004035020260202020100300609</v>
          </cell>
          <cell r="B1486" t="str">
            <v>OTROS PRODUCTOS PLÁSTICOS</v>
          </cell>
          <cell r="C1486"/>
          <cell r="D1486"/>
          <cell r="E1486">
            <v>0</v>
          </cell>
          <cell r="F1486"/>
        </row>
        <row r="1487">
          <cell r="A1487" t="str">
            <v>D35020200040350202602020201003007</v>
          </cell>
          <cell r="B1487" t="str">
            <v>VIDRIO Y PRODUCTOS DE VIDRIO Y OTROS PRODUCTOS NO METÁLICOS N.C.P.</v>
          </cell>
          <cell r="C1487">
            <v>0</v>
          </cell>
          <cell r="D1487"/>
          <cell r="E1487">
            <v>0</v>
          </cell>
          <cell r="F1487">
            <v>0</v>
          </cell>
        </row>
        <row r="1488">
          <cell r="A1488" t="str">
            <v>D3502020004035020260202020100300701</v>
          </cell>
          <cell r="B1488" t="str">
            <v>VIDRIO Y PRODUCTOS DE VIDRIO</v>
          </cell>
          <cell r="C1488"/>
          <cell r="D1488"/>
          <cell r="E1488">
            <v>0</v>
          </cell>
          <cell r="F1488"/>
        </row>
        <row r="1489">
          <cell r="A1489" t="str">
            <v>D3502020004035020260202020100300709</v>
          </cell>
          <cell r="B1489" t="str">
            <v>OTROS PRODUCTOS MINERALES NO METÁLICOS N.C.P.</v>
          </cell>
          <cell r="C1489"/>
          <cell r="D1489"/>
          <cell r="E1489">
            <v>0</v>
          </cell>
          <cell r="F1489"/>
        </row>
        <row r="1490">
          <cell r="A1490" t="str">
            <v>D35020200040350202602020201004</v>
          </cell>
          <cell r="B1490" t="str">
            <v>PRODUCTOS METÁLICOS Y PAQUETES DE SOFTWARE</v>
          </cell>
          <cell r="C1490">
            <v>0</v>
          </cell>
          <cell r="D1490"/>
          <cell r="E1490">
            <v>0</v>
          </cell>
          <cell r="F1490">
            <v>20000000</v>
          </cell>
        </row>
        <row r="1491">
          <cell r="A1491" t="str">
            <v>D35020200040350202602020201004001</v>
          </cell>
          <cell r="B1491" t="str">
            <v>METALES BÁSICOS</v>
          </cell>
          <cell r="C1491"/>
          <cell r="D1491"/>
          <cell r="E1491">
            <v>0</v>
          </cell>
          <cell r="F1491"/>
        </row>
        <row r="1492">
          <cell r="A1492" t="str">
            <v>D35020200040350202602020201004002</v>
          </cell>
          <cell r="B1492" t="str">
            <v>PRODUCTOS METÁLICOS ELABORADOS (EXCEPTO MAQUINARIA Y EQUIPO)</v>
          </cell>
          <cell r="C1492"/>
          <cell r="D1492"/>
          <cell r="E1492">
            <v>0</v>
          </cell>
          <cell r="F1492">
            <v>20000000</v>
          </cell>
        </row>
        <row r="1493">
          <cell r="A1493" t="str">
            <v>D35020200040350202602020201004008</v>
          </cell>
          <cell r="B1493" t="str">
            <v>APARATOS MÉDICOS, INSTRUMENTOS ÓPTICOS Y DE PRECISIÓN, RELOJES</v>
          </cell>
          <cell r="C1493">
            <v>0</v>
          </cell>
          <cell r="D1493"/>
          <cell r="E1493">
            <v>0</v>
          </cell>
          <cell r="F1493">
            <v>0</v>
          </cell>
        </row>
        <row r="1494">
          <cell r="A1494" t="str">
            <v>D3502020004035020260202020100400802</v>
          </cell>
          <cell r="B1494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494"/>
          <cell r="D1494"/>
          <cell r="E1494">
            <v>0</v>
          </cell>
          <cell r="F1494"/>
        </row>
        <row r="1495">
          <cell r="A1495" t="str">
            <v>D35020200040350202602020202</v>
          </cell>
          <cell r="B1495" t="str">
            <v>ADQUISICIÓN DE SERVICIOS</v>
          </cell>
          <cell r="C1495">
            <v>0</v>
          </cell>
          <cell r="D1495"/>
          <cell r="E1495">
            <v>0</v>
          </cell>
          <cell r="F1495">
            <v>69601177</v>
          </cell>
        </row>
        <row r="1496">
          <cell r="A1496" t="str">
            <v>D35020200040350202602020202006</v>
          </cell>
          <cell r="B1496" t="str">
            <v>SERVICIOS DE ALOJAMIENTO; SERVICIOS DE SUMINISTRO DE COMIDAS Y BEBIDAS; SERVICIOS DE TRANSPORTE; Y SERVICIOS DE DISTRIBUCIÓN DE ELECTRICIDAD, GAS Y AGUA</v>
          </cell>
          <cell r="C1496">
            <v>0</v>
          </cell>
          <cell r="D1496"/>
          <cell r="E1496">
            <v>0</v>
          </cell>
          <cell r="F1496">
            <v>0</v>
          </cell>
        </row>
        <row r="1497">
          <cell r="A1497" t="str">
            <v>D35020200040350202602020202006005</v>
          </cell>
          <cell r="B1497" t="str">
            <v>SERVICIOS DE TRANSPORTE DE CARGA</v>
          </cell>
          <cell r="C1497">
            <v>0</v>
          </cell>
          <cell r="D1497"/>
          <cell r="E1497">
            <v>0</v>
          </cell>
          <cell r="F1497">
            <v>0</v>
          </cell>
        </row>
        <row r="1498">
          <cell r="A1498" t="str">
            <v>D3502020004035020260202020200600501</v>
          </cell>
          <cell r="B1498" t="str">
            <v>SERVICIOS DE TRANSPORTE DE CARGA POR VÍA TERRESTRE</v>
          </cell>
          <cell r="C1498"/>
          <cell r="D1498"/>
          <cell r="E1498">
            <v>0</v>
          </cell>
          <cell r="F1498"/>
        </row>
        <row r="1499">
          <cell r="A1499" t="str">
            <v>D35020200040350202602020202008</v>
          </cell>
          <cell r="B1499" t="str">
            <v xml:space="preserve">SERVICIOS PRESTADOS A LAS EMPRESAS Y SERVICIOS DE PRODUCCIÓN </v>
          </cell>
          <cell r="C1499">
            <v>0</v>
          </cell>
          <cell r="D1499"/>
          <cell r="E1499">
            <v>0</v>
          </cell>
          <cell r="F1499">
            <v>69601177</v>
          </cell>
        </row>
        <row r="1500">
          <cell r="A1500" t="str">
            <v>D35020200040350202602020202008003</v>
          </cell>
          <cell r="B1500" t="str">
            <v>OTROS SERVICIOS PROFESIONALES, CIENTÍFICOS Y TÉCNICOS</v>
          </cell>
          <cell r="C1500">
            <v>0</v>
          </cell>
          <cell r="D1500"/>
          <cell r="E1500">
            <v>0</v>
          </cell>
          <cell r="F1500">
            <v>69601177</v>
          </cell>
        </row>
        <row r="1501">
          <cell r="A1501" t="str">
            <v>D3502020004035020260202020200800309</v>
          </cell>
          <cell r="B1501" t="str">
            <v>OTROS SERVICIOS PROFESIONALES Y TÉCNICOS N.C.P.</v>
          </cell>
          <cell r="C1501"/>
          <cell r="D1501"/>
          <cell r="E1501">
            <v>0</v>
          </cell>
          <cell r="F1501">
            <v>69601177</v>
          </cell>
        </row>
        <row r="1502">
          <cell r="A1502" t="str">
            <v>D35020200040350202603</v>
          </cell>
          <cell r="B1502" t="str">
            <v>REALIZAR EL ACOMPAÑAMIENTO Y SEGUIMIENTO TÉCNICO, ADMINISTRATIVO, FINANCIERO Y LOGÍSTICO PARA LA EJECUCIÓN DEL PROYECTO</v>
          </cell>
          <cell r="C1502">
            <v>0</v>
          </cell>
          <cell r="D1502"/>
          <cell r="E1502">
            <v>0</v>
          </cell>
          <cell r="F1502">
            <v>128920000</v>
          </cell>
        </row>
        <row r="1503">
          <cell r="A1503" t="str">
            <v>D3502020004035020260302</v>
          </cell>
          <cell r="B1503" t="str">
            <v xml:space="preserve">ADQUISICIÓN DE BIENES Y SERVICIOS </v>
          </cell>
          <cell r="C1503">
            <v>0</v>
          </cell>
          <cell r="D1503"/>
          <cell r="E1503">
            <v>0</v>
          </cell>
          <cell r="F1503">
            <v>128920000</v>
          </cell>
        </row>
        <row r="1504">
          <cell r="A1504" t="str">
            <v>D350202000403502026030202</v>
          </cell>
          <cell r="B1504" t="str">
            <v xml:space="preserve">ADQUISICIONES DIFERENTES DE ACTIVOS </v>
          </cell>
          <cell r="C1504">
            <v>0</v>
          </cell>
          <cell r="D1504"/>
          <cell r="E1504">
            <v>0</v>
          </cell>
          <cell r="F1504">
            <v>128920000</v>
          </cell>
        </row>
        <row r="1505">
          <cell r="A1505" t="str">
            <v>D35020200040350202603020201</v>
          </cell>
          <cell r="B1505" t="str">
            <v>MATERIALES Y SUMINISTROS</v>
          </cell>
          <cell r="C1505">
            <v>0</v>
          </cell>
          <cell r="D1505"/>
          <cell r="E1505">
            <v>0</v>
          </cell>
          <cell r="F1505">
            <v>0</v>
          </cell>
        </row>
        <row r="1506">
          <cell r="A1506" t="str">
            <v>D35020200040350202603020201003</v>
          </cell>
          <cell r="B1506" t="str">
            <v>OTROS BIENES TRANSPORTABLES (EXCEPTO PRODUCTOS METÁLICOS, MAQUINARIA Y EQUIPO)</v>
          </cell>
          <cell r="C1506">
            <v>0</v>
          </cell>
          <cell r="D1506"/>
          <cell r="E1506">
            <v>0</v>
          </cell>
          <cell r="F1506">
            <v>0</v>
          </cell>
        </row>
        <row r="1507">
          <cell r="A1507" t="str">
            <v>D35020200040350202603020201003001</v>
          </cell>
          <cell r="B1507" t="str">
            <v>PRODUCTOS DE MADERA, CORCHO, CESTERÍA Y ESPARTERÍA</v>
          </cell>
          <cell r="C1507"/>
          <cell r="D1507"/>
          <cell r="E1507">
            <v>0</v>
          </cell>
          <cell r="F1507"/>
        </row>
        <row r="1508">
          <cell r="A1508" t="str">
            <v>D35020200040350202603020201003002</v>
          </cell>
          <cell r="B1508" t="str">
            <v>PASTA O PULPA, PAPEL Y PRODUCTOS DE PAPEL; IMPRESOS Y ARTÍCULOS RELACIONADOS</v>
          </cell>
          <cell r="C1508">
            <v>0</v>
          </cell>
          <cell r="D1508"/>
          <cell r="E1508">
            <v>0</v>
          </cell>
          <cell r="F1508">
            <v>0</v>
          </cell>
        </row>
        <row r="1509">
          <cell r="A1509" t="str">
            <v>D3502020004035020260302020100300201</v>
          </cell>
          <cell r="B1509" t="str">
            <v>PASTA DE PAPEL, PAPEL Y CARTÓN</v>
          </cell>
          <cell r="C1509"/>
          <cell r="D1509"/>
          <cell r="E1509">
            <v>0</v>
          </cell>
          <cell r="F1509"/>
        </row>
        <row r="1510">
          <cell r="A1510" t="str">
            <v>D3502020004035020260302020100300207</v>
          </cell>
          <cell r="B1510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510"/>
          <cell r="D1510"/>
          <cell r="E1510">
            <v>0</v>
          </cell>
          <cell r="F1510"/>
        </row>
        <row r="1511">
          <cell r="A1511" t="str">
            <v>D35020200040350202603020201003005</v>
          </cell>
          <cell r="B1511" t="str">
            <v>OTROS PRODUCTOS QUÍMICOS; FIBRAS ARTIFICIALES (O FIBRAS INDUSTRIALES HECHAS POR EL HOMBRE)</v>
          </cell>
          <cell r="C1511">
            <v>0</v>
          </cell>
          <cell r="D1511"/>
          <cell r="E1511">
            <v>0</v>
          </cell>
          <cell r="F1511">
            <v>0</v>
          </cell>
        </row>
        <row r="1512">
          <cell r="A1512" t="str">
            <v>D3502020004035020260302020100300501</v>
          </cell>
          <cell r="B1512" t="str">
            <v>PINTURAS Y BARNICES Y PRODUCTOS RELACIONADOS; COLORES PARA LA PINTURA ARTÍSTICA; TINTAS</v>
          </cell>
          <cell r="C1512"/>
          <cell r="D1512"/>
          <cell r="E1512">
            <v>0</v>
          </cell>
          <cell r="F1512"/>
        </row>
        <row r="1513">
          <cell r="A1513" t="str">
            <v>D35020200040350202603020201003006</v>
          </cell>
          <cell r="B1513" t="str">
            <v>PRODUCTOS DE CAUCHO Y PLÁSTICO</v>
          </cell>
          <cell r="C1513">
            <v>0</v>
          </cell>
          <cell r="D1513"/>
          <cell r="E1513">
            <v>0</v>
          </cell>
          <cell r="F1513">
            <v>0</v>
          </cell>
        </row>
        <row r="1514">
          <cell r="A1514" t="str">
            <v>D3502020004035020260302020100300609</v>
          </cell>
          <cell r="B1514" t="str">
            <v>OTROS PRODUCTOS PLÁSTICOS</v>
          </cell>
          <cell r="C1514"/>
          <cell r="D1514"/>
          <cell r="E1514">
            <v>0</v>
          </cell>
          <cell r="F1514"/>
        </row>
        <row r="1515">
          <cell r="A1515" t="str">
            <v>D35020200040350202603020201003008</v>
          </cell>
          <cell r="B1515" t="str">
            <v>OTROS BIENES TRANSPORTABLES N.C.P.</v>
          </cell>
          <cell r="C1515">
            <v>0</v>
          </cell>
          <cell r="D1515"/>
          <cell r="E1515">
            <v>0</v>
          </cell>
          <cell r="F1515">
            <v>0</v>
          </cell>
        </row>
        <row r="1516">
          <cell r="A1516" t="str">
            <v>D3502020004035020260302020100300801</v>
          </cell>
          <cell r="B1516" t="str">
            <v>MUEBLES</v>
          </cell>
          <cell r="C1516">
            <v>0</v>
          </cell>
          <cell r="D1516"/>
          <cell r="E1516">
            <v>0</v>
          </cell>
          <cell r="F1516">
            <v>0</v>
          </cell>
        </row>
        <row r="1517">
          <cell r="A1517" t="str">
            <v>D35020200040350202603020201003008014</v>
          </cell>
          <cell r="B1517" t="str">
            <v>OTROS MUEBLES N.C.P.</v>
          </cell>
          <cell r="C1517"/>
          <cell r="D1517"/>
          <cell r="E1517">
            <v>0</v>
          </cell>
          <cell r="F1517"/>
        </row>
        <row r="1518">
          <cell r="A1518" t="str">
            <v>D3502020004035020260302020100300809</v>
          </cell>
          <cell r="B1518" t="str">
            <v>OTROS ARTÍCULOS MANUFACTURADOS N.C.P.</v>
          </cell>
          <cell r="C1518"/>
          <cell r="D1518"/>
          <cell r="E1518">
            <v>0</v>
          </cell>
          <cell r="F1518"/>
        </row>
        <row r="1519">
          <cell r="A1519" t="str">
            <v>D35020200040350202603020201004</v>
          </cell>
          <cell r="B1519" t="str">
            <v>PRODUCTOS METÁLICOS Y PAQUETES DE SOFTWARE</v>
          </cell>
          <cell r="C1519">
            <v>0</v>
          </cell>
          <cell r="D1519"/>
          <cell r="E1519">
            <v>0</v>
          </cell>
          <cell r="F1519">
            <v>0</v>
          </cell>
        </row>
        <row r="1520">
          <cell r="A1520" t="str">
            <v>D35020200040350202603020201004004</v>
          </cell>
          <cell r="B1520" t="str">
            <v>MAQUINARIA PARA USOS ESPECIALES</v>
          </cell>
          <cell r="C1520">
            <v>0</v>
          </cell>
          <cell r="D1520"/>
          <cell r="E1520">
            <v>0</v>
          </cell>
          <cell r="F1520">
            <v>0</v>
          </cell>
        </row>
        <row r="1521">
          <cell r="A1521" t="str">
            <v>D3502020004035020260302020100400409</v>
          </cell>
          <cell r="B1521" t="str">
            <v>OTRA MAQUINARIA PARA USOS ESPECIALES Y SUS PARTES Y PIEZAS</v>
          </cell>
          <cell r="C1521"/>
          <cell r="D1521"/>
          <cell r="E1521">
            <v>0</v>
          </cell>
          <cell r="F1521"/>
        </row>
        <row r="1522">
          <cell r="A1522" t="str">
            <v>D35020200040350202603020201004005</v>
          </cell>
          <cell r="B1522" t="str">
            <v>MAQUINARIA DE OFICINA, CONTABILIDAD E INFORMÁTICA</v>
          </cell>
          <cell r="C1522">
            <v>0</v>
          </cell>
          <cell r="D1522"/>
          <cell r="E1522">
            <v>0</v>
          </cell>
          <cell r="F1522">
            <v>0</v>
          </cell>
        </row>
        <row r="1523">
          <cell r="A1523" t="str">
            <v>D3502020004035020260302020100400501</v>
          </cell>
          <cell r="B1523" t="str">
            <v>MÁQUINAS PARA OFICINA Y CONTABILIDAD, Y SUS PARTES Y ACCESORIOS</v>
          </cell>
          <cell r="C1523"/>
          <cell r="D1523"/>
          <cell r="E1523">
            <v>0</v>
          </cell>
          <cell r="F1523"/>
        </row>
        <row r="1524">
          <cell r="A1524" t="str">
            <v>D35020200040350202603020201004006</v>
          </cell>
          <cell r="B1524" t="str">
            <v>MAQUINARIA Y APARATOS ELÉCTRICOS</v>
          </cell>
          <cell r="C1524">
            <v>0</v>
          </cell>
          <cell r="D1524"/>
          <cell r="E1524">
            <v>0</v>
          </cell>
          <cell r="F1524">
            <v>0</v>
          </cell>
        </row>
        <row r="1525">
          <cell r="A1525" t="str">
            <v>D3502020004035020260302020100400604</v>
          </cell>
          <cell r="B1525" t="str">
            <v>ACUMULADORES, PILAS Y BATERÍAS PRIMARIAS Y SUS PARTES Y PIEZAS</v>
          </cell>
          <cell r="C1525"/>
          <cell r="D1525"/>
          <cell r="E1525">
            <v>0</v>
          </cell>
          <cell r="F1525"/>
        </row>
        <row r="1526">
          <cell r="A1526" t="str">
            <v>D35020200040350202603020201004007</v>
          </cell>
          <cell r="B1526" t="str">
            <v>EQUIPO Y APARATOS DE RADIO, TELEVISIÓN Y COMUNICACIONES</v>
          </cell>
          <cell r="C1526">
            <v>0</v>
          </cell>
          <cell r="D1526"/>
          <cell r="E1526">
            <v>0</v>
          </cell>
          <cell r="F1526">
            <v>0</v>
          </cell>
        </row>
        <row r="1527">
          <cell r="A1527" t="str">
            <v>D3502020004035020260302020100400705</v>
          </cell>
          <cell r="B1527" t="str">
            <v>DISCOS, CINTAS, DISPOSITIVOS DE ALMACENAMIENTO EN ESTADO SÓLIDO NO VOLÁTILES Y OTROS MEDIOS, NO GRABADOS</v>
          </cell>
          <cell r="C1527"/>
          <cell r="D1527"/>
          <cell r="E1527">
            <v>0</v>
          </cell>
          <cell r="F1527"/>
        </row>
        <row r="1528">
          <cell r="A1528" t="str">
            <v>D35020200040350202603020202</v>
          </cell>
          <cell r="B1528" t="str">
            <v>ADQUISICIÓN DE SERVICIOS</v>
          </cell>
          <cell r="C1528">
            <v>0</v>
          </cell>
          <cell r="D1528"/>
          <cell r="E1528">
            <v>0</v>
          </cell>
          <cell r="F1528">
            <v>128920000</v>
          </cell>
        </row>
        <row r="1529">
          <cell r="A1529" t="str">
            <v>D35020200040350202603020202008</v>
          </cell>
          <cell r="B1529" t="str">
            <v xml:space="preserve">SERVICIOS PRESTADOS A LAS EMPRESAS Y SERVICIOS DE PRODUCCIÓN </v>
          </cell>
          <cell r="C1529">
            <v>0</v>
          </cell>
          <cell r="D1529"/>
          <cell r="E1529">
            <v>0</v>
          </cell>
          <cell r="F1529">
            <v>128920000</v>
          </cell>
        </row>
        <row r="1530">
          <cell r="A1530" t="str">
            <v>D35020200040350202603020202008003</v>
          </cell>
          <cell r="B1530" t="str">
            <v>OTROS SERVICIOS PROFESIONALES, CIENTÍFICOS Y TÉCNICOS</v>
          </cell>
          <cell r="C1530">
            <v>0</v>
          </cell>
          <cell r="D1530"/>
          <cell r="E1530">
            <v>0</v>
          </cell>
          <cell r="F1530">
            <v>128920000</v>
          </cell>
        </row>
        <row r="1531">
          <cell r="A1531" t="str">
            <v>D3502020004035020260302020200800301</v>
          </cell>
          <cell r="B1531" t="str">
            <v>SERVICIOS DE CONSULTORÍA EN ADMINISTRACIÓN Y SERVICIOS DE GESTIÓN; SERVICIOS DE TECNOLOGÍA DE LA INFORMACIÓN</v>
          </cell>
          <cell r="C1531">
            <v>0</v>
          </cell>
          <cell r="D1531"/>
          <cell r="E1531">
            <v>0</v>
          </cell>
          <cell r="F1531">
            <v>128920000</v>
          </cell>
        </row>
        <row r="1532">
          <cell r="A1532" t="str">
            <v>D35020200040350202603020202008003019</v>
          </cell>
          <cell r="B1532" t="str">
            <v>OTROS SERVICIOS DE GESTIÓN, EXCEPTO LOS SERVICIOS DE ADMINISTRACIÓN DE PROYECTOS DE CONSTRUCCIÓN</v>
          </cell>
          <cell r="C1532"/>
          <cell r="D1532"/>
          <cell r="E1532">
            <v>0</v>
          </cell>
          <cell r="F1532">
            <v>128920000</v>
          </cell>
        </row>
        <row r="1533">
          <cell r="A1533" t="str">
            <v>D35020200040350202604</v>
          </cell>
          <cell r="B1533" t="str">
            <v>GESTIONAR ALIANZAS CON DIFERENTES COOPERANTES, PARA APALANCAR RECURSOS QUE PERMITAN INCREMENTAR LA COBERTURA EN EL PROYECTO DE ATENCIÓN A GRUPOS ÉTNICOS.</v>
          </cell>
          <cell r="C1533">
            <v>0</v>
          </cell>
          <cell r="D1533"/>
          <cell r="E1533">
            <v>0</v>
          </cell>
          <cell r="F1533">
            <v>0</v>
          </cell>
        </row>
        <row r="1534">
          <cell r="A1534" t="str">
            <v>D3502020004035020260402</v>
          </cell>
          <cell r="B1534" t="str">
            <v xml:space="preserve">ADQUISICIÓN DE BIENES Y SERVICIOS </v>
          </cell>
          <cell r="C1534">
            <v>0</v>
          </cell>
          <cell r="D1534"/>
          <cell r="E1534">
            <v>0</v>
          </cell>
          <cell r="F1534">
            <v>0</v>
          </cell>
        </row>
        <row r="1535">
          <cell r="A1535" t="str">
            <v>D350202000403502026040202</v>
          </cell>
          <cell r="B1535" t="str">
            <v xml:space="preserve">ADQUISICIONES DIFERENTES DE ACTIVOS </v>
          </cell>
          <cell r="C1535">
            <v>0</v>
          </cell>
          <cell r="D1535"/>
          <cell r="E1535">
            <v>0</v>
          </cell>
          <cell r="F1535">
            <v>0</v>
          </cell>
        </row>
        <row r="1536">
          <cell r="A1536" t="str">
            <v>D35020200040350202604020201</v>
          </cell>
          <cell r="B1536" t="str">
            <v>MATERIALES Y SUMINISTROS</v>
          </cell>
          <cell r="C1536">
            <v>0</v>
          </cell>
          <cell r="D1536"/>
          <cell r="E1536">
            <v>0</v>
          </cell>
          <cell r="F1536">
            <v>0</v>
          </cell>
        </row>
        <row r="1537">
          <cell r="A1537" t="str">
            <v>D35020200040350202604020201002</v>
          </cell>
          <cell r="B1537" t="str">
            <v>PRODUCTOS ALIMENTICIOS, BEBIDAS Y TABACO; TEXTILES, PRENDAS DE VESTIR Y PRODUCTOS DE CUERO</v>
          </cell>
          <cell r="C1537">
            <v>0</v>
          </cell>
          <cell r="D1537"/>
          <cell r="E1537">
            <v>0</v>
          </cell>
          <cell r="F1537">
            <v>0</v>
          </cell>
        </row>
        <row r="1538">
          <cell r="A1538" t="str">
            <v>D35020200040350202604020201002007</v>
          </cell>
          <cell r="B1538" t="str">
            <v>ARTÍCULOS TEXTILES (EXCEPTO PRENDAS DE VESTIR)</v>
          </cell>
          <cell r="C1538"/>
          <cell r="D1538"/>
          <cell r="E1538">
            <v>0</v>
          </cell>
          <cell r="F1538"/>
        </row>
        <row r="1539">
          <cell r="A1539" t="str">
            <v>D35020200040350202604020201003</v>
          </cell>
          <cell r="B1539" t="str">
            <v>OTROS BIENES TRANSPORTABLES (EXCEPTO PRODUCTOS METÁLICOS, MAQUINARIA Y EQUIPO)</v>
          </cell>
          <cell r="C1539">
            <v>0</v>
          </cell>
          <cell r="D1539"/>
          <cell r="E1539">
            <v>0</v>
          </cell>
          <cell r="F1539">
            <v>0</v>
          </cell>
        </row>
        <row r="1540">
          <cell r="A1540" t="str">
            <v>D35020200040350202604020201003001</v>
          </cell>
          <cell r="B1540" t="str">
            <v>PRODUCTOS DE MADERA, CORCHO, CESTERÍA Y ESPARTERÍA</v>
          </cell>
          <cell r="C1540"/>
          <cell r="D1540"/>
          <cell r="E1540">
            <v>0</v>
          </cell>
          <cell r="F1540"/>
        </row>
        <row r="1541">
          <cell r="A1541" t="str">
            <v>D35020200040350202604020201003002</v>
          </cell>
          <cell r="B1541" t="str">
            <v>PASTA O PULPA, PAPEL Y PRODUCTOS DE PAPEL; IMPRESOS Y ARTÍCULOS RELACIONADOS</v>
          </cell>
          <cell r="C1541">
            <v>0</v>
          </cell>
          <cell r="D1541"/>
          <cell r="E1541">
            <v>0</v>
          </cell>
          <cell r="F1541">
            <v>0</v>
          </cell>
        </row>
        <row r="1542">
          <cell r="A1542" t="str">
            <v>D3502020004035020260402020100300201</v>
          </cell>
          <cell r="B1542" t="str">
            <v>PASTA DE PAPEL, PAPEL Y CARTÓN</v>
          </cell>
          <cell r="C1542"/>
          <cell r="D1542"/>
          <cell r="E1542">
            <v>0</v>
          </cell>
          <cell r="F1542"/>
        </row>
        <row r="1543">
          <cell r="A1543" t="str">
            <v>D3502020004035020260402020100300207</v>
          </cell>
          <cell r="B1543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543"/>
          <cell r="D1543"/>
          <cell r="E1543">
            <v>0</v>
          </cell>
          <cell r="F1543"/>
        </row>
        <row r="1544">
          <cell r="A1544" t="str">
            <v>D35020200040350202604020201003004</v>
          </cell>
          <cell r="B1544" t="str">
            <v>QUÍMICOS BÁSICOS</v>
          </cell>
          <cell r="C1544">
            <v>0</v>
          </cell>
          <cell r="D1544"/>
          <cell r="E1544">
            <v>0</v>
          </cell>
          <cell r="F1544">
            <v>0</v>
          </cell>
        </row>
        <row r="1545">
          <cell r="A1545" t="str">
            <v>D3502020004035020260402020100300401</v>
          </cell>
          <cell r="B1545" t="str">
            <v xml:space="preserve">QUÍMICOS ORGÁNICOS BÁSICOS </v>
          </cell>
          <cell r="C1545"/>
          <cell r="D1545"/>
          <cell r="E1545">
            <v>0</v>
          </cell>
          <cell r="F1545"/>
        </row>
        <row r="1546">
          <cell r="A1546" t="str">
            <v>D35020200040350202604020201003005</v>
          </cell>
          <cell r="B1546" t="str">
            <v>OTROS PRODUCTOS QUÍMICOS; FIBRAS ARTIFICIALES (O FIBRAS INDUSTRIALES HECHAS POR EL HOMBRE)</v>
          </cell>
          <cell r="C1546">
            <v>0</v>
          </cell>
          <cell r="D1546"/>
          <cell r="E1546">
            <v>0</v>
          </cell>
          <cell r="F1546">
            <v>0</v>
          </cell>
        </row>
        <row r="1547">
          <cell r="A1547" t="str">
            <v>D3502020004035020260402020100300501</v>
          </cell>
          <cell r="B1547" t="str">
            <v>PINTURAS Y BARNICES Y PRODUCTOS RELACIONADOS; COLORES PARA LA PINTURA ARTÍSTICA; TINTAS</v>
          </cell>
          <cell r="C1547"/>
          <cell r="D1547"/>
          <cell r="E1547">
            <v>0</v>
          </cell>
          <cell r="F1547"/>
        </row>
        <row r="1548">
          <cell r="A1548" t="str">
            <v>D35020200040350202604020201003006</v>
          </cell>
          <cell r="B1548" t="str">
            <v>PRODUCTOS DE CAUCHO Y PLÁSTICO</v>
          </cell>
          <cell r="C1548">
            <v>0</v>
          </cell>
          <cell r="D1548"/>
          <cell r="E1548">
            <v>0</v>
          </cell>
          <cell r="F1548">
            <v>0</v>
          </cell>
        </row>
        <row r="1549">
          <cell r="A1549" t="str">
            <v>D3502020004035020260402020100300602</v>
          </cell>
          <cell r="B1549" t="str">
            <v>OTROS PRODUCTOS DE CAUCHO</v>
          </cell>
          <cell r="C1549"/>
          <cell r="D1549"/>
          <cell r="E1549">
            <v>0</v>
          </cell>
          <cell r="F1549"/>
        </row>
        <row r="1550">
          <cell r="A1550" t="str">
            <v>D3502020004035020260402020100300609</v>
          </cell>
          <cell r="B1550" t="str">
            <v>OTROS PRODUCTOS PLÁSTICOS</v>
          </cell>
          <cell r="C1550"/>
          <cell r="D1550"/>
          <cell r="E1550">
            <v>0</v>
          </cell>
          <cell r="F1550"/>
        </row>
        <row r="1551">
          <cell r="A1551" t="str">
            <v>D35020200040350202604020201003008</v>
          </cell>
          <cell r="B1551" t="str">
            <v>OTROS BIENES TRANSPORTABLES N.C.P.</v>
          </cell>
          <cell r="C1551">
            <v>0</v>
          </cell>
          <cell r="D1551"/>
          <cell r="E1551">
            <v>0</v>
          </cell>
          <cell r="F1551">
            <v>0</v>
          </cell>
        </row>
        <row r="1552">
          <cell r="A1552" t="str">
            <v>D3502020004035020260402020100300801</v>
          </cell>
          <cell r="B1552" t="str">
            <v>MUEBLES</v>
          </cell>
          <cell r="C1552">
            <v>0</v>
          </cell>
          <cell r="D1552"/>
          <cell r="E1552">
            <v>0</v>
          </cell>
          <cell r="F1552">
            <v>0</v>
          </cell>
        </row>
        <row r="1553">
          <cell r="A1553" t="str">
            <v>D35020200040350202604020201003008014</v>
          </cell>
          <cell r="B1553" t="str">
            <v>OTROS MUEBLES N.C.P.</v>
          </cell>
          <cell r="C1553"/>
          <cell r="D1553"/>
          <cell r="E1553">
            <v>0</v>
          </cell>
          <cell r="F1553"/>
        </row>
        <row r="1554">
          <cell r="A1554" t="str">
            <v>D3502020004035020260402020100300809</v>
          </cell>
          <cell r="B1554" t="str">
            <v>OTROS ARTÍCULOS MANUFACTURADOS N.C.P.</v>
          </cell>
          <cell r="C1554"/>
          <cell r="D1554"/>
          <cell r="E1554">
            <v>0</v>
          </cell>
          <cell r="F1554"/>
        </row>
        <row r="1555">
          <cell r="A1555" t="str">
            <v>D35020200040350202604020201004</v>
          </cell>
          <cell r="B1555" t="str">
            <v>PRODUCTOS METÁLICOS Y PAQUETES DE SOFTWARE</v>
          </cell>
          <cell r="C1555">
            <v>0</v>
          </cell>
          <cell r="D1555"/>
          <cell r="E1555">
            <v>0</v>
          </cell>
          <cell r="F1555">
            <v>0</v>
          </cell>
        </row>
        <row r="1556">
          <cell r="A1556" t="str">
            <v>D35020200040350202604020201004004</v>
          </cell>
          <cell r="B1556" t="str">
            <v>MAQUINARIA PARA USOS ESPECIALES</v>
          </cell>
          <cell r="C1556">
            <v>0</v>
          </cell>
          <cell r="D1556"/>
          <cell r="E1556">
            <v>0</v>
          </cell>
          <cell r="F1556">
            <v>0</v>
          </cell>
        </row>
        <row r="1557">
          <cell r="A1557" t="str">
            <v>D3502020004035020260402020100400409</v>
          </cell>
          <cell r="B1557" t="str">
            <v>OTRA MAQUINARIA PARA USOS ESPECIALES Y SUS PARTES Y PIEZAS</v>
          </cell>
          <cell r="C1557"/>
          <cell r="D1557"/>
          <cell r="E1557">
            <v>0</v>
          </cell>
          <cell r="F1557"/>
        </row>
        <row r="1558">
          <cell r="A1558" t="str">
            <v>D35020200040350202604020201004005</v>
          </cell>
          <cell r="B1558" t="str">
            <v>MAQUINARIA DE OFICINA, CONTABILIDAD E INFORMÁTICA</v>
          </cell>
          <cell r="C1558">
            <v>0</v>
          </cell>
          <cell r="D1558"/>
          <cell r="E1558">
            <v>0</v>
          </cell>
          <cell r="F1558">
            <v>0</v>
          </cell>
        </row>
        <row r="1559">
          <cell r="A1559" t="str">
            <v>D3502020004035020260402020100400501</v>
          </cell>
          <cell r="B1559" t="str">
            <v>MÁQUINAS PARA OFICINA Y CONTABILIDAD, Y SUS PARTES Y ACCESORIOS</v>
          </cell>
          <cell r="C1559"/>
          <cell r="D1559"/>
          <cell r="E1559">
            <v>0</v>
          </cell>
          <cell r="F1559"/>
        </row>
        <row r="1560">
          <cell r="A1560" t="str">
            <v>D35020200040350202604020201004006</v>
          </cell>
          <cell r="B1560" t="str">
            <v>MAQUINARIA Y APARATOS ELÉCTRICOS</v>
          </cell>
          <cell r="C1560">
            <v>0</v>
          </cell>
          <cell r="D1560"/>
          <cell r="E1560">
            <v>0</v>
          </cell>
          <cell r="F1560">
            <v>0</v>
          </cell>
        </row>
        <row r="1561">
          <cell r="A1561" t="str">
            <v>D3502020004035020260402020100400604</v>
          </cell>
          <cell r="B1561" t="str">
            <v>ACUMULADORES, PILAS Y BATERÍAS PRIMARIAS Y SUS PARTES Y PIEZAS</v>
          </cell>
          <cell r="C1561"/>
          <cell r="D1561"/>
          <cell r="E1561">
            <v>0</v>
          </cell>
          <cell r="F1561"/>
        </row>
        <row r="1562">
          <cell r="A1562" t="str">
            <v>D35020200040350202604020201004007</v>
          </cell>
          <cell r="B1562" t="str">
            <v>EQUIPO Y APARATOS DE RADIO, TELEVISIÓN Y COMUNICACIONES</v>
          </cell>
          <cell r="C1562">
            <v>0</v>
          </cell>
          <cell r="D1562"/>
          <cell r="E1562">
            <v>0</v>
          </cell>
          <cell r="F1562">
            <v>0</v>
          </cell>
        </row>
        <row r="1563">
          <cell r="A1563" t="str">
            <v>D3502020004035020260402020100400705</v>
          </cell>
          <cell r="B1563" t="str">
            <v>DISCOS, CINTAS, DISPOSITIVOS DE ALMACENAMIENTO EN ESTADO SÓLIDO NO VOLÁTILES Y OTROS MEDIOS, NO GRABADOS</v>
          </cell>
          <cell r="C1563"/>
          <cell r="D1563"/>
          <cell r="E1563">
            <v>0</v>
          </cell>
          <cell r="F1563"/>
        </row>
        <row r="1564">
          <cell r="A1564" t="str">
            <v>D35020200040350202604020202</v>
          </cell>
          <cell r="B1564" t="str">
            <v>ADQUISICIÓN DE SERVICIOS</v>
          </cell>
          <cell r="C1564">
            <v>0</v>
          </cell>
          <cell r="D1564"/>
          <cell r="E1564">
            <v>0</v>
          </cell>
          <cell r="F1564">
            <v>0</v>
          </cell>
        </row>
        <row r="1565">
          <cell r="A1565" t="str">
            <v>D35020200040350202604020202006</v>
          </cell>
          <cell r="B1565" t="str">
            <v>SERVICIOS DE ALOJAMIENTO; SERVICIOS DE SUMINISTRO DE COMIDAS Y BEBIDAS; SERVICIOS DE TRANSPORTE; Y SERVICIOS DE DISTRIBUCIÓN DE ELECTRICIDAD, GAS Y AGUA</v>
          </cell>
          <cell r="C1565">
            <v>0</v>
          </cell>
          <cell r="D1565"/>
          <cell r="E1565">
            <v>0</v>
          </cell>
          <cell r="F1565">
            <v>0</v>
          </cell>
        </row>
        <row r="1566">
          <cell r="A1566" t="str">
            <v>D35020200040350202604020202006003</v>
          </cell>
          <cell r="B1566" t="str">
            <v>ALOJAMIENTO; SERVICIOS DE SUMINISTROS DE COMIDAS Y BEBIDAS</v>
          </cell>
          <cell r="C1566">
            <v>0</v>
          </cell>
          <cell r="D1566"/>
          <cell r="E1566">
            <v>0</v>
          </cell>
          <cell r="F1566">
            <v>0</v>
          </cell>
        </row>
        <row r="1567">
          <cell r="A1567" t="str">
            <v>D3502020004035020260402020200600301</v>
          </cell>
          <cell r="B1567" t="str">
            <v>SERVICIOS DE ALOJAMIENTO PARA ESTANCIAS CORTAS</v>
          </cell>
          <cell r="C1567"/>
          <cell r="D1567"/>
          <cell r="E1567">
            <v>0</v>
          </cell>
          <cell r="F1567"/>
        </row>
        <row r="1568">
          <cell r="A1568" t="str">
            <v>D35020200040350202604020202006004</v>
          </cell>
          <cell r="B1568" t="str">
            <v>SERVICIOS DE TRANSPORTE DE PASAJEROS</v>
          </cell>
          <cell r="C1568"/>
          <cell r="D1568"/>
          <cell r="E1568">
            <v>0</v>
          </cell>
          <cell r="F1568"/>
        </row>
        <row r="1569">
          <cell r="A1569" t="str">
            <v>D35020200040350202604020202006008</v>
          </cell>
          <cell r="B1569" t="str">
            <v>SERVICIOS POSTALES Y DE MENSAJERÍA</v>
          </cell>
          <cell r="C1569"/>
          <cell r="D1569"/>
          <cell r="E1569">
            <v>0</v>
          </cell>
          <cell r="F1569"/>
        </row>
        <row r="1570">
          <cell r="A1570" t="str">
            <v>D35020200040350202604020202008</v>
          </cell>
          <cell r="B1570" t="str">
            <v xml:space="preserve">SERVICIOS PRESTADOS A LAS EMPRESAS Y SERVICIOS DE PRODUCCIÓN </v>
          </cell>
          <cell r="C1570">
            <v>0</v>
          </cell>
          <cell r="D1570"/>
          <cell r="E1570">
            <v>0</v>
          </cell>
          <cell r="F1570">
            <v>0</v>
          </cell>
        </row>
        <row r="1571">
          <cell r="A1571" t="str">
            <v>D35020200040350202604020202008001</v>
          </cell>
          <cell r="B1571" t="str">
            <v>SERVICIOS DE INVESTIGACIÓN Y DESARROLLO</v>
          </cell>
          <cell r="C1571">
            <v>0</v>
          </cell>
          <cell r="D1571"/>
          <cell r="E1571">
            <v>0</v>
          </cell>
          <cell r="F1571">
            <v>0</v>
          </cell>
        </row>
        <row r="1572">
          <cell r="A1572" t="str">
            <v>D3502020004035020260402020200800102</v>
          </cell>
          <cell r="B1572" t="str">
            <v>SERVICIOS DE INVESTIGACIÓN Y DESARROLLO EXPERIMENTAL EN CIENCIAS SOCIALES Y HUMANIDADES</v>
          </cell>
          <cell r="C1572"/>
          <cell r="D1572"/>
          <cell r="E1572">
            <v>0</v>
          </cell>
          <cell r="F1572"/>
        </row>
        <row r="1573">
          <cell r="A1573" t="str">
            <v>D35020200040350202604020202008003</v>
          </cell>
          <cell r="B1573" t="str">
            <v>OTROS SERVICIOS PROFESIONALES, CIENTÍFICOS Y TÉCNICOS</v>
          </cell>
          <cell r="C1573">
            <v>0</v>
          </cell>
          <cell r="D1573"/>
          <cell r="E1573">
            <v>0</v>
          </cell>
          <cell r="F1573">
            <v>0</v>
          </cell>
        </row>
        <row r="1574">
          <cell r="A1574" t="str">
            <v>D3502020004035020260402020200800301</v>
          </cell>
          <cell r="B1574" t="str">
            <v>SERVICIOS DE CONSULTORÍA EN ADMINISTRACIÓN Y SERVICIOS DE GESTIÓN; SERVICIOS DE TECNOLOGÍA DE LA INFORMACIÓN</v>
          </cell>
          <cell r="C1574">
            <v>0</v>
          </cell>
          <cell r="D1574"/>
          <cell r="E1574">
            <v>0</v>
          </cell>
          <cell r="F1574">
            <v>0</v>
          </cell>
        </row>
        <row r="1575">
          <cell r="A1575" t="str">
            <v>D35020200040350202604020202008003019</v>
          </cell>
          <cell r="B1575" t="str">
            <v>OTROS SERVICIOS DE GESTIÓN, EXCEPTO LOS SERVICIOS DE ADMINISTRACIÓN DE PROYECTOS DE CONSTRUCCIÓN</v>
          </cell>
          <cell r="C1575"/>
          <cell r="D1575"/>
          <cell r="E1575">
            <v>0</v>
          </cell>
          <cell r="F1575"/>
        </row>
        <row r="1576">
          <cell r="A1576" t="str">
            <v>D3502020004035020260402020200800306</v>
          </cell>
          <cell r="B1576" t="str">
            <v>SERVICIOS DE PUBLICIDAD Y EL SUMINISTRO DE ESPACIO O TIEMPO PUBLICITARIOS</v>
          </cell>
          <cell r="C1576"/>
          <cell r="D1576"/>
          <cell r="E1576">
            <v>0</v>
          </cell>
          <cell r="F1576"/>
        </row>
        <row r="1577">
          <cell r="A1577" t="str">
            <v>D3502020004035020260402020200800307</v>
          </cell>
          <cell r="B1577" t="str">
            <v>SERVICIOS DE INVESTIGACIÓN DE MERCADOS Y DE ENCUESTAS DE OPINIÓN PÚBLICA</v>
          </cell>
          <cell r="C1577"/>
          <cell r="D1577"/>
          <cell r="E1577">
            <v>0</v>
          </cell>
          <cell r="F1577"/>
        </row>
        <row r="1578">
          <cell r="A1578" t="str">
            <v>D3502020004035020260402020200800309</v>
          </cell>
          <cell r="B1578" t="str">
            <v>OTROS SERVICIOS PROFESIONALES Y TÉCNICOS N.C.P.</v>
          </cell>
          <cell r="C1578"/>
          <cell r="D1578"/>
          <cell r="E1578">
            <v>0</v>
          </cell>
          <cell r="F1578"/>
        </row>
        <row r="1579">
          <cell r="A1579" t="str">
            <v>D35020200040350202604020202008005</v>
          </cell>
          <cell r="B1579" t="str">
            <v>SERVICIOS DE SOPORTE</v>
          </cell>
          <cell r="C1579">
            <v>0</v>
          </cell>
          <cell r="D1579"/>
          <cell r="E1579">
            <v>0</v>
          </cell>
          <cell r="F1579">
            <v>0</v>
          </cell>
        </row>
        <row r="1580">
          <cell r="A1580" t="str">
            <v>D3502020004035020260402020200800509</v>
          </cell>
          <cell r="B1580" t="str">
            <v>OTROS SERVICIOS AUXILIARES</v>
          </cell>
          <cell r="C1580">
            <v>0</v>
          </cell>
          <cell r="D1580"/>
          <cell r="E1580">
            <v>0</v>
          </cell>
          <cell r="F1580">
            <v>0</v>
          </cell>
        </row>
        <row r="1581">
          <cell r="A1581" t="str">
            <v>D35020200040350202604020202008005096</v>
          </cell>
          <cell r="B1581" t="str">
            <v>SERVICIO DE ORGANIZACIÓN Y ASISTENCIA DE CONVENCIONES Y FERIAS</v>
          </cell>
          <cell r="C1581"/>
          <cell r="D1581"/>
          <cell r="E1581">
            <v>0</v>
          </cell>
          <cell r="F1581">
            <v>0</v>
          </cell>
        </row>
        <row r="1582">
          <cell r="A1582" t="str">
            <v>D35020200040350202604020202009</v>
          </cell>
          <cell r="B1582" t="str">
            <v>SERVICIOS PARA LA COMUNIDAD, SOCIALES Y PERSONALES</v>
          </cell>
          <cell r="C1582">
            <v>0</v>
          </cell>
          <cell r="D1582"/>
          <cell r="E1582">
            <v>0</v>
          </cell>
          <cell r="F1582">
            <v>0</v>
          </cell>
        </row>
        <row r="1583">
          <cell r="A1583" t="str">
            <v>D35020200040350202604020202009003</v>
          </cell>
          <cell r="B1583" t="str">
            <v>SERVICIOS PARA EL CUIDADO DE LA SALUD HUMANA Y SERVICIOS SOCIALES</v>
          </cell>
          <cell r="C1583">
            <v>0</v>
          </cell>
          <cell r="D1583"/>
          <cell r="E1583">
            <v>0</v>
          </cell>
          <cell r="F1583">
            <v>0</v>
          </cell>
        </row>
        <row r="1584">
          <cell r="A1584" t="str">
            <v>D3502020004035020260402020200900301</v>
          </cell>
          <cell r="B1584" t="str">
            <v>SERVICIOS DE SALUD HUMANA</v>
          </cell>
          <cell r="C1584"/>
          <cell r="D1584"/>
          <cell r="E1584">
            <v>0</v>
          </cell>
          <cell r="F1584"/>
        </row>
        <row r="1585">
          <cell r="A1585" t="str">
            <v>D35020200040350202604020202010</v>
          </cell>
          <cell r="B1585" t="str">
            <v>VIÁTICOS DE LOS FUNCIONARIOS EN COMISIÓN</v>
          </cell>
          <cell r="C1585"/>
          <cell r="D1585"/>
          <cell r="E1585">
            <v>0</v>
          </cell>
          <cell r="F1585"/>
        </row>
        <row r="1586">
          <cell r="A1586" t="str">
            <v>D350202000403502027</v>
          </cell>
          <cell r="B1586" t="str">
            <v>SERVICIO DE DIVULGACIÓN DE LA ACTIVIDAD ARTESANAL</v>
          </cell>
          <cell r="C1586">
            <v>0</v>
          </cell>
          <cell r="D1586"/>
          <cell r="E1586">
            <v>0</v>
          </cell>
          <cell r="F1586">
            <v>240071500</v>
          </cell>
        </row>
        <row r="1587">
          <cell r="A1587" t="str">
            <v>D35020200040350202701</v>
          </cell>
          <cell r="B1587" t="str">
            <v>REALIZAR LA DIVULGACIÓN DE LA ACTIVIDAD ARTESANAL Y FACILITAR LA PARTICIPACIÓN EN EVENTOS COMERCIALES REGIONALES, NACIONALES Y/O INTERNACIONALES DE LAS COMUNIDADES Y/O GRUPOS ÉTNICOS</v>
          </cell>
          <cell r="C1587">
            <v>0</v>
          </cell>
          <cell r="D1587"/>
          <cell r="E1587">
            <v>0</v>
          </cell>
          <cell r="F1587">
            <v>131836750</v>
          </cell>
        </row>
        <row r="1588">
          <cell r="A1588" t="str">
            <v>D3502020004035020270102</v>
          </cell>
          <cell r="B1588" t="str">
            <v xml:space="preserve">ADQUISICIÓN DE BIENES Y SERVICIOS </v>
          </cell>
          <cell r="C1588">
            <v>0</v>
          </cell>
          <cell r="D1588"/>
          <cell r="E1588">
            <v>0</v>
          </cell>
          <cell r="F1588">
            <v>131836750</v>
          </cell>
        </row>
        <row r="1589">
          <cell r="A1589" t="str">
            <v>D350202000403502027010202</v>
          </cell>
          <cell r="B1589" t="str">
            <v xml:space="preserve">ADQUISICIONES DIFERENTES DE ACTIVOS </v>
          </cell>
          <cell r="C1589">
            <v>0</v>
          </cell>
          <cell r="D1589"/>
          <cell r="E1589">
            <v>0</v>
          </cell>
          <cell r="F1589">
            <v>131836750</v>
          </cell>
        </row>
        <row r="1590">
          <cell r="A1590" t="str">
            <v>D35020200040350202701020201</v>
          </cell>
          <cell r="B1590" t="str">
            <v>MATERIALES Y SUMINISTROS</v>
          </cell>
          <cell r="C1590">
            <v>0</v>
          </cell>
          <cell r="D1590"/>
          <cell r="E1590">
            <v>0</v>
          </cell>
          <cell r="F1590">
            <v>2500000</v>
          </cell>
        </row>
        <row r="1591">
          <cell r="A1591" t="str">
            <v>D35020200040350202701020201003</v>
          </cell>
          <cell r="B1591" t="str">
            <v>OTROS BIENES TRANSPORTABLES (EXCEPTO PRODUCTOS METÁLICOS, MAQUINARIA Y EQUIPO)</v>
          </cell>
          <cell r="C1591">
            <v>0</v>
          </cell>
          <cell r="D1591"/>
          <cell r="E1591">
            <v>0</v>
          </cell>
          <cell r="F1591">
            <v>2500000</v>
          </cell>
        </row>
        <row r="1592">
          <cell r="A1592" t="str">
            <v>D35020200040350202701020201003002</v>
          </cell>
          <cell r="B1592" t="str">
            <v>PASTA O PULPA, PAPEL Y PRODUCTOS DE PAPEL; IMPRESOS Y ARTÍCULOS RELACIONADOS</v>
          </cell>
          <cell r="C1592">
            <v>0</v>
          </cell>
          <cell r="D1592"/>
          <cell r="E1592">
            <v>0</v>
          </cell>
          <cell r="F1592">
            <v>2500000</v>
          </cell>
        </row>
        <row r="1593">
          <cell r="A1593" t="str">
            <v>D3502020004035020270102020100300201</v>
          </cell>
          <cell r="B1593" t="str">
            <v>PASTA DE PAPEL, PAPEL Y CARTÓN</v>
          </cell>
          <cell r="C1593"/>
          <cell r="D1593"/>
          <cell r="E1593">
            <v>0</v>
          </cell>
          <cell r="F1593">
            <v>2500000</v>
          </cell>
        </row>
        <row r="1594">
          <cell r="A1594" t="str">
            <v>D3502020004035020270102020100300206</v>
          </cell>
          <cell r="B1594" t="str">
            <v xml:space="preserve">SELLOS, CHEQUERAS, BILLETES DE BANCO, TÍTULOS DE ACCIONES, CATÁLOGOS Y FOLLETOS, MATERIAL PARA ANUNCIOS PUBLICITARIOS Y OTROS MATERIALES IMPRESOS </v>
          </cell>
          <cell r="C1594"/>
          <cell r="D1594"/>
          <cell r="E1594">
            <v>0</v>
          </cell>
          <cell r="F1594"/>
        </row>
        <row r="1595">
          <cell r="A1595" t="str">
            <v>D35020200040350202701020202</v>
          </cell>
          <cell r="B1595" t="str">
            <v>ADQUISICIÓN DE SERVICIOS</v>
          </cell>
          <cell r="C1595">
            <v>0</v>
          </cell>
          <cell r="D1595"/>
          <cell r="E1595">
            <v>0</v>
          </cell>
          <cell r="F1595">
            <v>129336750</v>
          </cell>
        </row>
        <row r="1596">
          <cell r="A1596" t="str">
            <v>D35020200040350202701020202008</v>
          </cell>
          <cell r="B1596" t="str">
            <v xml:space="preserve">SERVICIOS PRESTADOS A LAS EMPRESAS Y SERVICIOS DE PRODUCCIÓN </v>
          </cell>
          <cell r="C1596">
            <v>0</v>
          </cell>
          <cell r="D1596"/>
          <cell r="E1596">
            <v>0</v>
          </cell>
          <cell r="F1596">
            <v>129336750</v>
          </cell>
        </row>
        <row r="1597">
          <cell r="A1597" t="str">
            <v>D35020200040350202701020202008001</v>
          </cell>
          <cell r="B1597" t="str">
            <v>SERVICIOS DE INVESTIGACIÓN Y DESARROLLO</v>
          </cell>
          <cell r="C1597">
            <v>0</v>
          </cell>
          <cell r="D1597"/>
          <cell r="E1597">
            <v>0</v>
          </cell>
          <cell r="F1597">
            <v>0</v>
          </cell>
        </row>
        <row r="1598">
          <cell r="A1598" t="str">
            <v>D3502020004035020270102020200800102</v>
          </cell>
          <cell r="B1598" t="str">
            <v>SERVICIOS DE INVESTIGACIÓN Y DESARROLLO EXPERIMENTAL EN CIENCIAS SOCIALES Y HUMANIDADES</v>
          </cell>
          <cell r="C1598"/>
          <cell r="D1598"/>
          <cell r="E1598">
            <v>0</v>
          </cell>
          <cell r="F1598"/>
        </row>
        <row r="1599">
          <cell r="A1599" t="str">
            <v>D35020200040350202701020202008003</v>
          </cell>
          <cell r="B1599" t="str">
            <v>OTROS SERVICIOS PROFESIONALES, CIENTÍFICOS Y TÉCNICOS</v>
          </cell>
          <cell r="C1599">
            <v>0</v>
          </cell>
          <cell r="D1599"/>
          <cell r="E1599">
            <v>0</v>
          </cell>
          <cell r="F1599">
            <v>88263417</v>
          </cell>
        </row>
        <row r="1600">
          <cell r="A1600" t="str">
            <v>D3502020004035020270102020200800301</v>
          </cell>
          <cell r="B1600" t="str">
            <v>SERVICIOS DE CONSULTORÍA EN ADMINISTRACIÓN Y SERVICIOS DE GESTIÓN; SERVICIOS DE TECNOLOGÍA DE LA INFORMACIÓN</v>
          </cell>
          <cell r="C1600">
            <v>0</v>
          </cell>
          <cell r="D1600"/>
          <cell r="E1600">
            <v>0</v>
          </cell>
          <cell r="F1600">
            <v>0</v>
          </cell>
        </row>
        <row r="1601">
          <cell r="A1601" t="str">
            <v>D35020200040350202701020202008003019</v>
          </cell>
          <cell r="B1601" t="str">
            <v>OTROS SERVICIOS DE GESTIÓN, EXCEPTO LOS SERVICIOS DE ADMINISTRACIÓN DE PROYECTOS DE CONSTRUCCIÓN</v>
          </cell>
          <cell r="C1601"/>
          <cell r="D1601"/>
          <cell r="E1601">
            <v>0</v>
          </cell>
          <cell r="F1601"/>
        </row>
        <row r="1602">
          <cell r="A1602" t="str">
            <v>D3502020004035020270102020200800306</v>
          </cell>
          <cell r="B1602" t="str">
            <v>SERVICIOS DE PUBLICIDAD Y EL SUMINISTRO DE ESPACIO O TIEMPO PUBLICITARIOS</v>
          </cell>
          <cell r="C1602"/>
          <cell r="D1602"/>
          <cell r="E1602">
            <v>0</v>
          </cell>
          <cell r="F1602"/>
        </row>
        <row r="1603">
          <cell r="A1603" t="str">
            <v>D3502020004035020270102020200800307</v>
          </cell>
          <cell r="B1603" t="str">
            <v>SERVICIOS DE INVESTIGACIÓN DE MERCADOS Y DE ENCUESTAS DE OPINIÓN PÚBLICA</v>
          </cell>
          <cell r="C1603"/>
          <cell r="D1603"/>
          <cell r="E1603">
            <v>0</v>
          </cell>
          <cell r="F1603">
            <v>47535250</v>
          </cell>
        </row>
        <row r="1604">
          <cell r="A1604" t="str">
            <v>D3502020004035020270102020200800309</v>
          </cell>
          <cell r="B1604" t="str">
            <v>OTROS SERVICIOS PROFESIONALES Y TÉCNICOS N.C.P.</v>
          </cell>
          <cell r="C1604"/>
          <cell r="D1604"/>
          <cell r="E1604">
            <v>0</v>
          </cell>
          <cell r="F1604">
            <v>40728167</v>
          </cell>
        </row>
        <row r="1605">
          <cell r="A1605" t="str">
            <v>D35020200040350202701020202008005</v>
          </cell>
          <cell r="B1605" t="str">
            <v>SERVICIOS DE SOPORTE</v>
          </cell>
          <cell r="C1605">
            <v>0</v>
          </cell>
          <cell r="D1605"/>
          <cell r="E1605">
            <v>0</v>
          </cell>
          <cell r="F1605">
            <v>41073333</v>
          </cell>
        </row>
        <row r="1606">
          <cell r="A1606" t="str">
            <v>D3502020004035020270102020200800509</v>
          </cell>
          <cell r="B1606" t="str">
            <v>OTROS SERVICIOS AUXILIARES</v>
          </cell>
          <cell r="C1606">
            <v>0</v>
          </cell>
          <cell r="D1606"/>
          <cell r="E1606">
            <v>0</v>
          </cell>
          <cell r="F1606">
            <v>41073333</v>
          </cell>
        </row>
        <row r="1607">
          <cell r="A1607" t="str">
            <v>D35020200040350202701020202008005096</v>
          </cell>
          <cell r="B1607" t="str">
            <v>SERVICIO DE ORGANIZACIÓN Y ASISTENCIA DE CONVENCIONES Y FERIAS</v>
          </cell>
          <cell r="C1607"/>
          <cell r="D1607"/>
          <cell r="E1607">
            <v>0</v>
          </cell>
          <cell r="F1607">
            <v>41073333</v>
          </cell>
        </row>
        <row r="1608">
          <cell r="A1608" t="str">
            <v>D35020200040350202702</v>
          </cell>
          <cell r="B1608" t="str">
            <v>ACOMPAÑAR LA PREPARACIÓN DE LA OFERTA ARTESANAL DE CADA COMUNIDAD IMPLEMENTANDO LA ESTRATEGIA DE MERCADEO Y PLAN COMERCIAL PARA CADA COMUNIDAD Y/O GRUPO ÉTNICO</v>
          </cell>
          <cell r="C1608">
            <v>0</v>
          </cell>
          <cell r="D1608"/>
          <cell r="E1608">
            <v>0</v>
          </cell>
          <cell r="F1608">
            <v>108234750</v>
          </cell>
        </row>
        <row r="1609">
          <cell r="A1609" t="str">
            <v>D3502020004035020270202</v>
          </cell>
          <cell r="B1609" t="str">
            <v xml:space="preserve">ADQUISICIÓN DE BIENES Y SERVICIOS </v>
          </cell>
          <cell r="C1609">
            <v>0</v>
          </cell>
          <cell r="D1609"/>
          <cell r="E1609">
            <v>0</v>
          </cell>
          <cell r="F1609">
            <v>108234750</v>
          </cell>
        </row>
        <row r="1610">
          <cell r="A1610" t="str">
            <v>D350202000403502027020202</v>
          </cell>
          <cell r="B1610" t="str">
            <v xml:space="preserve">ADQUISICIONES DIFERENTES DE ACTIVOS </v>
          </cell>
          <cell r="C1610">
            <v>0</v>
          </cell>
          <cell r="D1610"/>
          <cell r="E1610">
            <v>0</v>
          </cell>
          <cell r="F1610">
            <v>108234750</v>
          </cell>
        </row>
        <row r="1611">
          <cell r="A1611" t="str">
            <v>D35020200040350202702020201</v>
          </cell>
          <cell r="B1611" t="str">
            <v>MATERIALES Y SUMINISTROS</v>
          </cell>
          <cell r="C1611">
            <v>0</v>
          </cell>
          <cell r="D1611"/>
          <cell r="E1611">
            <v>0</v>
          </cell>
          <cell r="F1611">
            <v>2500000</v>
          </cell>
        </row>
        <row r="1612">
          <cell r="A1612" t="str">
            <v>D35020200040350202702020201003</v>
          </cell>
          <cell r="B1612" t="str">
            <v>OTROS BIENES TRANSPORTABLES (EXCEPTO PRODUCTOS METÁLICOS, MAQUINARIA Y EQUIPO)</v>
          </cell>
          <cell r="C1612">
            <v>0</v>
          </cell>
          <cell r="D1612"/>
          <cell r="E1612">
            <v>0</v>
          </cell>
          <cell r="F1612">
            <v>2500000</v>
          </cell>
        </row>
        <row r="1613">
          <cell r="A1613" t="str">
            <v>D35020200040350202702020201003001</v>
          </cell>
          <cell r="B1613" t="str">
            <v>PRODUCTOS DE MADERA, CORCHO, CESTERÍA Y ESPARTERÍA</v>
          </cell>
          <cell r="C1613"/>
          <cell r="D1613"/>
          <cell r="E1613">
            <v>0</v>
          </cell>
          <cell r="F1613"/>
        </row>
        <row r="1614">
          <cell r="A1614" t="str">
            <v>D35020200040350202702020201003002</v>
          </cell>
          <cell r="B1614" t="str">
            <v>PASTA O PULPA, PAPEL Y PRODUCTOS DE PAPEL; IMPRESOS Y ARTÍCULOS RELACIONADOS</v>
          </cell>
          <cell r="C1614">
            <v>0</v>
          </cell>
          <cell r="D1614"/>
          <cell r="E1614">
            <v>0</v>
          </cell>
          <cell r="F1614">
            <v>2500000</v>
          </cell>
        </row>
        <row r="1615">
          <cell r="A1615" t="str">
            <v>D3502020004035020270202020100300201</v>
          </cell>
          <cell r="B1615" t="str">
            <v>PASTA DE PAPEL, PAPEL Y CARTÓN</v>
          </cell>
          <cell r="C1615"/>
          <cell r="D1615"/>
          <cell r="E1615">
            <v>0</v>
          </cell>
          <cell r="F1615">
            <v>2500000</v>
          </cell>
        </row>
        <row r="1616">
          <cell r="A1616" t="str">
            <v>D35020200040350202702020202</v>
          </cell>
          <cell r="B1616" t="str">
            <v>ADQUISICIÓN DE SERVICIOS</v>
          </cell>
          <cell r="C1616">
            <v>0</v>
          </cell>
          <cell r="D1616"/>
          <cell r="E1616">
            <v>0</v>
          </cell>
          <cell r="F1616">
            <v>105734750</v>
          </cell>
        </row>
        <row r="1617">
          <cell r="A1617" t="str">
            <v>D35020200040350202702020202006</v>
          </cell>
          <cell r="B1617" t="str">
            <v>SERVICIOS DE ALOJAMIENTO; SERVICIOS DE SUMINISTRO DE COMIDAS Y BEBIDAS; SERVICIOS DE TRANSPORTE; Y SERVICIOS DE DISTRIBUCIÓN DE ELECTRICIDAD, GAS Y AGUA</v>
          </cell>
          <cell r="C1617">
            <v>0</v>
          </cell>
          <cell r="D1617"/>
          <cell r="E1617">
            <v>0</v>
          </cell>
          <cell r="F1617">
            <v>6000000</v>
          </cell>
        </row>
        <row r="1618">
          <cell r="A1618" t="str">
            <v>D35020200040350202702020202006005</v>
          </cell>
          <cell r="B1618" t="str">
            <v>SERVICIOS DE TRANSPORTE DE CARGA</v>
          </cell>
          <cell r="C1618">
            <v>0</v>
          </cell>
          <cell r="D1618"/>
          <cell r="E1618">
            <v>0</v>
          </cell>
          <cell r="F1618">
            <v>6000000</v>
          </cell>
        </row>
        <row r="1619">
          <cell r="A1619" t="str">
            <v>D3502020004035020270202020200600501</v>
          </cell>
          <cell r="B1619" t="str">
            <v>SERVICIOS DE TRANSPORTE DE CARGA POR VÍA TERRESTRE</v>
          </cell>
          <cell r="C1619"/>
          <cell r="D1619"/>
          <cell r="E1619">
            <v>0</v>
          </cell>
          <cell r="F1619">
            <v>6000000</v>
          </cell>
        </row>
        <row r="1620">
          <cell r="A1620" t="str">
            <v>D35020200040350202702020202008</v>
          </cell>
          <cell r="B1620" t="str">
            <v xml:space="preserve">SERVICIOS PRESTADOS A LAS EMPRESAS Y SERVICIOS DE PRODUCCIÓN </v>
          </cell>
          <cell r="C1620">
            <v>0</v>
          </cell>
          <cell r="D1620"/>
          <cell r="E1620">
            <v>0</v>
          </cell>
          <cell r="F1620">
            <v>99734750</v>
          </cell>
        </row>
        <row r="1621">
          <cell r="A1621" t="str">
            <v>D35020200040350202702020202008003</v>
          </cell>
          <cell r="B1621" t="str">
            <v>OTROS SERVICIOS PROFESIONALES, CIENTÍFICOS Y TÉCNICOS</v>
          </cell>
          <cell r="C1621">
            <v>0</v>
          </cell>
          <cell r="D1621"/>
          <cell r="E1621">
            <v>0</v>
          </cell>
          <cell r="F1621">
            <v>39575417</v>
          </cell>
        </row>
        <row r="1622">
          <cell r="A1622" t="str">
            <v>D3502020004035020270202020200800307</v>
          </cell>
          <cell r="B1622" t="str">
            <v>SERVICIOS DE INVESTIGACIÓN DE MERCADOS Y DE ENCUESTAS DE OPINIÓN PÚBLICA</v>
          </cell>
          <cell r="C1622"/>
          <cell r="D1622"/>
          <cell r="E1622">
            <v>0</v>
          </cell>
          <cell r="F1622">
            <v>39575417</v>
          </cell>
        </row>
        <row r="1623">
          <cell r="A1623" t="str">
            <v>D35020200040350202702020202008005</v>
          </cell>
          <cell r="B1623" t="str">
            <v>SERVICIOS DE SOPORTE</v>
          </cell>
          <cell r="C1623">
            <v>0</v>
          </cell>
          <cell r="D1623"/>
          <cell r="E1623">
            <v>0</v>
          </cell>
          <cell r="F1623">
            <v>60159333</v>
          </cell>
        </row>
        <row r="1624">
          <cell r="A1624" t="str">
            <v>D3502020004035020270202020200800509</v>
          </cell>
          <cell r="B1624" t="str">
            <v>OTROS SERVICIOS AUXILIARES</v>
          </cell>
          <cell r="C1624">
            <v>0</v>
          </cell>
          <cell r="D1624"/>
          <cell r="E1624">
            <v>0</v>
          </cell>
          <cell r="F1624">
            <v>60159333</v>
          </cell>
        </row>
        <row r="1625">
          <cell r="A1625" t="str">
            <v>D35020200040350202702020202008005096</v>
          </cell>
          <cell r="B1625" t="str">
            <v>SERVICIO DE ORGANIZACIÓN Y ASISTENCIA DE CONVENCIONES Y FERIAS</v>
          </cell>
          <cell r="C1625"/>
          <cell r="D1625"/>
          <cell r="E1625">
            <v>0</v>
          </cell>
          <cell r="F1625">
            <v>60159333</v>
          </cell>
        </row>
        <row r="1626">
          <cell r="A1626" t="str">
            <v>D3502020005</v>
          </cell>
          <cell r="B1626" t="str">
            <v>FORTALECIMIENTO DE CAPACIDADES E INCLUSIÓN PRODUCTIVA DE LA POBLACIÓN VICTIMA Y VULNERABLE -APV- NACIONAL</v>
          </cell>
          <cell r="C1626">
            <v>3973211</v>
          </cell>
          <cell r="D1626"/>
          <cell r="E1626">
            <v>3973211</v>
          </cell>
          <cell r="F1626">
            <v>1196000000</v>
          </cell>
        </row>
        <row r="1627">
          <cell r="A1627" t="str">
            <v>D35020200050</v>
          </cell>
          <cell r="B1627" t="str">
            <v>FORTALECIMIENTO DE CAPACIDADES E INCLUSIÓN PRODUCTIVA DE LA POBLACIÓN VICTIMA Y VULNERABLE -APV- NACIONAL</v>
          </cell>
          <cell r="C1627">
            <v>3973211</v>
          </cell>
          <cell r="D1627"/>
          <cell r="E1627">
            <v>3973211</v>
          </cell>
          <cell r="F1627">
            <v>1196000000</v>
          </cell>
        </row>
        <row r="1628">
          <cell r="A1628" t="str">
            <v>D350202000503502002</v>
          </cell>
          <cell r="B1628" t="str">
            <v>DOCUMENTOS DE LINEAMIENTOS TÉCNICOS</v>
          </cell>
          <cell r="C1628">
            <v>0</v>
          </cell>
          <cell r="D1628"/>
          <cell r="E1628">
            <v>0</v>
          </cell>
          <cell r="F1628">
            <v>74717024</v>
          </cell>
        </row>
        <row r="1629">
          <cell r="A1629" t="str">
            <v>D35020200050350200201</v>
          </cell>
          <cell r="B1629" t="str">
            <v>PRESTAR SERVICIOS DE APOYO ADMINISTRATIVO AL PROYECTO</v>
          </cell>
          <cell r="C1629">
            <v>0</v>
          </cell>
          <cell r="D1629"/>
          <cell r="E1629">
            <v>0</v>
          </cell>
          <cell r="F1629">
            <v>51289056</v>
          </cell>
        </row>
        <row r="1630">
          <cell r="A1630" t="str">
            <v>D3502020005035020020102</v>
          </cell>
          <cell r="B1630" t="str">
            <v xml:space="preserve">ADQUISICIÓN DE BIENES Y SERVICIOS </v>
          </cell>
          <cell r="C1630">
            <v>0</v>
          </cell>
          <cell r="D1630"/>
          <cell r="E1630">
            <v>0</v>
          </cell>
          <cell r="F1630">
            <v>51289056</v>
          </cell>
        </row>
        <row r="1631">
          <cell r="A1631" t="str">
            <v>D350202000503502002010202</v>
          </cell>
          <cell r="B1631" t="str">
            <v xml:space="preserve">ADQUISICIONES DIFERENTES DE ACTIVOS </v>
          </cell>
          <cell r="C1631">
            <v>0</v>
          </cell>
          <cell r="D1631"/>
          <cell r="E1631">
            <v>0</v>
          </cell>
          <cell r="F1631">
            <v>51289056</v>
          </cell>
        </row>
        <row r="1632">
          <cell r="A1632" t="str">
            <v>D35020200050350200201020201</v>
          </cell>
          <cell r="B1632" t="str">
            <v>MATERIALES Y SUMINISTROS</v>
          </cell>
          <cell r="C1632">
            <v>0</v>
          </cell>
          <cell r="D1632"/>
          <cell r="E1632">
            <v>0</v>
          </cell>
          <cell r="F1632">
            <v>0</v>
          </cell>
        </row>
        <row r="1633">
          <cell r="A1633" t="str">
            <v>D35020200050350200201020201003</v>
          </cell>
          <cell r="B1633" t="str">
            <v>OTROS BIENES TRANSPORTABLES (EXCEPTO PRODUCTOS METÁLICOS, MAQUINARIA Y EQUIPO)</v>
          </cell>
          <cell r="C1633">
            <v>0</v>
          </cell>
          <cell r="D1633"/>
          <cell r="E1633">
            <v>0</v>
          </cell>
          <cell r="F1633">
            <v>0</v>
          </cell>
        </row>
        <row r="1634">
          <cell r="A1634" t="str">
            <v>D35020200050350200201020201003001</v>
          </cell>
          <cell r="B1634" t="str">
            <v>PRODUCTOS DE MADERA, CORCHO, CESTERÍA Y ESPARTERÍA</v>
          </cell>
          <cell r="C1634"/>
          <cell r="D1634"/>
          <cell r="E1634">
            <v>0</v>
          </cell>
          <cell r="F1634"/>
        </row>
        <row r="1635">
          <cell r="A1635" t="str">
            <v>D35020200050350200201020201003002</v>
          </cell>
          <cell r="B1635" t="str">
            <v>PASTA O PULPA, PAPEL Y PRODUCTOS DE PAPEL; IMPRESOS Y ARTÍCULOS RELACIONADOS</v>
          </cell>
          <cell r="C1635">
            <v>0</v>
          </cell>
          <cell r="D1635"/>
          <cell r="E1635">
            <v>0</v>
          </cell>
          <cell r="F1635">
            <v>0</v>
          </cell>
        </row>
        <row r="1636">
          <cell r="A1636" t="str">
            <v>D3502020005035020020102020100300201</v>
          </cell>
          <cell r="B1636" t="str">
            <v>PASTA DE PAPEL, PAPEL Y CARTÓN</v>
          </cell>
          <cell r="C1636"/>
          <cell r="D1636"/>
          <cell r="E1636">
            <v>0</v>
          </cell>
          <cell r="F1636"/>
        </row>
        <row r="1637">
          <cell r="A1637" t="str">
            <v>D3502020005035020020102020100300207</v>
          </cell>
          <cell r="B1637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637"/>
          <cell r="D1637"/>
          <cell r="E1637">
            <v>0</v>
          </cell>
          <cell r="F1637"/>
        </row>
        <row r="1638">
          <cell r="A1638" t="str">
            <v>D35020200050350200201020201003005</v>
          </cell>
          <cell r="B1638" t="str">
            <v>OTROS PRODUCTOS QUÍMICOS; FIBRAS ARTIFICIALES (O FIBRAS INDUSTRIALES HECHAS POR EL HOMBRE)</v>
          </cell>
          <cell r="C1638">
            <v>0</v>
          </cell>
          <cell r="D1638"/>
          <cell r="E1638">
            <v>0</v>
          </cell>
          <cell r="F1638">
            <v>0</v>
          </cell>
        </row>
        <row r="1639">
          <cell r="A1639" t="str">
            <v>D3502020005035020020102020100300501</v>
          </cell>
          <cell r="B1639" t="str">
            <v>PINTURAS Y BARNICES Y PRODUCTOS RELACIONADOS; COLORES PARA LA PINTURA ARTÍSTICA; TINTAS</v>
          </cell>
          <cell r="C1639"/>
          <cell r="D1639"/>
          <cell r="E1639">
            <v>0</v>
          </cell>
          <cell r="F1639"/>
        </row>
        <row r="1640">
          <cell r="A1640" t="str">
            <v>D35020200050350200201020201003006</v>
          </cell>
          <cell r="B1640" t="str">
            <v>PRODUCTOS DE CAUCHO Y PLÁSTICO</v>
          </cell>
          <cell r="C1640">
            <v>0</v>
          </cell>
          <cell r="D1640"/>
          <cell r="E1640">
            <v>0</v>
          </cell>
          <cell r="F1640">
            <v>0</v>
          </cell>
        </row>
        <row r="1641">
          <cell r="A1641" t="str">
            <v>D3502020005035020020102020100300609</v>
          </cell>
          <cell r="B1641" t="str">
            <v>OTROS PRODUCTOS PLÁSTICOS</v>
          </cell>
          <cell r="C1641"/>
          <cell r="D1641"/>
          <cell r="E1641">
            <v>0</v>
          </cell>
          <cell r="F1641"/>
        </row>
        <row r="1642">
          <cell r="A1642" t="str">
            <v>D35020200050350200201020201003008</v>
          </cell>
          <cell r="B1642" t="str">
            <v>OTROS BIENES TRANSPORTABLES N.C.P.</v>
          </cell>
          <cell r="C1642">
            <v>0</v>
          </cell>
          <cell r="D1642"/>
          <cell r="E1642">
            <v>0</v>
          </cell>
          <cell r="F1642">
            <v>0</v>
          </cell>
        </row>
        <row r="1643">
          <cell r="A1643" t="str">
            <v>D3502020005035020020102020100300801</v>
          </cell>
          <cell r="B1643" t="str">
            <v>MUEBLES</v>
          </cell>
          <cell r="C1643">
            <v>0</v>
          </cell>
          <cell r="D1643"/>
          <cell r="E1643">
            <v>0</v>
          </cell>
          <cell r="F1643">
            <v>0</v>
          </cell>
        </row>
        <row r="1644">
          <cell r="A1644" t="str">
            <v>D35020200050350200201020201003008014</v>
          </cell>
          <cell r="B1644" t="str">
            <v>OTROS MUEBLES N.C.P.</v>
          </cell>
          <cell r="C1644"/>
          <cell r="D1644"/>
          <cell r="E1644">
            <v>0</v>
          </cell>
          <cell r="F1644"/>
        </row>
        <row r="1645">
          <cell r="A1645" t="str">
            <v>D3502020005035020020102020100300809</v>
          </cell>
          <cell r="B1645" t="str">
            <v>OTROS ARTÍCULOS MANUFACTURADOS N.C.P.</v>
          </cell>
          <cell r="C1645"/>
          <cell r="D1645"/>
          <cell r="E1645">
            <v>0</v>
          </cell>
          <cell r="F1645"/>
        </row>
        <row r="1646">
          <cell r="A1646" t="str">
            <v>D35020200050350200201020201004</v>
          </cell>
          <cell r="B1646" t="str">
            <v>PRODUCTOS METÁLICOS Y PAQUETES DE SOFTWARE</v>
          </cell>
          <cell r="C1646">
            <v>0</v>
          </cell>
          <cell r="D1646"/>
          <cell r="E1646">
            <v>0</v>
          </cell>
          <cell r="F1646">
            <v>0</v>
          </cell>
        </row>
        <row r="1647">
          <cell r="A1647" t="str">
            <v>D35020200050350200201020201004004</v>
          </cell>
          <cell r="B1647" t="str">
            <v>MAQUINARIA PARA USOS ESPECIALES</v>
          </cell>
          <cell r="C1647">
            <v>0</v>
          </cell>
          <cell r="D1647"/>
          <cell r="E1647">
            <v>0</v>
          </cell>
          <cell r="F1647">
            <v>0</v>
          </cell>
        </row>
        <row r="1648">
          <cell r="A1648" t="str">
            <v>D3502020005035020020102020100400409</v>
          </cell>
          <cell r="B1648" t="str">
            <v>OTRA MAQUINARIA PARA USOS ESPECIALES Y SUS PARTES Y PIEZAS</v>
          </cell>
          <cell r="C1648"/>
          <cell r="D1648"/>
          <cell r="E1648">
            <v>0</v>
          </cell>
          <cell r="F1648"/>
        </row>
        <row r="1649">
          <cell r="A1649" t="str">
            <v>D35020200050350200201020201004005</v>
          </cell>
          <cell r="B1649" t="str">
            <v>MAQUINARIA DE OFICINA, CONTABILIDAD E INFORMÁTICA</v>
          </cell>
          <cell r="C1649">
            <v>0</v>
          </cell>
          <cell r="D1649"/>
          <cell r="E1649">
            <v>0</v>
          </cell>
          <cell r="F1649">
            <v>0</v>
          </cell>
        </row>
        <row r="1650">
          <cell r="A1650" t="str">
            <v>D3502020005035020020102020100400501</v>
          </cell>
          <cell r="B1650" t="str">
            <v>MÁQUINAS PARA OFICINA Y CONTABILIDAD, Y SUS PARTES Y ACCESORIOS</v>
          </cell>
          <cell r="C1650"/>
          <cell r="D1650"/>
          <cell r="E1650">
            <v>0</v>
          </cell>
          <cell r="F1650"/>
        </row>
        <row r="1651">
          <cell r="A1651" t="str">
            <v>D35020200050350200201020201004006</v>
          </cell>
          <cell r="B1651" t="str">
            <v>MAQUINARIA Y APARATOS ELÉCTRICOS</v>
          </cell>
          <cell r="C1651">
            <v>0</v>
          </cell>
          <cell r="D1651"/>
          <cell r="E1651">
            <v>0</v>
          </cell>
          <cell r="F1651">
            <v>0</v>
          </cell>
        </row>
        <row r="1652">
          <cell r="A1652" t="str">
            <v>D3502020005035020020102020100400604</v>
          </cell>
          <cell r="B1652" t="str">
            <v>ACUMULADORES, PILAS Y BATERÍAS PRIMARIAS Y SUS PARTES Y PIEZAS</v>
          </cell>
          <cell r="C1652"/>
          <cell r="D1652"/>
          <cell r="E1652">
            <v>0</v>
          </cell>
          <cell r="F1652"/>
        </row>
        <row r="1653">
          <cell r="A1653" t="str">
            <v>D35020200050350200201020201004007</v>
          </cell>
          <cell r="B1653" t="str">
            <v>EQUIPO Y APARATOS DE RADIO, TELEVISIÓN Y COMUNICACIONES</v>
          </cell>
          <cell r="C1653">
            <v>0</v>
          </cell>
          <cell r="D1653"/>
          <cell r="E1653">
            <v>0</v>
          </cell>
          <cell r="F1653">
            <v>0</v>
          </cell>
        </row>
        <row r="1654">
          <cell r="A1654" t="str">
            <v>D3502020005035020020102020100400705</v>
          </cell>
          <cell r="B1654" t="str">
            <v>DISCOS, CINTAS, DISPOSITIVOS DE ALMACENAMIENTO EN ESTADO SÓLIDO NO VOLÁTILES Y OTROS MEDIOS, NO GRABADOS</v>
          </cell>
          <cell r="C1654"/>
          <cell r="D1654"/>
          <cell r="E1654">
            <v>0</v>
          </cell>
          <cell r="F1654"/>
        </row>
        <row r="1655">
          <cell r="A1655" t="str">
            <v>D35020200050350200201020202</v>
          </cell>
          <cell r="B1655" t="str">
            <v>ADQUISICIÓN DE SERVICIOS</v>
          </cell>
          <cell r="C1655">
            <v>0</v>
          </cell>
          <cell r="D1655"/>
          <cell r="E1655">
            <v>0</v>
          </cell>
          <cell r="F1655">
            <v>51289056</v>
          </cell>
        </row>
        <row r="1656">
          <cell r="A1656" t="str">
            <v>D35020200050350200201020202008</v>
          </cell>
          <cell r="B1656" t="str">
            <v xml:space="preserve">SERVICIOS PRESTADOS A LAS EMPRESAS Y SERVICIOS DE PRODUCCIÓN </v>
          </cell>
          <cell r="C1656">
            <v>0</v>
          </cell>
          <cell r="D1656"/>
          <cell r="E1656">
            <v>0</v>
          </cell>
          <cell r="F1656">
            <v>51289056</v>
          </cell>
        </row>
        <row r="1657">
          <cell r="A1657" t="str">
            <v>D35020200050350200201020202008003</v>
          </cell>
          <cell r="B1657" t="str">
            <v>OTROS SERVICIOS PROFESIONALES, CIENTÍFICOS Y TÉCNICOS</v>
          </cell>
          <cell r="C1657">
            <v>0</v>
          </cell>
          <cell r="D1657"/>
          <cell r="E1657">
            <v>0</v>
          </cell>
          <cell r="F1657">
            <v>51289056</v>
          </cell>
        </row>
        <row r="1658">
          <cell r="A1658" t="str">
            <v>D3502020005035020020102020200800301</v>
          </cell>
          <cell r="B1658" t="str">
            <v>SERVICIOS DE CONSULTORÍA EN ADMINISTRACIÓN Y SERVICIOS DE GESTIÓN; SERVICIOS DE TECNOLOGÍA DE LA INFORMACIÓN</v>
          </cell>
          <cell r="C1658">
            <v>0</v>
          </cell>
          <cell r="D1658"/>
          <cell r="E1658">
            <v>0</v>
          </cell>
          <cell r="F1658">
            <v>51289056</v>
          </cell>
        </row>
        <row r="1659">
          <cell r="A1659" t="str">
            <v>D35020200050350200201020202008003019</v>
          </cell>
          <cell r="B1659" t="str">
            <v>OTROS SERVICIOS DE GESTIÓN, EXCEPTO LOS SERVICIOS DE ADMINISTRACIÓN DE PROYECTOS DE CONSTRUCCIÓN</v>
          </cell>
          <cell r="C1659"/>
          <cell r="D1659"/>
          <cell r="E1659">
            <v>0</v>
          </cell>
          <cell r="F1659">
            <v>51289056</v>
          </cell>
        </row>
        <row r="1660">
          <cell r="A1660" t="str">
            <v>D35020200050350200202</v>
          </cell>
          <cell r="B1660" t="str">
            <v>REALIZAR PROCESOS DE SEGUIMIENTO LOGÍSTICO Y OPERATIVO</v>
          </cell>
          <cell r="C1660">
            <v>0</v>
          </cell>
          <cell r="D1660"/>
          <cell r="E1660">
            <v>0</v>
          </cell>
          <cell r="F1660">
            <v>23427968</v>
          </cell>
        </row>
        <row r="1661">
          <cell r="A1661" t="str">
            <v>D3502020005035020020202</v>
          </cell>
          <cell r="B1661" t="str">
            <v xml:space="preserve">ADQUISICIÓN DE BIENES Y SERVICIOS </v>
          </cell>
          <cell r="C1661">
            <v>0</v>
          </cell>
          <cell r="D1661"/>
          <cell r="E1661">
            <v>0</v>
          </cell>
          <cell r="F1661">
            <v>23427968</v>
          </cell>
        </row>
        <row r="1662">
          <cell r="A1662" t="str">
            <v>D350202000503502002020202</v>
          </cell>
          <cell r="B1662" t="str">
            <v xml:space="preserve">ADQUISICIONES DIFERENTES DE ACTIVOS </v>
          </cell>
          <cell r="C1662">
            <v>0</v>
          </cell>
          <cell r="D1662"/>
          <cell r="E1662">
            <v>0</v>
          </cell>
          <cell r="F1662">
            <v>23427968</v>
          </cell>
        </row>
        <row r="1663">
          <cell r="A1663" t="str">
            <v>D35020200050350200202020201</v>
          </cell>
          <cell r="B1663" t="str">
            <v>MATERIALES Y SUMINISTROS</v>
          </cell>
          <cell r="C1663">
            <v>0</v>
          </cell>
          <cell r="D1663"/>
          <cell r="E1663">
            <v>0</v>
          </cell>
          <cell r="F1663">
            <v>1000000</v>
          </cell>
        </row>
        <row r="1664">
          <cell r="A1664" t="str">
            <v>D35020200050350200202020201003</v>
          </cell>
          <cell r="B1664" t="str">
            <v>OTROS BIENES TRANSPORTABLES (EXCEPTO PRODUCTOS METÁLICOS, MAQUINARIA Y EQUIPO)</v>
          </cell>
          <cell r="C1664">
            <v>0</v>
          </cell>
          <cell r="D1664"/>
          <cell r="E1664">
            <v>0</v>
          </cell>
          <cell r="F1664">
            <v>1000000</v>
          </cell>
        </row>
        <row r="1665">
          <cell r="A1665" t="str">
            <v>D35020200050350200202020201003002</v>
          </cell>
          <cell r="B1665" t="str">
            <v>PASTA O PULPA, PAPEL Y PRODUCTOS DE PAPEL; IMPRESOS Y ARTÍCULOS RELACIONADOS</v>
          </cell>
          <cell r="C1665">
            <v>0</v>
          </cell>
          <cell r="D1665"/>
          <cell r="E1665">
            <v>0</v>
          </cell>
          <cell r="F1665">
            <v>1000000</v>
          </cell>
        </row>
        <row r="1666">
          <cell r="A1666" t="str">
            <v>D3502020005035020020202020100300201</v>
          </cell>
          <cell r="B1666" t="str">
            <v>PASTA DE PAPEL, PAPEL Y CARTÓN</v>
          </cell>
          <cell r="C1666"/>
          <cell r="D1666"/>
          <cell r="E1666">
            <v>0</v>
          </cell>
          <cell r="F1666">
            <v>1000000</v>
          </cell>
        </row>
        <row r="1667">
          <cell r="A1667" t="str">
            <v>D3502020005035020020202020100300206</v>
          </cell>
          <cell r="B1667" t="str">
            <v xml:space="preserve">SELLOS, CHEQUERAS, BILLETES DE BANCO, TÍTULOS DE ACCIONES, CATÁLOGOS Y FOLLETOS, MATERIAL PARA ANUNCIOS PUBLICITARIOS Y OTROS MATERIALES IMPRESOS </v>
          </cell>
          <cell r="C1667"/>
          <cell r="D1667"/>
          <cell r="E1667">
            <v>0</v>
          </cell>
          <cell r="F1667"/>
        </row>
        <row r="1668">
          <cell r="A1668" t="str">
            <v>D3502020005035020020202020100300207</v>
          </cell>
          <cell r="B1668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668"/>
          <cell r="D1668"/>
          <cell r="E1668">
            <v>0</v>
          </cell>
          <cell r="F1668"/>
        </row>
        <row r="1669">
          <cell r="A1669" t="str">
            <v>D35020200050350200202020201003005</v>
          </cell>
          <cell r="B1669" t="str">
            <v>OTROS PRODUCTOS QUÍMICOS; FIBRAS ARTIFICIALES (O FIBRAS INDUSTRIALES HECHAS POR EL HOMBRE)</v>
          </cell>
          <cell r="C1669">
            <v>0</v>
          </cell>
          <cell r="D1669"/>
          <cell r="E1669">
            <v>0</v>
          </cell>
          <cell r="F1669">
            <v>0</v>
          </cell>
        </row>
        <row r="1670">
          <cell r="A1670" t="str">
            <v>D3502020005035020020202020100300501</v>
          </cell>
          <cell r="B1670" t="str">
            <v>PINTURAS Y BARNICES Y PRODUCTOS RELACIONADOS; COLORES PARA LA PINTURA ARTÍSTICA; TINTAS</v>
          </cell>
          <cell r="C1670"/>
          <cell r="D1670"/>
          <cell r="E1670">
            <v>0</v>
          </cell>
          <cell r="F1670"/>
        </row>
        <row r="1671">
          <cell r="A1671" t="str">
            <v>D35020200050350200202020201003006</v>
          </cell>
          <cell r="B1671" t="str">
            <v>PRODUCTOS DE CAUCHO Y PLÁSTICO</v>
          </cell>
          <cell r="C1671">
            <v>0</v>
          </cell>
          <cell r="D1671"/>
          <cell r="E1671">
            <v>0</v>
          </cell>
          <cell r="F1671">
            <v>0</v>
          </cell>
        </row>
        <row r="1672">
          <cell r="A1672" t="str">
            <v>D3502020005035020020202020100300609</v>
          </cell>
          <cell r="B1672" t="str">
            <v>OTROS PRODUCTOS PLÁSTICOS</v>
          </cell>
          <cell r="C1672"/>
          <cell r="D1672"/>
          <cell r="E1672">
            <v>0</v>
          </cell>
          <cell r="F1672"/>
        </row>
        <row r="1673">
          <cell r="A1673" t="str">
            <v>D35020200050350200202020201003008</v>
          </cell>
          <cell r="B1673" t="str">
            <v>OTROS BIENES TRANSPORTABLES N.C.P.</v>
          </cell>
          <cell r="C1673">
            <v>0</v>
          </cell>
          <cell r="D1673"/>
          <cell r="E1673">
            <v>0</v>
          </cell>
          <cell r="F1673">
            <v>0</v>
          </cell>
        </row>
        <row r="1674">
          <cell r="A1674" t="str">
            <v>D3502020005035020020202020100300801</v>
          </cell>
          <cell r="B1674" t="str">
            <v>MUEBLES</v>
          </cell>
          <cell r="C1674">
            <v>0</v>
          </cell>
          <cell r="D1674"/>
          <cell r="E1674">
            <v>0</v>
          </cell>
          <cell r="F1674">
            <v>0</v>
          </cell>
        </row>
        <row r="1675">
          <cell r="A1675" t="str">
            <v>D35020200050350200202020201003008014</v>
          </cell>
          <cell r="B1675" t="str">
            <v>OTROS MUEBLES N.C.P.</v>
          </cell>
          <cell r="C1675"/>
          <cell r="D1675"/>
          <cell r="E1675">
            <v>0</v>
          </cell>
          <cell r="F1675"/>
        </row>
        <row r="1676">
          <cell r="A1676" t="str">
            <v>D3502020005035020020202020100300809</v>
          </cell>
          <cell r="B1676" t="str">
            <v>OTROS ARTÍCULOS MANUFACTURADOS N.C.P.</v>
          </cell>
          <cell r="C1676"/>
          <cell r="D1676"/>
          <cell r="E1676">
            <v>0</v>
          </cell>
          <cell r="F1676"/>
        </row>
        <row r="1677">
          <cell r="A1677" t="str">
            <v>D35020200050350200202020201004</v>
          </cell>
          <cell r="B1677" t="str">
            <v>PRODUCTOS METÁLICOS Y PAQUETES DE SOFTWARE</v>
          </cell>
          <cell r="C1677">
            <v>0</v>
          </cell>
          <cell r="D1677"/>
          <cell r="E1677">
            <v>0</v>
          </cell>
          <cell r="F1677">
            <v>0</v>
          </cell>
        </row>
        <row r="1678">
          <cell r="A1678" t="str">
            <v>D35020200050350200202020201004004</v>
          </cell>
          <cell r="B1678" t="str">
            <v>MAQUINARIA PARA USOS ESPECIALES</v>
          </cell>
          <cell r="C1678">
            <v>0</v>
          </cell>
          <cell r="D1678"/>
          <cell r="E1678">
            <v>0</v>
          </cell>
          <cell r="F1678">
            <v>0</v>
          </cell>
        </row>
        <row r="1679">
          <cell r="A1679" t="str">
            <v>D3502020005035020020202020100400409</v>
          </cell>
          <cell r="B1679" t="str">
            <v>OTRA MAQUINARIA PARA USOS ESPECIALES Y SUS PARTES Y PIEZAS</v>
          </cell>
          <cell r="C1679"/>
          <cell r="D1679"/>
          <cell r="E1679">
            <v>0</v>
          </cell>
          <cell r="F1679"/>
        </row>
        <row r="1680">
          <cell r="A1680" t="str">
            <v>D35020200050350200202020201004005</v>
          </cell>
          <cell r="B1680" t="str">
            <v>MAQUINARIA DE OFICINA, CONTABILIDAD E INFORMÁTICA</v>
          </cell>
          <cell r="C1680">
            <v>0</v>
          </cell>
          <cell r="D1680"/>
          <cell r="E1680">
            <v>0</v>
          </cell>
          <cell r="F1680">
            <v>0</v>
          </cell>
        </row>
        <row r="1681">
          <cell r="A1681" t="str">
            <v>D3502020005035020020202020100400501</v>
          </cell>
          <cell r="B1681" t="str">
            <v>MÁQUINAS PARA OFICINA Y CONTABILIDAD, Y SUS PARTES Y ACCESORIOS</v>
          </cell>
          <cell r="C1681"/>
          <cell r="D1681"/>
          <cell r="E1681">
            <v>0</v>
          </cell>
          <cell r="F1681"/>
        </row>
        <row r="1682">
          <cell r="A1682" t="str">
            <v>D35020200050350200202020201004006</v>
          </cell>
          <cell r="B1682" t="str">
            <v>MAQUINARIA Y APARATOS ELÉCTRICOS</v>
          </cell>
          <cell r="C1682">
            <v>0</v>
          </cell>
          <cell r="D1682"/>
          <cell r="E1682">
            <v>0</v>
          </cell>
          <cell r="F1682">
            <v>0</v>
          </cell>
        </row>
        <row r="1683">
          <cell r="A1683" t="str">
            <v>D3502020005035020020202020100400604</v>
          </cell>
          <cell r="B1683" t="str">
            <v>ACUMULADORES, PILAS Y BATERÍAS PRIMARIAS Y SUS PARTES Y PIEZAS</v>
          </cell>
          <cell r="C1683"/>
          <cell r="D1683"/>
          <cell r="E1683">
            <v>0</v>
          </cell>
          <cell r="F1683"/>
        </row>
        <row r="1684">
          <cell r="A1684" t="str">
            <v>D35020200050350200202020201004007</v>
          </cell>
          <cell r="B1684" t="str">
            <v>EQUIPO Y APARATOS DE RADIO, TELEVISIÓN Y COMUNICACIONES</v>
          </cell>
          <cell r="C1684">
            <v>0</v>
          </cell>
          <cell r="D1684"/>
          <cell r="E1684">
            <v>0</v>
          </cell>
          <cell r="F1684">
            <v>0</v>
          </cell>
        </row>
        <row r="1685">
          <cell r="A1685" t="str">
            <v>D3502020005035020020202020100400705</v>
          </cell>
          <cell r="B1685" t="str">
            <v>DISCOS, CINTAS, DISPOSITIVOS DE ALMACENAMIENTO EN ESTADO SÓLIDO NO VOLÁTILES Y OTROS MEDIOS, NO GRABADOS</v>
          </cell>
          <cell r="C1685"/>
          <cell r="D1685"/>
          <cell r="E1685">
            <v>0</v>
          </cell>
          <cell r="F1685"/>
        </row>
        <row r="1686">
          <cell r="A1686" t="str">
            <v>D35020200050350200202020202</v>
          </cell>
          <cell r="B1686" t="str">
            <v>ADQUISICIÓN DE SERVICIOS</v>
          </cell>
          <cell r="C1686">
            <v>0</v>
          </cell>
          <cell r="D1686"/>
          <cell r="E1686">
            <v>0</v>
          </cell>
          <cell r="F1686">
            <v>22427968</v>
          </cell>
        </row>
        <row r="1687">
          <cell r="A1687" t="str">
            <v>D35020200050350200202020202008</v>
          </cell>
          <cell r="B1687" t="str">
            <v xml:space="preserve">SERVICIOS PRESTADOS A LAS EMPRESAS Y SERVICIOS DE PRODUCCIÓN </v>
          </cell>
          <cell r="C1687">
            <v>0</v>
          </cell>
          <cell r="D1687"/>
          <cell r="E1687">
            <v>0</v>
          </cell>
          <cell r="F1687">
            <v>22427968</v>
          </cell>
        </row>
        <row r="1688">
          <cell r="A1688" t="str">
            <v>D35020200050350200202020202008003</v>
          </cell>
          <cell r="B1688" t="str">
            <v>OTROS SERVICIOS PROFESIONALES, CIENTÍFICOS Y TÉCNICOS</v>
          </cell>
          <cell r="C1688">
            <v>0</v>
          </cell>
          <cell r="D1688"/>
          <cell r="E1688">
            <v>0</v>
          </cell>
          <cell r="F1688">
            <v>22427968</v>
          </cell>
        </row>
        <row r="1689">
          <cell r="A1689" t="str">
            <v>D3502020005035020020202020200800301</v>
          </cell>
          <cell r="B1689" t="str">
            <v>SERVICIOS DE CONSULTORÍA EN ADMINISTRACIÓN Y SERVICIOS DE GESTIÓN; SERVICIOS DE TECNOLOGÍA DE LA INFORMACIÓN</v>
          </cell>
          <cell r="C1689">
            <v>0</v>
          </cell>
          <cell r="D1689"/>
          <cell r="E1689">
            <v>0</v>
          </cell>
          <cell r="F1689">
            <v>22427968</v>
          </cell>
        </row>
        <row r="1690">
          <cell r="A1690" t="str">
            <v>D35020200050350200202020202008003019</v>
          </cell>
          <cell r="B1690" t="str">
            <v>OTROS SERVICIOS DE GESTIÓN, EXCEPTO LOS SERVICIOS DE ADMINISTRACIÓN DE PROYECTOS DE CONSTRUCCIÓN</v>
          </cell>
          <cell r="C1690"/>
          <cell r="D1690"/>
          <cell r="E1690">
            <v>0</v>
          </cell>
          <cell r="F1690">
            <v>22427968</v>
          </cell>
        </row>
        <row r="1691">
          <cell r="A1691" t="str">
            <v>D350202000503502022</v>
          </cell>
          <cell r="B1691" t="str">
            <v>SERVICIO DE ASISTENCIA TÉCNICA A LAS MIPYMES PARA EL ACCESO A NUEVOS MERCADOS</v>
          </cell>
          <cell r="C1691">
            <v>3973211</v>
          </cell>
          <cell r="D1691"/>
          <cell r="E1691">
            <v>3973211</v>
          </cell>
          <cell r="F1691">
            <v>220543707</v>
          </cell>
        </row>
        <row r="1692">
          <cell r="A1692" t="str">
            <v>D35020200050350202201</v>
          </cell>
          <cell r="B1692" t="str">
            <v>ORGANIZAR LA PRESENCIA DE ARTESANOS EN EVENTOS FERIALES</v>
          </cell>
          <cell r="C1692">
            <v>0</v>
          </cell>
          <cell r="D1692"/>
          <cell r="E1692">
            <v>0</v>
          </cell>
          <cell r="F1692">
            <v>150527344</v>
          </cell>
        </row>
        <row r="1693">
          <cell r="A1693" t="str">
            <v>D3502020005035020220102</v>
          </cell>
          <cell r="B1693" t="str">
            <v xml:space="preserve">ADQUISICIÓN DE BIENES Y SERVICIOS </v>
          </cell>
          <cell r="C1693">
            <v>0</v>
          </cell>
          <cell r="D1693"/>
          <cell r="E1693">
            <v>0</v>
          </cell>
          <cell r="F1693">
            <v>150527344</v>
          </cell>
        </row>
        <row r="1694">
          <cell r="A1694" t="str">
            <v>D350202000503502022010202</v>
          </cell>
          <cell r="B1694" t="str">
            <v xml:space="preserve">ADQUISICIONES DIFERENTES DE ACTIVOS </v>
          </cell>
          <cell r="C1694">
            <v>0</v>
          </cell>
          <cell r="D1694"/>
          <cell r="E1694">
            <v>0</v>
          </cell>
          <cell r="F1694">
            <v>150527344</v>
          </cell>
        </row>
        <row r="1695">
          <cell r="A1695" t="str">
            <v>D35020200050350202201020201</v>
          </cell>
          <cell r="B1695" t="str">
            <v>MATERIALES Y SUMINISTROS</v>
          </cell>
          <cell r="C1695">
            <v>0</v>
          </cell>
          <cell r="D1695"/>
          <cell r="E1695">
            <v>0</v>
          </cell>
          <cell r="F1695">
            <v>2000000</v>
          </cell>
        </row>
        <row r="1696">
          <cell r="A1696" t="str">
            <v>D35020200050350202201020201003</v>
          </cell>
          <cell r="B1696" t="str">
            <v>OTROS BIENES TRANSPORTABLES (EXCEPTO PRODUCTOS METÁLICOS, MAQUINARIA Y EQUIPO)</v>
          </cell>
          <cell r="C1696">
            <v>0</v>
          </cell>
          <cell r="D1696"/>
          <cell r="E1696">
            <v>0</v>
          </cell>
          <cell r="F1696">
            <v>2000000</v>
          </cell>
        </row>
        <row r="1697">
          <cell r="A1697" t="str">
            <v>D35020200050350202201020201003002</v>
          </cell>
          <cell r="B1697" t="str">
            <v>PASTA O PULPA, PAPEL Y PRODUCTOS DE PAPEL; IMPRESOS Y ARTÍCULOS RELACIONADOS</v>
          </cell>
          <cell r="C1697">
            <v>0</v>
          </cell>
          <cell r="D1697"/>
          <cell r="E1697">
            <v>0</v>
          </cell>
          <cell r="F1697">
            <v>2000000</v>
          </cell>
        </row>
        <row r="1698">
          <cell r="A1698" t="str">
            <v>D3502020005035020220102020100300201</v>
          </cell>
          <cell r="B1698" t="str">
            <v>PASTA DE PAPEL, PAPEL Y CARTÓN</v>
          </cell>
          <cell r="C1698"/>
          <cell r="D1698"/>
          <cell r="E1698">
            <v>0</v>
          </cell>
          <cell r="F1698">
            <v>2000000</v>
          </cell>
        </row>
        <row r="1699">
          <cell r="A1699" t="str">
            <v>D35020200050350202201020201003008</v>
          </cell>
          <cell r="B1699" t="str">
            <v>OTROS BIENES TRANSPORTABLES N.C.P.</v>
          </cell>
          <cell r="C1699">
            <v>0</v>
          </cell>
          <cell r="D1699"/>
          <cell r="E1699">
            <v>0</v>
          </cell>
          <cell r="F1699">
            <v>0</v>
          </cell>
        </row>
        <row r="1700">
          <cell r="A1700" t="str">
            <v>D3502020005035020220102020100300807</v>
          </cell>
          <cell r="B1700" t="str">
            <v>CONSTRUCCIONES PREFABRICADAS</v>
          </cell>
          <cell r="C1700"/>
          <cell r="D1700"/>
          <cell r="E1700">
            <v>0</v>
          </cell>
          <cell r="F1700"/>
        </row>
        <row r="1701">
          <cell r="A1701" t="str">
            <v>D35020200050350202201020202</v>
          </cell>
          <cell r="B1701" t="str">
            <v>ADQUISICIÓN DE SERVICIOS</v>
          </cell>
          <cell r="C1701">
            <v>0</v>
          </cell>
          <cell r="D1701"/>
          <cell r="E1701">
            <v>0</v>
          </cell>
          <cell r="F1701">
            <v>148527344</v>
          </cell>
        </row>
        <row r="1702">
          <cell r="A1702" t="str">
            <v>D35020200050350202201020202005</v>
          </cell>
          <cell r="B1702" t="str">
            <v>SERVICIOS DE LA CONSTRUCCIÓN</v>
          </cell>
          <cell r="C1702">
            <v>0</v>
          </cell>
          <cell r="D1702"/>
          <cell r="E1702">
            <v>0</v>
          </cell>
          <cell r="F1702">
            <v>20000000</v>
          </cell>
        </row>
        <row r="1703">
          <cell r="A1703" t="str">
            <v>D35020200050350202201020202005004</v>
          </cell>
          <cell r="B1703" t="str">
            <v>SERVICIOS DE CONSTRUCCIÓN</v>
          </cell>
          <cell r="C1703">
            <v>0</v>
          </cell>
          <cell r="D1703"/>
          <cell r="E1703">
            <v>0</v>
          </cell>
          <cell r="F1703">
            <v>20000000</v>
          </cell>
        </row>
        <row r="1704">
          <cell r="A1704" t="str">
            <v>D3502020005035020220102020200500404</v>
          </cell>
          <cell r="B1704" t="str">
            <v>MONTAJE Y ERECCIÓN DE CONSTRUCCIONES PREFABRICADAS</v>
          </cell>
          <cell r="C1704">
            <v>0</v>
          </cell>
          <cell r="D1704"/>
          <cell r="E1704">
            <v>0</v>
          </cell>
          <cell r="F1704">
            <v>20000000</v>
          </cell>
        </row>
        <row r="1705">
          <cell r="A1705" t="str">
            <v>D35020200050350202201020202008</v>
          </cell>
          <cell r="B1705" t="str">
            <v xml:space="preserve">SERVICIOS PRESTADOS A LAS EMPRESAS Y SERVICIOS DE PRODUCCIÓN </v>
          </cell>
          <cell r="C1705">
            <v>0</v>
          </cell>
          <cell r="D1705"/>
          <cell r="E1705">
            <v>0</v>
          </cell>
          <cell r="F1705">
            <v>124527344</v>
          </cell>
        </row>
        <row r="1706">
          <cell r="A1706" t="str">
            <v>D35020200050350202201020202008003</v>
          </cell>
          <cell r="B1706" t="str">
            <v>OTROS SERVICIOS PROFESIONALES, CIENTÍFICOS Y TÉCNICOS</v>
          </cell>
          <cell r="C1706">
            <v>0</v>
          </cell>
          <cell r="D1706"/>
          <cell r="E1706">
            <v>0</v>
          </cell>
          <cell r="F1706">
            <v>16527344</v>
          </cell>
        </row>
        <row r="1707">
          <cell r="A1707" t="str">
            <v>D3502020005035020220102020200800301</v>
          </cell>
          <cell r="B1707" t="str">
            <v>SERVICIOS DE CONSULTORÍA EN ADMINISTRACIÓN Y SERVICIOS DE GESTIÓN; SERVICIOS DE TECNOLOGÍA DE LA INFORMACIÓN</v>
          </cell>
          <cell r="C1707">
            <v>0</v>
          </cell>
          <cell r="D1707"/>
          <cell r="E1707">
            <v>0</v>
          </cell>
          <cell r="F1707">
            <v>16527344</v>
          </cell>
        </row>
        <row r="1708">
          <cell r="A1708" t="str">
            <v>D35020200050350202201020202008003019</v>
          </cell>
          <cell r="B1708" t="str">
            <v>OTROS SERVICIOS DE GESTIÓN, EXCEPTO LOS SERVICIOS DE ADMINISTRACIÓN DE PROYECTOS DE CONSTRUCCIÓN</v>
          </cell>
          <cell r="C1708"/>
          <cell r="D1708"/>
          <cell r="E1708">
            <v>0</v>
          </cell>
          <cell r="F1708">
            <v>16527344</v>
          </cell>
        </row>
        <row r="1709">
          <cell r="A1709" t="str">
            <v>D35020200050350202201020202008005</v>
          </cell>
          <cell r="B1709" t="str">
            <v>SERVICIOS DE SOPORTE</v>
          </cell>
          <cell r="C1709">
            <v>0</v>
          </cell>
          <cell r="D1709"/>
          <cell r="E1709">
            <v>0</v>
          </cell>
          <cell r="F1709">
            <v>108000000</v>
          </cell>
        </row>
        <row r="1710">
          <cell r="A1710" t="str">
            <v>D3502020005035020220102020200800509</v>
          </cell>
          <cell r="B1710" t="str">
            <v>OTROS SERVICIOS AUXILIARES</v>
          </cell>
          <cell r="C1710">
            <v>0</v>
          </cell>
          <cell r="D1710"/>
          <cell r="E1710">
            <v>0</v>
          </cell>
          <cell r="F1710">
            <v>108000000</v>
          </cell>
        </row>
        <row r="1711">
          <cell r="A1711" t="str">
            <v>D35020200050350202201020202008005096</v>
          </cell>
          <cell r="B1711" t="str">
            <v>SERVICIO DE ORGANIZACIÓN Y ASISTENCIA DE CONVENCIONES Y FERIAS</v>
          </cell>
          <cell r="C1711"/>
          <cell r="D1711"/>
          <cell r="E1711">
            <v>0</v>
          </cell>
          <cell r="F1711">
            <v>108000000</v>
          </cell>
        </row>
        <row r="1712">
          <cell r="A1712" t="str">
            <v>D35020200050350202201020202010</v>
          </cell>
          <cell r="B1712" t="str">
            <v>VIÁTICOS DE LOS FUNCIONARIOS EN COMISIÓN</v>
          </cell>
          <cell r="C1712"/>
          <cell r="D1712"/>
          <cell r="E1712">
            <v>0</v>
          </cell>
          <cell r="F1712">
            <v>4000000</v>
          </cell>
        </row>
        <row r="1713">
          <cell r="A1713" t="str">
            <v>D35020200050350202202</v>
          </cell>
          <cell r="B1713" t="str">
            <v>PRESTAR SERVICIOS DE APOYO LOGÍSTICO DE TRANSPORTE</v>
          </cell>
          <cell r="C1713">
            <v>3973211</v>
          </cell>
          <cell r="D1713"/>
          <cell r="E1713">
            <v>3973211</v>
          </cell>
          <cell r="F1713">
            <v>22565322</v>
          </cell>
        </row>
        <row r="1714">
          <cell r="A1714" t="str">
            <v>D3502020005035020220202</v>
          </cell>
          <cell r="B1714" t="str">
            <v xml:space="preserve">ADQUISICIÓN DE BIENES Y SERVICIOS </v>
          </cell>
          <cell r="C1714">
            <v>3973211</v>
          </cell>
          <cell r="D1714"/>
          <cell r="E1714">
            <v>3973211</v>
          </cell>
          <cell r="F1714">
            <v>22565322</v>
          </cell>
        </row>
        <row r="1715">
          <cell r="A1715" t="str">
            <v>D350202000503502022020202</v>
          </cell>
          <cell r="B1715" t="str">
            <v xml:space="preserve">ADQUISICIONES DIFERENTES DE ACTIVOS </v>
          </cell>
          <cell r="C1715">
            <v>3973211</v>
          </cell>
          <cell r="D1715"/>
          <cell r="E1715">
            <v>3973211</v>
          </cell>
          <cell r="F1715">
            <v>22565322</v>
          </cell>
        </row>
        <row r="1716">
          <cell r="A1716" t="str">
            <v>D35020200050350202202020202</v>
          </cell>
          <cell r="B1716" t="str">
            <v>ADQUISICIÓN DE SERVICIOS</v>
          </cell>
          <cell r="C1716">
            <v>3973211</v>
          </cell>
          <cell r="D1716"/>
          <cell r="E1716">
            <v>3973211</v>
          </cell>
          <cell r="F1716">
            <v>22565322</v>
          </cell>
        </row>
        <row r="1717">
          <cell r="A1717" t="str">
            <v>D35020200050350202202020202006</v>
          </cell>
          <cell r="B1717" t="str">
            <v>SERVICIOS DE ALOJAMIENTO; SERVICIOS DE SUMINISTRO DE COMIDAS Y BEBIDAS; SERVICIOS DE TRANSPORTE; Y SERVICIOS DE DISTRIBUCIÓN DE ELECTRICIDAD, GAS Y AGUA</v>
          </cell>
          <cell r="C1717">
            <v>3973211</v>
          </cell>
          <cell r="D1717"/>
          <cell r="E1717">
            <v>3973211</v>
          </cell>
          <cell r="F1717">
            <v>22565322</v>
          </cell>
        </row>
        <row r="1718">
          <cell r="A1718" t="str">
            <v>D35020200050350202202020202006005</v>
          </cell>
          <cell r="B1718" t="str">
            <v>SERVICIOS DE TRANSPORTE DE CARGA</v>
          </cell>
          <cell r="C1718">
            <v>3973211</v>
          </cell>
          <cell r="D1718"/>
          <cell r="E1718">
            <v>3973211</v>
          </cell>
          <cell r="F1718">
            <v>22565322</v>
          </cell>
        </row>
        <row r="1719">
          <cell r="A1719" t="str">
            <v>D3502020005035020220202020200600501</v>
          </cell>
          <cell r="B1719" t="str">
            <v>SERVICIOS DE TRANSPORTE DE CARGA POR VÍA TERRESTRE</v>
          </cell>
          <cell r="C1719"/>
          <cell r="D1719"/>
          <cell r="E1719">
            <v>0</v>
          </cell>
          <cell r="F1719">
            <v>17565322</v>
          </cell>
        </row>
        <row r="1720">
          <cell r="A1720" t="str">
            <v>D3502020005035020220202020200600503</v>
          </cell>
          <cell r="B1720" t="str">
            <v>SERVICIOS DE TRANSPORTE DE CARGA POR VÍA AÉREA O ESPACIAL</v>
          </cell>
          <cell r="C1720">
            <v>3973211</v>
          </cell>
          <cell r="D1720"/>
          <cell r="E1720">
            <v>3973211</v>
          </cell>
          <cell r="F1720">
            <v>5000000</v>
          </cell>
        </row>
        <row r="1721">
          <cell r="A1721" t="str">
            <v>D35020200050350202203</v>
          </cell>
          <cell r="B1721" t="str">
            <v>MONTAR Y/O AFIANZAR PUNTOS DE VENTA Y/O CENTROS DE ACOPIO.</v>
          </cell>
          <cell r="C1721">
            <v>0</v>
          </cell>
          <cell r="D1721"/>
          <cell r="E1721">
            <v>0</v>
          </cell>
          <cell r="F1721">
            <v>47451041</v>
          </cell>
        </row>
        <row r="1722">
          <cell r="A1722" t="str">
            <v>D3502020005035020220302</v>
          </cell>
          <cell r="B1722" t="str">
            <v xml:space="preserve">ADQUISICIÓN DE BIENES Y SERVICIOS </v>
          </cell>
          <cell r="C1722">
            <v>0</v>
          </cell>
          <cell r="D1722"/>
          <cell r="E1722">
            <v>0</v>
          </cell>
          <cell r="F1722">
            <v>47451041</v>
          </cell>
        </row>
        <row r="1723">
          <cell r="A1723" t="str">
            <v>D350202000503502022030202</v>
          </cell>
          <cell r="B1723" t="str">
            <v xml:space="preserve">ADQUISICIONES DIFERENTES DE ACTIVOS </v>
          </cell>
          <cell r="C1723">
            <v>0</v>
          </cell>
          <cell r="D1723"/>
          <cell r="E1723">
            <v>0</v>
          </cell>
          <cell r="F1723">
            <v>47451041</v>
          </cell>
        </row>
        <row r="1724">
          <cell r="A1724" t="str">
            <v>D35020200050350202203020202</v>
          </cell>
          <cell r="B1724" t="str">
            <v>ADQUISICIÓN DE SERVICIOS</v>
          </cell>
          <cell r="C1724">
            <v>0</v>
          </cell>
          <cell r="D1724"/>
          <cell r="E1724">
            <v>0</v>
          </cell>
          <cell r="F1724">
            <v>47451041</v>
          </cell>
        </row>
        <row r="1725">
          <cell r="A1725" t="str">
            <v>D35020200050350202203020202005</v>
          </cell>
          <cell r="B1725" t="str">
            <v>SERVICIOS DE LA CONSTRUCCIÓN</v>
          </cell>
          <cell r="C1725">
            <v>0</v>
          </cell>
          <cell r="D1725"/>
          <cell r="E1725">
            <v>0</v>
          </cell>
          <cell r="F1725">
            <v>37151041</v>
          </cell>
        </row>
        <row r="1726">
          <cell r="A1726" t="str">
            <v>D35020200050350202203020202005004</v>
          </cell>
          <cell r="B1726" t="str">
            <v>SERVICIOS DE CONSTRUCCIÓN</v>
          </cell>
          <cell r="C1726">
            <v>0</v>
          </cell>
          <cell r="D1726"/>
          <cell r="E1726">
            <v>0</v>
          </cell>
          <cell r="F1726">
            <v>37151041</v>
          </cell>
        </row>
        <row r="1727">
          <cell r="A1727" t="str">
            <v>D3502020005035020220302020200500404</v>
          </cell>
          <cell r="B1727" t="str">
            <v>MONTAJE Y ERECCIÓN DE CONSTRUCCIONES PREFABRICADAS</v>
          </cell>
          <cell r="C1727"/>
          <cell r="D1727"/>
          <cell r="E1727">
            <v>0</v>
          </cell>
          <cell r="F1727">
            <v>37151041</v>
          </cell>
        </row>
        <row r="1728">
          <cell r="A1728" t="str">
            <v>D35020200050350202203020202008</v>
          </cell>
          <cell r="B1728" t="str">
            <v xml:space="preserve">SERVICIOS PRESTADOS A LAS EMPRESAS Y SERVICIOS DE PRODUCCIÓN </v>
          </cell>
          <cell r="C1728">
            <v>0</v>
          </cell>
          <cell r="D1728"/>
          <cell r="E1728">
            <v>0</v>
          </cell>
          <cell r="F1728">
            <v>10300000</v>
          </cell>
        </row>
        <row r="1729">
          <cell r="A1729" t="str">
            <v>D35020200050350202203020202008003</v>
          </cell>
          <cell r="B1729" t="str">
            <v>OTROS SERVICIOS PROFESIONALES, CIENTÍFICOS Y TÉCNICOS</v>
          </cell>
          <cell r="C1729">
            <v>0</v>
          </cell>
          <cell r="D1729"/>
          <cell r="E1729">
            <v>0</v>
          </cell>
          <cell r="F1729">
            <v>10300000</v>
          </cell>
        </row>
        <row r="1730">
          <cell r="A1730" t="str">
            <v>D3502020005035020220302020200800307</v>
          </cell>
          <cell r="B1730" t="str">
            <v>SERVICIOS DE INVESTIGACIÓN DE MERCADOS Y DE ENCUESTAS DE OPINIÓN PÚBLICA</v>
          </cell>
          <cell r="C1730"/>
          <cell r="D1730"/>
          <cell r="E1730">
            <v>0</v>
          </cell>
          <cell r="F1730">
            <v>10300000</v>
          </cell>
        </row>
        <row r="1731">
          <cell r="A1731" t="str">
            <v>D350202000503502024</v>
          </cell>
          <cell r="B1731" t="str">
            <v>SERVICIO DE ASISTENCIA TÉCNICA PARA LA ACTIVIDAD ARTESANAL</v>
          </cell>
          <cell r="C1731">
            <v>0</v>
          </cell>
          <cell r="D1731"/>
          <cell r="E1731">
            <v>0</v>
          </cell>
          <cell r="F1731">
            <v>784559273</v>
          </cell>
        </row>
        <row r="1732">
          <cell r="A1732" t="str">
            <v>D35020200050350202401</v>
          </cell>
          <cell r="B1732" t="str">
            <v>BRINDAR ASISTENCIA TÉCNICA PARA EL MEJORAMIENTO DE PRODUCTOS Y GESTIÓN DE UNIDADES PRODUCTIVAS</v>
          </cell>
          <cell r="C1732">
            <v>0</v>
          </cell>
          <cell r="D1732"/>
          <cell r="E1732">
            <v>0</v>
          </cell>
          <cell r="F1732">
            <v>585955807</v>
          </cell>
        </row>
        <row r="1733">
          <cell r="A1733" t="str">
            <v>D3502020005035020240102</v>
          </cell>
          <cell r="B1733" t="str">
            <v xml:space="preserve">ADQUISICIÓN DE BIENES Y SERVICIOS </v>
          </cell>
          <cell r="C1733">
            <v>0</v>
          </cell>
          <cell r="D1733"/>
          <cell r="E1733">
            <v>0</v>
          </cell>
          <cell r="F1733">
            <v>585955807</v>
          </cell>
        </row>
        <row r="1734">
          <cell r="A1734" t="str">
            <v>D350202000503502024010202</v>
          </cell>
          <cell r="B1734" t="str">
            <v xml:space="preserve">ADQUISICIONES DIFERENTES DE ACTIVOS </v>
          </cell>
          <cell r="C1734">
            <v>0</v>
          </cell>
          <cell r="D1734"/>
          <cell r="E1734">
            <v>0</v>
          </cell>
          <cell r="F1734">
            <v>585955807</v>
          </cell>
        </row>
        <row r="1735">
          <cell r="A1735" t="str">
            <v>D35020200050350202401020201</v>
          </cell>
          <cell r="B1735" t="str">
            <v>MATERIALES Y SUMINISTROS</v>
          </cell>
          <cell r="C1735">
            <v>0</v>
          </cell>
          <cell r="D1735"/>
          <cell r="E1735">
            <v>0</v>
          </cell>
          <cell r="F1735">
            <v>0</v>
          </cell>
        </row>
        <row r="1736">
          <cell r="A1736" t="str">
            <v>D35020200050350202401020201000</v>
          </cell>
          <cell r="B1736" t="str">
            <v>AGRICULTURA, SILVICULTURA Y PRODUCTOS DE LA PESCA</v>
          </cell>
          <cell r="C1736">
            <v>0</v>
          </cell>
          <cell r="D1736"/>
          <cell r="E1736">
            <v>0</v>
          </cell>
          <cell r="F1736">
            <v>0</v>
          </cell>
        </row>
        <row r="1737">
          <cell r="A1737" t="str">
            <v>D35020200050350202401020201000002</v>
          </cell>
          <cell r="B1737" t="str">
            <v>ANIMALES VIVOS Y PRODUCTOS ANIMALES (EXCEPTO LA CARNE)</v>
          </cell>
          <cell r="C1737">
            <v>0</v>
          </cell>
          <cell r="D1737"/>
          <cell r="E1737">
            <v>0</v>
          </cell>
          <cell r="F1737">
            <v>0</v>
          </cell>
        </row>
        <row r="1738">
          <cell r="A1738" t="str">
            <v>D3502020005035020240102020100000209</v>
          </cell>
          <cell r="B1738" t="str">
            <v>OTROS PRODUCTOS ANIMALES</v>
          </cell>
          <cell r="C1738"/>
          <cell r="D1738"/>
          <cell r="E1738">
            <v>0</v>
          </cell>
          <cell r="F1738"/>
        </row>
        <row r="1739">
          <cell r="A1739" t="str">
            <v>D35020200050350202401020201002</v>
          </cell>
          <cell r="B1739" t="str">
            <v>PRODUCTOS ALIMENTICIOS, BEBIDAS Y TABACO; TEXTILES, PRENDAS DE VESTIR Y PRODUCTOS DE CUERO</v>
          </cell>
          <cell r="C1739">
            <v>0</v>
          </cell>
          <cell r="D1739"/>
          <cell r="E1739">
            <v>0</v>
          </cell>
          <cell r="F1739">
            <v>0</v>
          </cell>
        </row>
        <row r="1740">
          <cell r="A1740" t="str">
            <v>D35020200050350202401020201002007</v>
          </cell>
          <cell r="B1740" t="str">
            <v>ARTÍCULOS TEXTILES (EXCEPTO PRENDAS DE VESTIR)</v>
          </cell>
          <cell r="C1740"/>
          <cell r="D1740"/>
          <cell r="E1740">
            <v>0</v>
          </cell>
          <cell r="F1740"/>
        </row>
        <row r="1741">
          <cell r="A1741" t="str">
            <v>D35020200050350202401020201003</v>
          </cell>
          <cell r="B1741" t="str">
            <v>OTROS BIENES TRANSPORTABLES (EXCEPTO PRODUCTOS METÁLICOS, MAQUINARIA Y EQUIPO)</v>
          </cell>
          <cell r="C1741">
            <v>0</v>
          </cell>
          <cell r="D1741"/>
          <cell r="E1741">
            <v>0</v>
          </cell>
          <cell r="F1741">
            <v>0</v>
          </cell>
        </row>
        <row r="1742">
          <cell r="A1742" t="str">
            <v>D35020200050350202401020201003004</v>
          </cell>
          <cell r="B1742" t="str">
            <v>QUÍMICOS BÁSICOS</v>
          </cell>
          <cell r="C1742">
            <v>0</v>
          </cell>
          <cell r="D1742"/>
          <cell r="E1742">
            <v>0</v>
          </cell>
          <cell r="F1742">
            <v>0</v>
          </cell>
        </row>
        <row r="1743">
          <cell r="A1743" t="str">
            <v>D3502020005035020240102020100300401</v>
          </cell>
          <cell r="B1743" t="str">
            <v xml:space="preserve">QUÍMICOS ORGÁNICOS BÁSICOS </v>
          </cell>
          <cell r="C1743"/>
          <cell r="D1743"/>
          <cell r="E1743">
            <v>0</v>
          </cell>
          <cell r="F1743"/>
        </row>
        <row r="1744">
          <cell r="A1744" t="str">
            <v>D35020200050350202401020201003006</v>
          </cell>
          <cell r="B1744" t="str">
            <v>PRODUCTOS DE CAUCHO Y PLÁSTICO</v>
          </cell>
          <cell r="C1744">
            <v>0</v>
          </cell>
          <cell r="D1744"/>
          <cell r="E1744">
            <v>0</v>
          </cell>
          <cell r="F1744">
            <v>0</v>
          </cell>
        </row>
        <row r="1745">
          <cell r="A1745" t="str">
            <v>D3502020005035020240102020100300602</v>
          </cell>
          <cell r="B1745" t="str">
            <v>OTROS PRODUCTOS DE CAUCHO</v>
          </cell>
          <cell r="C1745"/>
          <cell r="D1745"/>
          <cell r="E1745">
            <v>0</v>
          </cell>
          <cell r="F1745"/>
        </row>
        <row r="1746">
          <cell r="A1746" t="str">
            <v>D3502020005035020240102020100300609</v>
          </cell>
          <cell r="B1746" t="str">
            <v>OTROS PRODUCTOS PLÁSTICOS</v>
          </cell>
          <cell r="C1746"/>
          <cell r="D1746"/>
          <cell r="E1746">
            <v>0</v>
          </cell>
          <cell r="F1746"/>
        </row>
        <row r="1747">
          <cell r="A1747" t="str">
            <v>D35020200050350202401020202</v>
          </cell>
          <cell r="B1747" t="str">
            <v>ADQUISICIÓN DE SERVICIOS</v>
          </cell>
          <cell r="C1747">
            <v>0</v>
          </cell>
          <cell r="D1747"/>
          <cell r="E1747">
            <v>0</v>
          </cell>
          <cell r="F1747">
            <v>585955807</v>
          </cell>
        </row>
        <row r="1748">
          <cell r="A1748" t="str">
            <v>D35020200050350202401020202006</v>
          </cell>
          <cell r="B1748" t="str">
            <v>SERVICIOS DE ALOJAMIENTO; SERVICIOS DE SUMINISTRO DE COMIDAS Y BEBIDAS; SERVICIOS DE TRANSPORTE; Y SERVICIOS DE DISTRIBUCIÓN DE ELECTRICIDAD, GAS Y AGUA</v>
          </cell>
          <cell r="C1748">
            <v>0</v>
          </cell>
          <cell r="D1748"/>
          <cell r="E1748">
            <v>0</v>
          </cell>
          <cell r="F1748">
            <v>80000000</v>
          </cell>
        </row>
        <row r="1749">
          <cell r="A1749" t="str">
            <v>D35020200050350202401020202006003</v>
          </cell>
          <cell r="B1749" t="str">
            <v>ALOJAMIENTO; SERVICIOS DE SUMINISTROS DE COMIDAS Y BEBIDAS</v>
          </cell>
          <cell r="C1749">
            <v>0</v>
          </cell>
          <cell r="D1749"/>
          <cell r="E1749">
            <v>0</v>
          </cell>
          <cell r="F1749">
            <v>0</v>
          </cell>
        </row>
        <row r="1750">
          <cell r="A1750" t="str">
            <v>D3502020005035020240102020200600301</v>
          </cell>
          <cell r="B1750" t="str">
            <v>SERVICIOS DE ALOJAMIENTO PARA ESTANCIAS CORTAS</v>
          </cell>
          <cell r="C1750"/>
          <cell r="D1750"/>
          <cell r="E1750">
            <v>0</v>
          </cell>
          <cell r="F1750"/>
        </row>
        <row r="1751">
          <cell r="A1751" t="str">
            <v>D35020200050350202401020202006004</v>
          </cell>
          <cell r="B1751" t="str">
            <v>SERVICIOS DE TRANSPORTE DE PASAJEROS</v>
          </cell>
          <cell r="C1751"/>
          <cell r="D1751"/>
          <cell r="E1751">
            <v>0</v>
          </cell>
          <cell r="F1751">
            <v>80000000</v>
          </cell>
        </row>
        <row r="1752">
          <cell r="A1752" t="str">
            <v>D35020200050350202401020202008</v>
          </cell>
          <cell r="B1752" t="str">
            <v xml:space="preserve">SERVICIOS PRESTADOS A LAS EMPRESAS Y SERVICIOS DE PRODUCCIÓN </v>
          </cell>
          <cell r="C1752">
            <v>0</v>
          </cell>
          <cell r="D1752"/>
          <cell r="E1752">
            <v>0</v>
          </cell>
          <cell r="F1752">
            <v>505955807</v>
          </cell>
        </row>
        <row r="1753">
          <cell r="A1753" t="str">
            <v>D35020200050350202401020202008001</v>
          </cell>
          <cell r="B1753" t="str">
            <v>SERVICIOS DE INVESTIGACIÓN Y DESARROLLO</v>
          </cell>
          <cell r="C1753">
            <v>0</v>
          </cell>
          <cell r="D1753"/>
          <cell r="E1753">
            <v>0</v>
          </cell>
          <cell r="F1753">
            <v>146500000</v>
          </cell>
        </row>
        <row r="1754">
          <cell r="A1754" t="str">
            <v>D3502020005035020240102020200800102</v>
          </cell>
          <cell r="B1754" t="str">
            <v>SERVICIOS DE INVESTIGACIÓN Y DESARROLLO EXPERIMENTAL EN CIENCIAS SOCIALES Y HUMANIDADES</v>
          </cell>
          <cell r="C1754"/>
          <cell r="D1754"/>
          <cell r="E1754">
            <v>0</v>
          </cell>
          <cell r="F1754">
            <v>146500000</v>
          </cell>
        </row>
        <row r="1755">
          <cell r="A1755" t="str">
            <v>D35020200050350202401020202008003</v>
          </cell>
          <cell r="B1755" t="str">
            <v>OTROS SERVICIOS PROFESIONALES, CIENTÍFICOS Y TÉCNICOS</v>
          </cell>
          <cell r="C1755">
            <v>0</v>
          </cell>
          <cell r="D1755"/>
          <cell r="E1755">
            <v>0</v>
          </cell>
          <cell r="F1755">
            <v>359455807</v>
          </cell>
        </row>
        <row r="1756">
          <cell r="A1756" t="str">
            <v>D3502020005035020240102020200800301</v>
          </cell>
          <cell r="B1756" t="str">
            <v>SERVICIOS DE CONSULTORÍA EN ADMINISTRACIÓN Y SERVICIOS DE GESTIÓN; SERVICIOS DE TECNOLOGÍA DE LA INFORMACIÓN</v>
          </cell>
          <cell r="C1756">
            <v>0</v>
          </cell>
          <cell r="D1756"/>
          <cell r="E1756">
            <v>0</v>
          </cell>
          <cell r="F1756">
            <v>38550989</v>
          </cell>
        </row>
        <row r="1757">
          <cell r="A1757" t="str">
            <v>D35020200050350202401020202008003019</v>
          </cell>
          <cell r="B1757" t="str">
            <v>OTROS SERVICIOS DE GESTIÓN, EXCEPTO LOS SERVICIOS DE ADMINISTRACIÓN DE PROYECTOS DE CONSTRUCCIÓN</v>
          </cell>
          <cell r="C1757"/>
          <cell r="D1757"/>
          <cell r="E1757">
            <v>0</v>
          </cell>
          <cell r="F1757">
            <v>38550989</v>
          </cell>
        </row>
        <row r="1758">
          <cell r="A1758" t="str">
            <v>D3502020005035020240102020200800307</v>
          </cell>
          <cell r="B1758" t="str">
            <v>SERVICIOS DE INVESTIGACIÓN DE MERCADOS Y DE ENCUESTAS DE OPINIÓN PÚBLICA</v>
          </cell>
          <cell r="C1758"/>
          <cell r="D1758"/>
          <cell r="E1758">
            <v>0</v>
          </cell>
          <cell r="F1758">
            <v>60280000</v>
          </cell>
        </row>
        <row r="1759">
          <cell r="A1759" t="str">
            <v>D3502020005035020240102020200800309</v>
          </cell>
          <cell r="B1759" t="str">
            <v>OTROS SERVICIOS PROFESIONALES Y TÉCNICOS N.C.P.</v>
          </cell>
          <cell r="C1759"/>
          <cell r="D1759"/>
          <cell r="E1759">
            <v>0</v>
          </cell>
          <cell r="F1759">
            <v>260624818</v>
          </cell>
        </row>
        <row r="1760">
          <cell r="A1760" t="str">
            <v>D35020200050350202401020202008005</v>
          </cell>
          <cell r="B1760" t="str">
            <v>SERVICIOS DE SOPORTE</v>
          </cell>
          <cell r="C1760">
            <v>0</v>
          </cell>
          <cell r="D1760"/>
          <cell r="E1760">
            <v>0</v>
          </cell>
          <cell r="F1760">
            <v>0</v>
          </cell>
        </row>
        <row r="1761">
          <cell r="A1761" t="str">
            <v>D3502020005035020240102020200800509</v>
          </cell>
          <cell r="B1761" t="str">
            <v>OTROS SERVICIOS AUXILIARES</v>
          </cell>
          <cell r="C1761">
            <v>0</v>
          </cell>
          <cell r="D1761"/>
          <cell r="E1761">
            <v>0</v>
          </cell>
          <cell r="F1761">
            <v>0</v>
          </cell>
        </row>
        <row r="1762">
          <cell r="A1762" t="str">
            <v>D35020200050350202401020202008005099</v>
          </cell>
          <cell r="B1762" t="str">
            <v>OTROS SERVICIOS DE APOYO Y DE INFORMACIÓN N.C.P.</v>
          </cell>
          <cell r="C1762"/>
          <cell r="D1762"/>
          <cell r="E1762">
            <v>0</v>
          </cell>
          <cell r="F1762"/>
        </row>
        <row r="1763">
          <cell r="A1763" t="str">
            <v>D35020200050350202401020202008009</v>
          </cell>
          <cell r="B1763" t="str">
            <v xml:space="preserve">OTROS SERVICIOS DE FABRICACIÓN; SERVICIOS DE EDICIÓN, IMPRESIÓN Y REPRODUCCIÓN; SERVICIOS DE RECUPERACIÓN DE MATERIALES </v>
          </cell>
          <cell r="C1763">
            <v>0</v>
          </cell>
          <cell r="D1763"/>
          <cell r="E1763">
            <v>0</v>
          </cell>
          <cell r="F1763">
            <v>0</v>
          </cell>
        </row>
        <row r="1764">
          <cell r="A1764" t="str">
            <v>D3502020005035020240102020200800901</v>
          </cell>
          <cell r="B1764" t="str">
            <v xml:space="preserve">SERVICIOS DE EDICIÓN, IMPRESIÓN Y REPRODUCCIÓN </v>
          </cell>
          <cell r="C1764"/>
          <cell r="D1764"/>
          <cell r="E1764">
            <v>0</v>
          </cell>
          <cell r="F1764"/>
        </row>
        <row r="1765">
          <cell r="A1765" t="str">
            <v>D35020200050350202401020202009</v>
          </cell>
          <cell r="B1765" t="str">
            <v>SERVICIOS PARA LA COMUNIDAD, SOCIALES Y PERSONALES</v>
          </cell>
          <cell r="C1765">
            <v>0</v>
          </cell>
          <cell r="D1765"/>
          <cell r="E1765">
            <v>0</v>
          </cell>
          <cell r="F1765">
            <v>0</v>
          </cell>
        </row>
        <row r="1766">
          <cell r="A1766" t="str">
            <v>D35020200050350202401020202009003</v>
          </cell>
          <cell r="B1766" t="str">
            <v>SERVICIOS PARA EL CUIDADO DE LA SALUD HUMANA Y SERVICIOS SOCIALES</v>
          </cell>
          <cell r="C1766">
            <v>0</v>
          </cell>
          <cell r="D1766"/>
          <cell r="E1766">
            <v>0</v>
          </cell>
          <cell r="F1766">
            <v>0</v>
          </cell>
        </row>
        <row r="1767">
          <cell r="A1767" t="str">
            <v>D3502020005035020240102020200900301</v>
          </cell>
          <cell r="B1767" t="str">
            <v>SERVICIOS DE SALUD HUMANA</v>
          </cell>
          <cell r="C1767"/>
          <cell r="D1767"/>
          <cell r="E1767">
            <v>0</v>
          </cell>
          <cell r="F1767"/>
        </row>
        <row r="1768">
          <cell r="A1768" t="str">
            <v>D35020200050350202402</v>
          </cell>
          <cell r="B1768" t="str">
            <v>ENTREGAR KITS DE UTENSILIOS, HERRAMIENTAS BÁSICAS Y MATERIAS PRIMAS EN LAS UNIDADES ARTESANALES PARA EL DESARROLLO DE SUS PRODUCTOS.</v>
          </cell>
          <cell r="C1768">
            <v>0</v>
          </cell>
          <cell r="D1768"/>
          <cell r="E1768">
            <v>0</v>
          </cell>
          <cell r="F1768">
            <v>198603466</v>
          </cell>
        </row>
        <row r="1769">
          <cell r="A1769" t="str">
            <v>D3502020005035020240202</v>
          </cell>
          <cell r="B1769" t="str">
            <v xml:space="preserve">ADQUISICIÓN DE BIENES Y SERVICIOS </v>
          </cell>
          <cell r="C1769">
            <v>0</v>
          </cell>
          <cell r="D1769"/>
          <cell r="E1769">
            <v>0</v>
          </cell>
          <cell r="F1769">
            <v>198603466</v>
          </cell>
        </row>
        <row r="1770">
          <cell r="A1770" t="str">
            <v>D350202000503502024020202</v>
          </cell>
          <cell r="B1770" t="str">
            <v xml:space="preserve">ADQUISICIONES DIFERENTES DE ACTIVOS </v>
          </cell>
          <cell r="C1770">
            <v>0</v>
          </cell>
          <cell r="D1770"/>
          <cell r="E1770">
            <v>0</v>
          </cell>
          <cell r="F1770">
            <v>198603466</v>
          </cell>
        </row>
        <row r="1771">
          <cell r="A1771" t="str">
            <v>D35020200050350202402020201</v>
          </cell>
          <cell r="B1771" t="str">
            <v>MATERIALES Y SUMINISTROS</v>
          </cell>
          <cell r="C1771">
            <v>0</v>
          </cell>
          <cell r="D1771"/>
          <cell r="E1771">
            <v>0</v>
          </cell>
          <cell r="F1771">
            <v>193603466</v>
          </cell>
        </row>
        <row r="1772">
          <cell r="A1772" t="str">
            <v>D35020200050350202402020201000</v>
          </cell>
          <cell r="B1772" t="str">
            <v>AGRICULTURA, SILVICULTURA Y PRODUCTOS DE LA PESCA</v>
          </cell>
          <cell r="C1772">
            <v>0</v>
          </cell>
          <cell r="D1772"/>
          <cell r="E1772">
            <v>0</v>
          </cell>
          <cell r="F1772">
            <v>30000000</v>
          </cell>
        </row>
        <row r="1773">
          <cell r="A1773" t="str">
            <v>D35020200050350202402020201000001</v>
          </cell>
          <cell r="B1773" t="str">
            <v>PRODUCTOS DE LA AGRICULTURA Y LA HORTICULTURA</v>
          </cell>
          <cell r="C1773">
            <v>0</v>
          </cell>
          <cell r="D1773"/>
          <cell r="E1773">
            <v>0</v>
          </cell>
          <cell r="F1773">
            <v>30000000</v>
          </cell>
        </row>
        <row r="1774">
          <cell r="A1774" t="str">
            <v>D3502020005035020240202020100000103</v>
          </cell>
          <cell r="B1774" t="str">
            <v>FRUTAS Y NUECES</v>
          </cell>
          <cell r="C1774"/>
          <cell r="D1774"/>
          <cell r="E1774">
            <v>0</v>
          </cell>
          <cell r="F1774">
            <v>5000000</v>
          </cell>
        </row>
        <row r="1775">
          <cell r="A1775" t="str">
            <v>D3502020005035020240202020100000104</v>
          </cell>
          <cell r="B1775" t="str">
            <v>SEMILLAS Y FRUTOS OLEAGINOSOS</v>
          </cell>
          <cell r="C1775"/>
          <cell r="D1775"/>
          <cell r="E1775">
            <v>0</v>
          </cell>
          <cell r="F1775">
            <v>5000000</v>
          </cell>
        </row>
        <row r="1776">
          <cell r="A1776" t="str">
            <v>D3502020005035020240202020100000109</v>
          </cell>
          <cell r="B1776" t="str">
            <v>PRODUCTOS DE FORRAJE, FIBRAS, PLANTAS VIVAS, FLORES Y CAPULLOS DE FLORES, TABACO EN RAMA Y CAUCHO NATURAL</v>
          </cell>
          <cell r="C1776"/>
          <cell r="D1776"/>
          <cell r="E1776">
            <v>0</v>
          </cell>
          <cell r="F1776">
            <v>20000000</v>
          </cell>
        </row>
        <row r="1777">
          <cell r="A1777" t="str">
            <v>D35020200050350202402020201000002</v>
          </cell>
          <cell r="B1777" t="str">
            <v>ANIMALES VIVOS Y PRODUCTOS ANIMALES (EXCEPTO LA CARNE)</v>
          </cell>
          <cell r="C1777">
            <v>0</v>
          </cell>
          <cell r="D1777"/>
          <cell r="E1777">
            <v>0</v>
          </cell>
          <cell r="F1777">
            <v>0</v>
          </cell>
        </row>
        <row r="1778">
          <cell r="A1778" t="str">
            <v>D3502020005035020240202020100000209</v>
          </cell>
          <cell r="B1778" t="str">
            <v>OTROS PRODUCTOS ANIMALES</v>
          </cell>
          <cell r="C1778"/>
          <cell r="D1778"/>
          <cell r="E1778">
            <v>0</v>
          </cell>
          <cell r="F1778"/>
        </row>
        <row r="1779">
          <cell r="A1779" t="str">
            <v>D35020200050350202402020201000003</v>
          </cell>
          <cell r="B1779" t="str">
            <v>PRODUCTOS DE LA SILVICULTURA Y DE LA EXPLOTACIÓN FORESTAL</v>
          </cell>
          <cell r="C1779">
            <v>0</v>
          </cell>
          <cell r="D1779"/>
          <cell r="E1779">
            <v>0</v>
          </cell>
          <cell r="F1779">
            <v>0</v>
          </cell>
        </row>
        <row r="1780">
          <cell r="A1780" t="str">
            <v>D3502020005035020240202020100000301</v>
          </cell>
          <cell r="B1780" t="str">
            <v>MADERA EN BRUTO</v>
          </cell>
          <cell r="C1780"/>
          <cell r="D1780"/>
          <cell r="E1780">
            <v>0</v>
          </cell>
          <cell r="F1780"/>
        </row>
        <row r="1781">
          <cell r="A1781" t="str">
            <v>D3502020005035020240202020100000302</v>
          </cell>
          <cell r="B1781" t="str">
            <v>PRODUCTOS FORESTALES DIFERENTES A LA MADERA</v>
          </cell>
          <cell r="C1781"/>
          <cell r="D1781"/>
          <cell r="E1781">
            <v>0</v>
          </cell>
          <cell r="F1781"/>
        </row>
        <row r="1782">
          <cell r="A1782" t="str">
            <v>D35020200050350202402020201002</v>
          </cell>
          <cell r="B1782" t="str">
            <v>PRODUCTOS ALIMENTICIOS, BEBIDAS Y TABACO; TEXTILES, PRENDAS DE VESTIR Y PRODUCTOS DE CUERO</v>
          </cell>
          <cell r="C1782">
            <v>0</v>
          </cell>
          <cell r="D1782"/>
          <cell r="E1782">
            <v>0</v>
          </cell>
          <cell r="F1782">
            <v>44484559</v>
          </cell>
        </row>
        <row r="1783">
          <cell r="A1783" t="str">
            <v>D35020200050350202402020201002006</v>
          </cell>
          <cell r="B1783" t="str">
            <v>HILADOS E HILOS; TEJIDOS DE FIBRAS TEXTILES INCLUSO AFELPADOS</v>
          </cell>
          <cell r="C1783"/>
          <cell r="D1783"/>
          <cell r="E1783">
            <v>0</v>
          </cell>
          <cell r="F1783">
            <v>20000000</v>
          </cell>
        </row>
        <row r="1784">
          <cell r="A1784" t="str">
            <v>D35020200050350202402020201002007</v>
          </cell>
          <cell r="B1784" t="str">
            <v>ARTÍCULOS TEXTILES (EXCEPTO PRENDAS DE VESTIR)</v>
          </cell>
          <cell r="C1784"/>
          <cell r="D1784"/>
          <cell r="E1784">
            <v>0</v>
          </cell>
          <cell r="F1784">
            <v>24484559</v>
          </cell>
        </row>
        <row r="1785">
          <cell r="A1785" t="str">
            <v>D35020200050350202402020201003</v>
          </cell>
          <cell r="B1785" t="str">
            <v>OTROS BIENES TRANSPORTABLES (EXCEPTO PRODUCTOS METÁLICOS, MAQUINARIA Y EQUIPO)</v>
          </cell>
          <cell r="C1785">
            <v>0</v>
          </cell>
          <cell r="D1785"/>
          <cell r="E1785">
            <v>0</v>
          </cell>
          <cell r="F1785">
            <v>69118907</v>
          </cell>
        </row>
        <row r="1786">
          <cell r="A1786" t="str">
            <v>D35020200050350202402020201003003</v>
          </cell>
          <cell r="B1786" t="str">
            <v>PRODUCTOS DE HORNOS DE COQUE; PRODUCTOS DE REFINACIÓN DE PETRÓLEO Y COMBUSTIBLE NUCLEAR</v>
          </cell>
          <cell r="C1786">
            <v>0</v>
          </cell>
          <cell r="D1786"/>
          <cell r="E1786">
            <v>0</v>
          </cell>
          <cell r="F1786">
            <v>0</v>
          </cell>
        </row>
        <row r="1787">
          <cell r="A1787" t="str">
            <v>D3502020005035020240202020100300303</v>
          </cell>
          <cell r="B1787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1787"/>
          <cell r="D1787"/>
          <cell r="E1787">
            <v>0</v>
          </cell>
          <cell r="F1787"/>
        </row>
        <row r="1788">
          <cell r="A1788" t="str">
            <v>D35020200050350202402020201003004</v>
          </cell>
          <cell r="B1788" t="str">
            <v>QUÍMICOS BÁSICOS</v>
          </cell>
          <cell r="C1788">
            <v>0</v>
          </cell>
          <cell r="D1788"/>
          <cell r="E1788">
            <v>0</v>
          </cell>
          <cell r="F1788">
            <v>0</v>
          </cell>
        </row>
        <row r="1789">
          <cell r="A1789" t="str">
            <v>D3502020005035020240202020100300404</v>
          </cell>
          <cell r="B1789" t="str">
            <v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v>
          </cell>
          <cell r="C1789"/>
          <cell r="D1789"/>
          <cell r="E1789">
            <v>0</v>
          </cell>
          <cell r="F1789"/>
        </row>
        <row r="1790">
          <cell r="A1790" t="str">
            <v>D35020200050350202402020201003005</v>
          </cell>
          <cell r="B1790" t="str">
            <v>OTROS PRODUCTOS QUÍMICOS; FIBRAS ARTIFICIALES (O FIBRAS INDUSTRIALES HECHAS POR EL HOMBRE)</v>
          </cell>
          <cell r="C1790">
            <v>0</v>
          </cell>
          <cell r="D1790"/>
          <cell r="E1790">
            <v>0</v>
          </cell>
          <cell r="F1790">
            <v>20000000</v>
          </cell>
        </row>
        <row r="1791">
          <cell r="A1791" t="str">
            <v>D3502020005035020240202020100300501</v>
          </cell>
          <cell r="B1791" t="str">
            <v>PINTURAS Y BARNICES Y PRODUCTOS RELACIONADOS; COLORES PARA LA PINTURA ARTÍSTICA; TINTAS</v>
          </cell>
          <cell r="C1791"/>
          <cell r="D1791"/>
          <cell r="E1791">
            <v>0</v>
          </cell>
          <cell r="F1791">
            <v>10000000</v>
          </cell>
        </row>
        <row r="1792">
          <cell r="A1792" t="str">
            <v>D3502020005035020240202020100300504</v>
          </cell>
          <cell r="B1792" t="str">
            <v>PRODUCTOS QUÍMICOS N.C.P.</v>
          </cell>
          <cell r="C1792"/>
          <cell r="D1792"/>
          <cell r="E1792">
            <v>0</v>
          </cell>
          <cell r="F1792">
            <v>10000000</v>
          </cell>
        </row>
        <row r="1793">
          <cell r="A1793" t="str">
            <v>D3502020005035020240202020100300505</v>
          </cell>
          <cell r="B1793" t="str">
            <v>FIBRAS TEXTILES MANUFACTURADAS</v>
          </cell>
          <cell r="C1793"/>
          <cell r="D1793"/>
          <cell r="E1793">
            <v>0</v>
          </cell>
          <cell r="F1793"/>
        </row>
        <row r="1794">
          <cell r="A1794" t="str">
            <v>D35020200050350202402020201003006</v>
          </cell>
          <cell r="B1794" t="str">
            <v>PRODUCTOS DE CAUCHO Y PLÁSTICO</v>
          </cell>
          <cell r="C1794">
            <v>0</v>
          </cell>
          <cell r="D1794"/>
          <cell r="E1794">
            <v>0</v>
          </cell>
          <cell r="F1794">
            <v>0</v>
          </cell>
        </row>
        <row r="1795">
          <cell r="A1795" t="str">
            <v>D3502020005035020240202020100300609</v>
          </cell>
          <cell r="B1795" t="str">
            <v>OTROS PRODUCTOS PLÁSTICOS</v>
          </cell>
          <cell r="C1795"/>
          <cell r="D1795"/>
          <cell r="E1795">
            <v>0</v>
          </cell>
          <cell r="F1795"/>
        </row>
        <row r="1796">
          <cell r="A1796" t="str">
            <v>D35020200050350202402020201003007</v>
          </cell>
          <cell r="B1796" t="str">
            <v>VIDRIO Y PRODUCTOS DE VIDRIO Y OTROS PRODUCTOS NO METÁLICOS N.C.P.</v>
          </cell>
          <cell r="C1796">
            <v>0</v>
          </cell>
          <cell r="D1796"/>
          <cell r="E1796">
            <v>0</v>
          </cell>
          <cell r="F1796">
            <v>49118907</v>
          </cell>
        </row>
        <row r="1797">
          <cell r="A1797" t="str">
            <v>D3502020005035020240202020100300701</v>
          </cell>
          <cell r="B1797" t="str">
            <v>VIDRIO Y PRODUCTOS DE VIDRIO</v>
          </cell>
          <cell r="C1797"/>
          <cell r="D1797"/>
          <cell r="E1797">
            <v>0</v>
          </cell>
          <cell r="F1797">
            <v>49118907</v>
          </cell>
        </row>
        <row r="1798">
          <cell r="A1798" t="str">
            <v>D3502020005035020240202020100300709</v>
          </cell>
          <cell r="B1798" t="str">
            <v>OTROS PRODUCTOS MINERALES NO METÁLICOS N.C.P.</v>
          </cell>
          <cell r="C1798"/>
          <cell r="D1798"/>
          <cell r="E1798">
            <v>0</v>
          </cell>
          <cell r="F1798"/>
        </row>
        <row r="1799">
          <cell r="A1799" t="str">
            <v>D35020200050350202402020201003008</v>
          </cell>
          <cell r="B1799" t="str">
            <v>OTROS BIENES TRANSPORTABLES N.C.P.</v>
          </cell>
          <cell r="C1799">
            <v>0</v>
          </cell>
          <cell r="D1799"/>
          <cell r="E1799">
            <v>0</v>
          </cell>
          <cell r="F1799">
            <v>0</v>
          </cell>
        </row>
        <row r="1800">
          <cell r="A1800" t="str">
            <v>D3502020005035020240202020100300802</v>
          </cell>
          <cell r="B1800" t="str">
            <v>JOYAS Y ARTÍCULOS CONEXOS</v>
          </cell>
          <cell r="C1800"/>
          <cell r="D1800"/>
          <cell r="E1800">
            <v>0</v>
          </cell>
          <cell r="F1800"/>
        </row>
        <row r="1801">
          <cell r="A1801" t="str">
            <v>D3502020005035020240202020100300807</v>
          </cell>
          <cell r="B1801" t="str">
            <v>CONSTRUCCIONES PREFABRICADAS</v>
          </cell>
          <cell r="C1801"/>
          <cell r="D1801"/>
          <cell r="E1801">
            <v>0</v>
          </cell>
          <cell r="F1801"/>
        </row>
        <row r="1802">
          <cell r="A1802" t="str">
            <v>D3502020005035020240202020100300809</v>
          </cell>
          <cell r="B1802" t="str">
            <v>OTROS ARTÍCULOS MANUFACTURADOS N.C.P.</v>
          </cell>
          <cell r="C1802"/>
          <cell r="D1802"/>
          <cell r="E1802">
            <v>0</v>
          </cell>
          <cell r="F1802"/>
        </row>
        <row r="1803">
          <cell r="A1803" t="str">
            <v>D35020200050350202402020201004</v>
          </cell>
          <cell r="B1803" t="str">
            <v>PRODUCTOS METÁLICOS Y PAQUETES DE SOFTWARE</v>
          </cell>
          <cell r="C1803">
            <v>0</v>
          </cell>
          <cell r="D1803"/>
          <cell r="E1803">
            <v>0</v>
          </cell>
          <cell r="F1803">
            <v>50000000</v>
          </cell>
        </row>
        <row r="1804">
          <cell r="A1804" t="str">
            <v>D35020200050350202402020201004001</v>
          </cell>
          <cell r="B1804" t="str">
            <v>METALES BÁSICOS</v>
          </cell>
          <cell r="C1804"/>
          <cell r="D1804"/>
          <cell r="E1804">
            <v>0</v>
          </cell>
          <cell r="F1804"/>
        </row>
        <row r="1805">
          <cell r="A1805" t="str">
            <v>D35020200050350202402020201004002</v>
          </cell>
          <cell r="B1805" t="str">
            <v>PRODUCTOS METÁLICOS ELABORADOS (EXCEPTO MAQUINARIA Y EQUIPO)</v>
          </cell>
          <cell r="C1805"/>
          <cell r="D1805"/>
          <cell r="E1805">
            <v>0</v>
          </cell>
          <cell r="F1805">
            <v>50000000</v>
          </cell>
        </row>
        <row r="1806">
          <cell r="A1806" t="str">
            <v>D35020200050350202402020201004006</v>
          </cell>
          <cell r="B1806" t="str">
            <v>MAQUINARIA Y APARATOS ELÉCTRICOS</v>
          </cell>
          <cell r="C1806">
            <v>0</v>
          </cell>
          <cell r="D1806"/>
          <cell r="E1806">
            <v>0</v>
          </cell>
          <cell r="F1806">
            <v>0</v>
          </cell>
        </row>
        <row r="1807">
          <cell r="A1807" t="str">
            <v>D3502020005035020240202020100400605</v>
          </cell>
          <cell r="B1807" t="str">
            <v>LÁMPARAS ELÉCTRICAS DE INCANDESCENCIA O DESCARGA; LÁMPARAS DE ARCO, EQUIPO PARA ALUMBRADO ELÉCTRICO; SUS PARTES Y PIEZAS</v>
          </cell>
          <cell r="C1807"/>
          <cell r="D1807"/>
          <cell r="E1807">
            <v>0</v>
          </cell>
          <cell r="F1807"/>
        </row>
        <row r="1808">
          <cell r="A1808" t="str">
            <v>D3502020005035020240202020100400609</v>
          </cell>
          <cell r="B1808" t="str">
            <v>OTRO EQUIPO ELÉCTRICO Y SUS PARTES Y PIEZAS</v>
          </cell>
          <cell r="C1808"/>
          <cell r="D1808"/>
          <cell r="E1808">
            <v>0</v>
          </cell>
          <cell r="F1808"/>
        </row>
        <row r="1809">
          <cell r="A1809" t="str">
            <v>D35020200050350202402020201004008</v>
          </cell>
          <cell r="B1809" t="str">
            <v>APARATOS MÉDICOS, INSTRUMENTOS ÓPTICOS Y DE PRECISIÓN, RELOJES</v>
          </cell>
          <cell r="C1809">
            <v>0</v>
          </cell>
          <cell r="D1809"/>
          <cell r="E1809">
            <v>0</v>
          </cell>
          <cell r="F1809">
            <v>0</v>
          </cell>
        </row>
        <row r="1810">
          <cell r="A1810" t="str">
            <v>D3502020005035020240202020100400802</v>
          </cell>
          <cell r="B1810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810"/>
          <cell r="D1810"/>
          <cell r="E1810">
            <v>0</v>
          </cell>
          <cell r="F1810"/>
        </row>
        <row r="1811">
          <cell r="A1811" t="str">
            <v>D35020200050350202402020202</v>
          </cell>
          <cell r="B1811" t="str">
            <v>ADQUISICIÓN DE SERVICIOS</v>
          </cell>
          <cell r="C1811">
            <v>0</v>
          </cell>
          <cell r="D1811"/>
          <cell r="E1811">
            <v>0</v>
          </cell>
          <cell r="F1811">
            <v>5000000</v>
          </cell>
        </row>
        <row r="1812">
          <cell r="A1812" t="str">
            <v>D35020200050350202402020202006</v>
          </cell>
          <cell r="B1812" t="str">
            <v>SERVICIOS DE ALOJAMIENTO; SERVICIOS DE SUMINISTRO DE COMIDAS Y BEBIDAS; SERVICIOS DE TRANSPORTE; Y SERVICIOS DE DISTRIBUCIÓN DE ELECTRICIDAD, GAS Y AGUA</v>
          </cell>
          <cell r="C1812">
            <v>0</v>
          </cell>
          <cell r="D1812"/>
          <cell r="E1812">
            <v>0</v>
          </cell>
          <cell r="F1812">
            <v>0</v>
          </cell>
        </row>
        <row r="1813">
          <cell r="A1813" t="str">
            <v>D35020200050350202402020202006005</v>
          </cell>
          <cell r="B1813" t="str">
            <v>SERVICIOS DE TRANSPORTE DE CARGA</v>
          </cell>
          <cell r="C1813">
            <v>0</v>
          </cell>
          <cell r="D1813"/>
          <cell r="E1813">
            <v>0</v>
          </cell>
          <cell r="F1813">
            <v>0</v>
          </cell>
        </row>
        <row r="1814">
          <cell r="A1814" t="str">
            <v>D3502020005035020240202020200600501</v>
          </cell>
          <cell r="B1814" t="str">
            <v>SERVICIOS DE TRANSPORTE DE CARGA POR VÍA TERRESTRE</v>
          </cell>
          <cell r="C1814"/>
          <cell r="D1814"/>
          <cell r="E1814">
            <v>0</v>
          </cell>
          <cell r="F1814"/>
        </row>
        <row r="1815">
          <cell r="A1815" t="str">
            <v>D35020200050350202402020202008</v>
          </cell>
          <cell r="B1815" t="str">
            <v xml:space="preserve">SERVICIOS PRESTADOS A LAS EMPRESAS Y SERVICIOS DE PRODUCCIÓN </v>
          </cell>
          <cell r="C1815">
            <v>0</v>
          </cell>
          <cell r="D1815"/>
          <cell r="E1815">
            <v>0</v>
          </cell>
          <cell r="F1815">
            <v>0</v>
          </cell>
        </row>
        <row r="1816">
          <cell r="A1816" t="str">
            <v>D35020200050350202402020202008003</v>
          </cell>
          <cell r="B1816" t="str">
            <v>OTROS SERVICIOS PROFESIONALES, CIENTÍFICOS Y TÉCNICOS</v>
          </cell>
          <cell r="C1816">
            <v>0</v>
          </cell>
          <cell r="D1816"/>
          <cell r="E1816">
            <v>0</v>
          </cell>
          <cell r="F1816">
            <v>0</v>
          </cell>
        </row>
        <row r="1817">
          <cell r="A1817" t="str">
            <v>D3502020005035020240202020200800301</v>
          </cell>
          <cell r="B1817" t="str">
            <v>SERVICIOS DE CONSULTORÍA EN ADMINISTRACIÓN Y SERVICIOS DE GESTIÓN; SERVICIOS DE TECNOLOGÍA DE LA INFORMACIÓN</v>
          </cell>
          <cell r="C1817">
            <v>0</v>
          </cell>
          <cell r="D1817"/>
          <cell r="E1817">
            <v>0</v>
          </cell>
          <cell r="F1817">
            <v>0</v>
          </cell>
        </row>
        <row r="1818">
          <cell r="A1818" t="str">
            <v>D35020200050350202402020202008003019</v>
          </cell>
          <cell r="B1818" t="str">
            <v>OTROS SERVICIOS DE GESTIÓN, EXCEPTO LOS SERVICIOS DE ADMINISTRACIÓN DE PROYECTOS DE CONSTRUCCIÓN</v>
          </cell>
          <cell r="C1818"/>
          <cell r="D1818"/>
          <cell r="E1818">
            <v>0</v>
          </cell>
          <cell r="F1818"/>
        </row>
        <row r="1819">
          <cell r="A1819" t="str">
            <v>D35020200050350202402020202010</v>
          </cell>
          <cell r="B1819" t="str">
            <v>VIÁTICOS DE LOS FUNCIONARIOS EN COMISIÓN</v>
          </cell>
          <cell r="C1819"/>
          <cell r="D1819"/>
          <cell r="E1819">
            <v>0</v>
          </cell>
          <cell r="F1819">
            <v>5000000</v>
          </cell>
        </row>
        <row r="1820">
          <cell r="A1820" t="str">
            <v>D350202000503502027</v>
          </cell>
          <cell r="B1820" t="str">
            <v>SERVICIO DE DIVULGACIÓN DE LA ACTIVIDAD ARTESANAL</v>
          </cell>
          <cell r="C1820">
            <v>0</v>
          </cell>
          <cell r="D1820"/>
          <cell r="E1820">
            <v>0</v>
          </cell>
          <cell r="F1820">
            <v>55509081</v>
          </cell>
        </row>
        <row r="1821">
          <cell r="A1821" t="str">
            <v>D35020200050350202701</v>
          </cell>
          <cell r="B1821" t="str">
            <v>DISEÑAR Y DESARROLLAR LA ESTRATEGIA DE PROMOCIÓN DE LOS PRODUCTOS ARTESANALES DE LAS UNIDADES PRODUCTIVAS ACOMPAÑADAS</v>
          </cell>
          <cell r="C1821">
            <v>0</v>
          </cell>
          <cell r="D1821"/>
          <cell r="E1821">
            <v>0</v>
          </cell>
          <cell r="F1821">
            <v>21288040</v>
          </cell>
        </row>
        <row r="1822">
          <cell r="A1822" t="str">
            <v>D3502020005035020270102</v>
          </cell>
          <cell r="B1822" t="str">
            <v xml:space="preserve">ADQUISICIÓN DE BIENES Y SERVICIOS </v>
          </cell>
          <cell r="C1822">
            <v>0</v>
          </cell>
          <cell r="D1822"/>
          <cell r="E1822">
            <v>0</v>
          </cell>
          <cell r="F1822">
            <v>21288040</v>
          </cell>
        </row>
        <row r="1823">
          <cell r="A1823" t="str">
            <v>D350202000503502027010202</v>
          </cell>
          <cell r="B1823" t="str">
            <v xml:space="preserve">ADQUISICIONES DIFERENTES DE ACTIVOS </v>
          </cell>
          <cell r="C1823">
            <v>0</v>
          </cell>
          <cell r="D1823"/>
          <cell r="E1823">
            <v>0</v>
          </cell>
          <cell r="F1823">
            <v>21288040</v>
          </cell>
        </row>
        <row r="1824">
          <cell r="A1824" t="str">
            <v>D35020200050350202701020201</v>
          </cell>
          <cell r="B1824" t="str">
            <v>MATERIALES Y SUMINISTROS</v>
          </cell>
          <cell r="C1824">
            <v>0</v>
          </cell>
          <cell r="D1824"/>
          <cell r="E1824">
            <v>0</v>
          </cell>
          <cell r="F1824">
            <v>7288040</v>
          </cell>
        </row>
        <row r="1825">
          <cell r="A1825" t="str">
            <v>D35020200050350202701020201002</v>
          </cell>
          <cell r="B1825" t="str">
            <v>PRODUCTOS ALIMENTICIOS, BEBIDAS Y TABACO; TEXTILES, PRENDAS DE VESTIR Y PRODUCTOS DE CUERO</v>
          </cell>
          <cell r="C1825">
            <v>0</v>
          </cell>
          <cell r="D1825"/>
          <cell r="E1825">
            <v>0</v>
          </cell>
          <cell r="F1825">
            <v>7288040</v>
          </cell>
        </row>
        <row r="1826">
          <cell r="A1826" t="str">
            <v>D35020200050350202701020201002007</v>
          </cell>
          <cell r="B1826" t="str">
            <v>ARTÍCULOS TEXTILES (EXCEPTO PRENDAS DE VESTIR)</v>
          </cell>
          <cell r="C1826"/>
          <cell r="D1826"/>
          <cell r="E1826">
            <v>0</v>
          </cell>
          <cell r="F1826">
            <v>7288040</v>
          </cell>
        </row>
        <row r="1827">
          <cell r="A1827" t="str">
            <v>D35020200050350202701020202</v>
          </cell>
          <cell r="B1827" t="str">
            <v>ADQUISICIÓN DE SERVICIOS</v>
          </cell>
          <cell r="C1827">
            <v>0</v>
          </cell>
          <cell r="D1827"/>
          <cell r="E1827">
            <v>0</v>
          </cell>
          <cell r="F1827">
            <v>14000000</v>
          </cell>
        </row>
        <row r="1828">
          <cell r="A1828" t="str">
            <v>D35020200050350202701020202008</v>
          </cell>
          <cell r="B1828" t="str">
            <v xml:space="preserve">SERVICIOS PRESTADOS A LAS EMPRESAS Y SERVICIOS DE PRODUCCIÓN </v>
          </cell>
          <cell r="C1828">
            <v>0</v>
          </cell>
          <cell r="D1828"/>
          <cell r="E1828">
            <v>0</v>
          </cell>
          <cell r="F1828">
            <v>14000000</v>
          </cell>
        </row>
        <row r="1829">
          <cell r="A1829" t="str">
            <v>D35020200050350202701020202008003</v>
          </cell>
          <cell r="B1829" t="str">
            <v>OTROS SERVICIOS PROFESIONALES, CIENTÍFICOS Y TÉCNICOS</v>
          </cell>
          <cell r="C1829">
            <v>0</v>
          </cell>
          <cell r="D1829"/>
          <cell r="E1829">
            <v>0</v>
          </cell>
          <cell r="F1829">
            <v>14000000</v>
          </cell>
        </row>
        <row r="1830">
          <cell r="A1830" t="str">
            <v>D3502020005035020270102020200800301</v>
          </cell>
          <cell r="B1830" t="str">
            <v>SERVICIOS DE CONSULTORÍA EN ADMINISTRACIÓN Y SERVICIOS DE GESTIÓN; SERVICIOS DE TECNOLOGÍA DE LA INFORMACIÓN</v>
          </cell>
          <cell r="C1830">
            <v>0</v>
          </cell>
          <cell r="D1830"/>
          <cell r="E1830">
            <v>0</v>
          </cell>
          <cell r="F1830">
            <v>4000000</v>
          </cell>
        </row>
        <row r="1831">
          <cell r="A1831" t="str">
            <v>D35020200050350202701020202008003019</v>
          </cell>
          <cell r="B1831" t="str">
            <v>OTROS SERVICIOS DE GESTIÓN, EXCEPTO LOS SERVICIOS DE ADMINISTRACIÓN DE PROYECTOS DE CONSTRUCCIÓN</v>
          </cell>
          <cell r="C1831"/>
          <cell r="D1831"/>
          <cell r="E1831">
            <v>0</v>
          </cell>
          <cell r="F1831">
            <v>4000000</v>
          </cell>
        </row>
        <row r="1832">
          <cell r="A1832" t="str">
            <v>D3502020005035020270102020200800308</v>
          </cell>
          <cell r="B1832" t="str">
            <v>SERVICIOS FOTOGRÁFICOS Y SERVICIOS DE REVELADO FOTOGRÁFICO</v>
          </cell>
          <cell r="C1832"/>
          <cell r="D1832"/>
          <cell r="E1832">
            <v>0</v>
          </cell>
          <cell r="F1832">
            <v>10000000</v>
          </cell>
        </row>
        <row r="1833">
          <cell r="A1833" t="str">
            <v>D35020200050350202701020202008005</v>
          </cell>
          <cell r="B1833" t="str">
            <v>SERVICIOS DE SOPORTE</v>
          </cell>
          <cell r="C1833">
            <v>0</v>
          </cell>
          <cell r="D1833"/>
          <cell r="E1833">
            <v>0</v>
          </cell>
          <cell r="F1833">
            <v>0</v>
          </cell>
        </row>
        <row r="1834">
          <cell r="A1834" t="str">
            <v>D3502020005035020270102020200800509</v>
          </cell>
          <cell r="B1834" t="str">
            <v>OTROS SERVICIOS AUXILIARES</v>
          </cell>
          <cell r="C1834">
            <v>0</v>
          </cell>
          <cell r="D1834"/>
          <cell r="E1834">
            <v>0</v>
          </cell>
          <cell r="F1834">
            <v>0</v>
          </cell>
        </row>
        <row r="1835">
          <cell r="A1835" t="str">
            <v>D35020200050350202701020202008005099</v>
          </cell>
          <cell r="B1835" t="str">
            <v>OTROS SERVICIOS DE APOYO Y DE INFORMACIÓN N.C.P.</v>
          </cell>
          <cell r="C1835"/>
          <cell r="D1835"/>
          <cell r="E1835">
            <v>0</v>
          </cell>
          <cell r="F1835"/>
        </row>
        <row r="1836">
          <cell r="A1836" t="str">
            <v>D35020200050350202703</v>
          </cell>
          <cell r="B1836" t="str">
            <v>DISEÑAR Y DESARROLLAR LA ESTRATEGIA DE DIVULGACIÓN DEL PROGRAMA</v>
          </cell>
          <cell r="C1836">
            <v>0</v>
          </cell>
          <cell r="D1836"/>
          <cell r="E1836">
            <v>0</v>
          </cell>
          <cell r="F1836">
            <v>23044820</v>
          </cell>
        </row>
        <row r="1837">
          <cell r="A1837" t="str">
            <v>D3502020005035020270302</v>
          </cell>
          <cell r="B1837" t="str">
            <v xml:space="preserve">ADQUISICIÓN DE BIENES Y SERVICIOS </v>
          </cell>
          <cell r="C1837">
            <v>0</v>
          </cell>
          <cell r="D1837"/>
          <cell r="E1837">
            <v>0</v>
          </cell>
          <cell r="F1837">
            <v>23044820</v>
          </cell>
        </row>
        <row r="1838">
          <cell r="A1838" t="str">
            <v>D350202000503502027030202</v>
          </cell>
          <cell r="B1838" t="str">
            <v xml:space="preserve">ADQUISICIONES DIFERENTES DE ACTIVOS </v>
          </cell>
          <cell r="C1838">
            <v>0</v>
          </cell>
          <cell r="D1838"/>
          <cell r="E1838">
            <v>0</v>
          </cell>
          <cell r="F1838">
            <v>23044820</v>
          </cell>
        </row>
        <row r="1839">
          <cell r="A1839" t="str">
            <v>D35020200050350202703020202</v>
          </cell>
          <cell r="B1839" t="str">
            <v>ADQUISICIÓN DE SERVICIOS</v>
          </cell>
          <cell r="C1839">
            <v>0</v>
          </cell>
          <cell r="D1839"/>
          <cell r="E1839">
            <v>0</v>
          </cell>
          <cell r="F1839">
            <v>23044820</v>
          </cell>
        </row>
        <row r="1840">
          <cell r="A1840" t="str">
            <v>D35020200050350202703020202008</v>
          </cell>
          <cell r="B1840" t="str">
            <v xml:space="preserve">SERVICIOS PRESTADOS A LAS EMPRESAS Y SERVICIOS DE PRODUCCIÓN </v>
          </cell>
          <cell r="C1840">
            <v>0</v>
          </cell>
          <cell r="D1840"/>
          <cell r="E1840">
            <v>0</v>
          </cell>
          <cell r="F1840">
            <v>6500000</v>
          </cell>
        </row>
        <row r="1841">
          <cell r="A1841" t="str">
            <v>D35020200050350202703020202008003</v>
          </cell>
          <cell r="B1841" t="str">
            <v>OTROS SERVICIOS PROFESIONALES, CIENTÍFICOS Y TÉCNICOS</v>
          </cell>
          <cell r="C1841">
            <v>0</v>
          </cell>
          <cell r="D1841"/>
          <cell r="E1841">
            <v>0</v>
          </cell>
          <cell r="F1841">
            <v>6500000</v>
          </cell>
        </row>
        <row r="1842">
          <cell r="A1842" t="str">
            <v>D3502020005035020270302020200800301</v>
          </cell>
          <cell r="B1842" t="str">
            <v>SERVICIOS DE CONSULTORÍA EN ADMINISTRACIÓN Y SERVICIOS DE GESTIÓN; SERVICIOS DE TECNOLOGÍA DE LA INFORMACIÓN</v>
          </cell>
          <cell r="C1842">
            <v>0</v>
          </cell>
          <cell r="D1842"/>
          <cell r="E1842">
            <v>0</v>
          </cell>
          <cell r="F1842">
            <v>6500000</v>
          </cell>
        </row>
        <row r="1843">
          <cell r="A1843" t="str">
            <v>D35020200050350202703020202008003019</v>
          </cell>
          <cell r="B1843" t="str">
            <v>OTROS SERVICIOS DE GESTIÓN, EXCEPTO LOS SERVICIOS DE ADMINISTRACIÓN DE PROYECTOS DE CONSTRUCCIÓN</v>
          </cell>
          <cell r="C1843"/>
          <cell r="D1843"/>
          <cell r="E1843">
            <v>0</v>
          </cell>
          <cell r="F1843">
            <v>6500000</v>
          </cell>
        </row>
        <row r="1844">
          <cell r="A1844" t="str">
            <v>D3502020005035020270302020200800308</v>
          </cell>
          <cell r="B1844" t="str">
            <v>SERVICIOS FOTOGRÁFICOS Y SERVICIOS DE REVELADO FOTOGRÁFICO</v>
          </cell>
          <cell r="C1844"/>
          <cell r="D1844"/>
          <cell r="E1844">
            <v>0</v>
          </cell>
          <cell r="F1844"/>
        </row>
        <row r="1845">
          <cell r="A1845" t="str">
            <v>D35020200050350202703020202009</v>
          </cell>
          <cell r="B1845" t="str">
            <v>SERVICIOS PARA LA COMUNIDAD, SOCIALES Y PERSONALES</v>
          </cell>
          <cell r="C1845">
            <v>0</v>
          </cell>
          <cell r="D1845"/>
          <cell r="E1845">
            <v>0</v>
          </cell>
          <cell r="F1845">
            <v>16544820</v>
          </cell>
        </row>
        <row r="1846">
          <cell r="A1846" t="str">
            <v>D35020200050350202703020202009006</v>
          </cell>
          <cell r="B1846" t="str">
            <v>SERVICIOS DE ESPARCIMIENTO, CULTURALES Y DEPORTIVOS</v>
          </cell>
          <cell r="C1846">
            <v>0</v>
          </cell>
          <cell r="D1846"/>
          <cell r="E1846">
            <v>0</v>
          </cell>
          <cell r="F1846">
            <v>16544820</v>
          </cell>
        </row>
        <row r="1847">
          <cell r="A1847" t="str">
            <v>D3502020005035020270302020200900601</v>
          </cell>
          <cell r="B1847" t="str">
            <v xml:space="preserve">SERVICIOS AUDIOVISUALES Y SERVICIOS CONEXOS </v>
          </cell>
          <cell r="C1847"/>
          <cell r="D1847"/>
          <cell r="E1847">
            <v>0</v>
          </cell>
          <cell r="F1847">
            <v>16544820</v>
          </cell>
        </row>
        <row r="1848">
          <cell r="A1848" t="str">
            <v>D35020200050350202704</v>
          </cell>
          <cell r="B1848" t="str">
            <v>REALIZAR ESPACIOS DE SENSIBILIZACIÓN Y FORTALECIMIENTO INSTITUCIONAL PARA LA ARTESANÍA</v>
          </cell>
          <cell r="C1848">
            <v>0</v>
          </cell>
          <cell r="D1848"/>
          <cell r="E1848">
            <v>0</v>
          </cell>
          <cell r="F1848">
            <v>11176221</v>
          </cell>
        </row>
        <row r="1849">
          <cell r="A1849" t="str">
            <v>D3502020005035020270402</v>
          </cell>
          <cell r="B1849" t="str">
            <v xml:space="preserve">ADQUISICIÓN DE BIENES Y SERVICIOS </v>
          </cell>
          <cell r="C1849">
            <v>0</v>
          </cell>
          <cell r="D1849"/>
          <cell r="E1849">
            <v>0</v>
          </cell>
          <cell r="F1849">
            <v>11176221</v>
          </cell>
        </row>
        <row r="1850">
          <cell r="A1850" t="str">
            <v>D350202000503502027040202</v>
          </cell>
          <cell r="B1850" t="str">
            <v xml:space="preserve">ADQUISICIONES DIFERENTES DE ACTIVOS </v>
          </cell>
          <cell r="C1850">
            <v>0</v>
          </cell>
          <cell r="D1850"/>
          <cell r="E1850">
            <v>0</v>
          </cell>
          <cell r="F1850">
            <v>11176221</v>
          </cell>
        </row>
        <row r="1851">
          <cell r="A1851" t="str">
            <v>D35020200050350202704020201</v>
          </cell>
          <cell r="B1851" t="str">
            <v>MATERIALES Y SUMINISTROS</v>
          </cell>
          <cell r="C1851">
            <v>0</v>
          </cell>
          <cell r="D1851"/>
          <cell r="E1851">
            <v>0</v>
          </cell>
          <cell r="F1851">
            <v>0</v>
          </cell>
        </row>
        <row r="1852">
          <cell r="A1852" t="str">
            <v>D35020200050350202704020201002</v>
          </cell>
          <cell r="B1852" t="str">
            <v>PRODUCTOS ALIMENTICIOS, BEBIDAS Y TABACO; TEXTILES, PRENDAS DE VESTIR Y PRODUCTOS DE CUERO</v>
          </cell>
          <cell r="C1852">
            <v>0</v>
          </cell>
          <cell r="D1852"/>
          <cell r="E1852">
            <v>0</v>
          </cell>
          <cell r="F1852">
            <v>0</v>
          </cell>
        </row>
        <row r="1853">
          <cell r="A1853" t="str">
            <v>D35020200050350202704020201002007</v>
          </cell>
          <cell r="B1853" t="str">
            <v>ARTÍCULOS TEXTILES (EXCEPTO PRENDAS DE VESTIR)</v>
          </cell>
          <cell r="C1853"/>
          <cell r="D1853"/>
          <cell r="E1853">
            <v>0</v>
          </cell>
          <cell r="F1853"/>
        </row>
        <row r="1854">
          <cell r="A1854" t="str">
            <v>D35020200050350202704020202</v>
          </cell>
          <cell r="B1854" t="str">
            <v>ADQUISICIÓN DE SERVICIOS</v>
          </cell>
          <cell r="C1854">
            <v>0</v>
          </cell>
          <cell r="D1854"/>
          <cell r="E1854">
            <v>0</v>
          </cell>
          <cell r="F1854">
            <v>11176221</v>
          </cell>
        </row>
        <row r="1855">
          <cell r="A1855" t="str">
            <v>D35020200050350202704020202008</v>
          </cell>
          <cell r="B1855" t="str">
            <v xml:space="preserve">SERVICIOS PRESTADOS A LAS EMPRESAS Y SERVICIOS DE PRODUCCIÓN </v>
          </cell>
          <cell r="C1855">
            <v>0</v>
          </cell>
          <cell r="D1855"/>
          <cell r="E1855">
            <v>0</v>
          </cell>
          <cell r="F1855">
            <v>11176221</v>
          </cell>
        </row>
        <row r="1856">
          <cell r="A1856" t="str">
            <v>D35020200050350202704020202008003</v>
          </cell>
          <cell r="B1856" t="str">
            <v>OTROS SERVICIOS PROFESIONALES, CIENTÍFICOS Y TÉCNICOS</v>
          </cell>
          <cell r="C1856">
            <v>0</v>
          </cell>
          <cell r="D1856"/>
          <cell r="E1856">
            <v>0</v>
          </cell>
          <cell r="F1856">
            <v>0</v>
          </cell>
        </row>
        <row r="1857">
          <cell r="A1857" t="str">
            <v>D3502020005035020270402020200800301</v>
          </cell>
          <cell r="B1857" t="str">
            <v>SERVICIOS DE CONSULTORÍA EN ADMINISTRACIÓN Y SERVICIOS DE GESTIÓN; SERVICIOS DE TECNOLOGÍA DE LA INFORMACIÓN</v>
          </cell>
          <cell r="C1857">
            <v>0</v>
          </cell>
          <cell r="D1857"/>
          <cell r="E1857">
            <v>0</v>
          </cell>
          <cell r="F1857">
            <v>0</v>
          </cell>
        </row>
        <row r="1858">
          <cell r="A1858" t="str">
            <v>D35020200050350202704020202008003019</v>
          </cell>
          <cell r="B1858" t="str">
            <v>OTROS SERVICIOS DE GESTIÓN, EXCEPTO LOS SERVICIOS DE ADMINISTRACIÓN DE PROYECTOS DE CONSTRUCCIÓN</v>
          </cell>
          <cell r="C1858"/>
          <cell r="D1858"/>
          <cell r="E1858">
            <v>0</v>
          </cell>
          <cell r="F1858"/>
        </row>
        <row r="1859">
          <cell r="A1859" t="str">
            <v>D3502020005035020270402020200800308</v>
          </cell>
          <cell r="B1859" t="str">
            <v>SERVICIOS FOTOGRÁFICOS Y SERVICIOS DE REVELADO FOTOGRÁFICO</v>
          </cell>
          <cell r="C1859"/>
          <cell r="D1859"/>
          <cell r="E1859">
            <v>0</v>
          </cell>
          <cell r="F1859"/>
        </row>
        <row r="1860">
          <cell r="A1860" t="str">
            <v>D35020200050350202704020202008005</v>
          </cell>
          <cell r="B1860" t="str">
            <v>SERVICIOS DE SOPORTE</v>
          </cell>
          <cell r="C1860">
            <v>0</v>
          </cell>
          <cell r="D1860"/>
          <cell r="E1860">
            <v>0</v>
          </cell>
          <cell r="F1860">
            <v>11176221</v>
          </cell>
        </row>
        <row r="1861">
          <cell r="A1861" t="str">
            <v>D3502020005035020270402020200800509</v>
          </cell>
          <cell r="B1861" t="str">
            <v>OTROS SERVICIOS AUXILIARES</v>
          </cell>
          <cell r="C1861">
            <v>0</v>
          </cell>
          <cell r="D1861"/>
          <cell r="E1861">
            <v>0</v>
          </cell>
          <cell r="F1861">
            <v>11176221</v>
          </cell>
        </row>
        <row r="1862">
          <cell r="A1862" t="str">
            <v>D35020200050350202704020202008005096</v>
          </cell>
          <cell r="B1862" t="str">
            <v>SERVICIO DE ORGANIZACIÓN Y ASISTENCIA DE CONVENCIONES Y FERIAS</v>
          </cell>
          <cell r="C1862"/>
          <cell r="D1862"/>
          <cell r="E1862">
            <v>0</v>
          </cell>
          <cell r="F1862">
            <v>11176221</v>
          </cell>
        </row>
        <row r="1863">
          <cell r="A1863" t="str">
            <v>D350202000503502109</v>
          </cell>
          <cell r="B1863" t="str">
            <v>DOCUMENTOS INVESTIGACIÓN SOBRE EL SECTOR ARTESANAL</v>
          </cell>
          <cell r="C1863">
            <v>0</v>
          </cell>
          <cell r="D1863"/>
          <cell r="E1863">
            <v>0</v>
          </cell>
          <cell r="F1863">
            <v>60670915</v>
          </cell>
        </row>
        <row r="1864">
          <cell r="A1864" t="str">
            <v>D35020200050350210901</v>
          </cell>
          <cell r="B1864" t="str">
            <v>PRESTAR SERVICIOS DE APLICACIÓN DE INSTRUMENTO DE CARACTERIZACIÓN</v>
          </cell>
          <cell r="C1864">
            <v>0</v>
          </cell>
          <cell r="D1864"/>
          <cell r="E1864">
            <v>0</v>
          </cell>
          <cell r="F1864">
            <v>26610050</v>
          </cell>
        </row>
        <row r="1865">
          <cell r="A1865" t="str">
            <v>D3502020005035021090102</v>
          </cell>
          <cell r="B1865" t="str">
            <v xml:space="preserve">ADQUISICIÓN DE BIENES Y SERVICIOS </v>
          </cell>
          <cell r="C1865">
            <v>0</v>
          </cell>
          <cell r="D1865"/>
          <cell r="E1865">
            <v>0</v>
          </cell>
          <cell r="F1865">
            <v>26610050</v>
          </cell>
        </row>
        <row r="1866">
          <cell r="A1866" t="str">
            <v>D350202000503502109010202</v>
          </cell>
          <cell r="B1866" t="str">
            <v xml:space="preserve">ADQUISICIONES DIFERENTES DE ACTIVOS </v>
          </cell>
          <cell r="C1866">
            <v>0</v>
          </cell>
          <cell r="D1866"/>
          <cell r="E1866">
            <v>0</v>
          </cell>
          <cell r="F1866">
            <v>26610050</v>
          </cell>
        </row>
        <row r="1867">
          <cell r="A1867" t="str">
            <v>D35020200050350210901020201</v>
          </cell>
          <cell r="B1867" t="str">
            <v>MATERIALES Y SUMINISTROS</v>
          </cell>
          <cell r="C1867">
            <v>0</v>
          </cell>
          <cell r="D1867"/>
          <cell r="E1867">
            <v>0</v>
          </cell>
          <cell r="F1867">
            <v>0</v>
          </cell>
        </row>
        <row r="1868">
          <cell r="A1868" t="str">
            <v>D35020200050350210901020201003</v>
          </cell>
          <cell r="B1868" t="str">
            <v>OTROS BIENES TRANSPORTABLES (EXCEPTO PRODUCTOS METÁLICOS, MAQUINARIA Y EQUIPO)</v>
          </cell>
          <cell r="C1868">
            <v>0</v>
          </cell>
          <cell r="D1868"/>
          <cell r="E1868">
            <v>0</v>
          </cell>
          <cell r="F1868">
            <v>0</v>
          </cell>
        </row>
        <row r="1869">
          <cell r="A1869" t="str">
            <v>D35020200050350210901020201003002</v>
          </cell>
          <cell r="B1869" t="str">
            <v>PASTA O PULPA, PAPEL Y PRODUCTOS DE PAPEL; IMPRESOS Y ARTÍCULOS RELACIONADOS</v>
          </cell>
          <cell r="C1869">
            <v>0</v>
          </cell>
          <cell r="D1869"/>
          <cell r="E1869">
            <v>0</v>
          </cell>
          <cell r="F1869">
            <v>0</v>
          </cell>
        </row>
        <row r="1870">
          <cell r="A1870" t="str">
            <v>D3502020005035021090102020100300201</v>
          </cell>
          <cell r="B1870" t="str">
            <v>PASTA DE PAPEL, PAPEL Y CARTÓN</v>
          </cell>
          <cell r="C1870"/>
          <cell r="D1870"/>
          <cell r="E1870">
            <v>0</v>
          </cell>
          <cell r="F1870"/>
        </row>
        <row r="1871">
          <cell r="A1871" t="str">
            <v>D35020200050350210901020201003008</v>
          </cell>
          <cell r="B1871" t="str">
            <v>OTROS BIENES TRANSPORTABLES N.C.P.</v>
          </cell>
          <cell r="C1871">
            <v>0</v>
          </cell>
          <cell r="D1871"/>
          <cell r="E1871">
            <v>0</v>
          </cell>
          <cell r="F1871">
            <v>0</v>
          </cell>
        </row>
        <row r="1872">
          <cell r="A1872" t="str">
            <v>D3502020005035021090102020100300807</v>
          </cell>
          <cell r="B1872" t="str">
            <v>CONSTRUCCIONES PREFABRICADAS</v>
          </cell>
          <cell r="C1872"/>
          <cell r="D1872"/>
          <cell r="E1872">
            <v>0</v>
          </cell>
          <cell r="F1872"/>
        </row>
        <row r="1873">
          <cell r="A1873" t="str">
            <v>D35020200050350210901020202</v>
          </cell>
          <cell r="B1873" t="str">
            <v>ADQUISICIÓN DE SERVICIOS</v>
          </cell>
          <cell r="C1873">
            <v>0</v>
          </cell>
          <cell r="D1873"/>
          <cell r="E1873">
            <v>0</v>
          </cell>
          <cell r="F1873">
            <v>26610050</v>
          </cell>
        </row>
        <row r="1874">
          <cell r="A1874" t="str">
            <v>D35020200050350210901020202005</v>
          </cell>
          <cell r="B1874" t="str">
            <v>SERVICIOS DE LA CONSTRUCCIÓN</v>
          </cell>
          <cell r="C1874">
            <v>0</v>
          </cell>
          <cell r="D1874"/>
          <cell r="E1874">
            <v>0</v>
          </cell>
          <cell r="F1874">
            <v>0</v>
          </cell>
        </row>
        <row r="1875">
          <cell r="A1875" t="str">
            <v>D35020200050350210901020202005004</v>
          </cell>
          <cell r="B1875" t="str">
            <v>SERVICIOS DE CONSTRUCCIÓN</v>
          </cell>
          <cell r="C1875">
            <v>0</v>
          </cell>
          <cell r="D1875"/>
          <cell r="E1875">
            <v>0</v>
          </cell>
          <cell r="F1875">
            <v>0</v>
          </cell>
        </row>
        <row r="1876">
          <cell r="A1876" t="str">
            <v>D3502020005035021090102020200500404</v>
          </cell>
          <cell r="B1876" t="str">
            <v>MONTAJE Y ERECCIÓN DE CONSTRUCCIONES PREFABRICADAS</v>
          </cell>
          <cell r="C1876"/>
          <cell r="D1876"/>
          <cell r="E1876">
            <v>0</v>
          </cell>
          <cell r="F1876"/>
        </row>
        <row r="1877">
          <cell r="A1877" t="str">
            <v>D35020200050350210901020202008</v>
          </cell>
          <cell r="B1877" t="str">
            <v xml:space="preserve">SERVICIOS PRESTADOS A LAS EMPRESAS Y SERVICIOS DE PRODUCCIÓN </v>
          </cell>
          <cell r="C1877">
            <v>0</v>
          </cell>
          <cell r="D1877"/>
          <cell r="E1877">
            <v>0</v>
          </cell>
          <cell r="F1877">
            <v>26610050</v>
          </cell>
        </row>
        <row r="1878">
          <cell r="A1878" t="str">
            <v>D35020200050350210901020202008003</v>
          </cell>
          <cell r="B1878" t="str">
            <v>OTROS SERVICIOS PROFESIONALES, CIENTÍFICOS Y TÉCNICOS</v>
          </cell>
          <cell r="C1878">
            <v>0</v>
          </cell>
          <cell r="D1878"/>
          <cell r="E1878">
            <v>0</v>
          </cell>
          <cell r="F1878">
            <v>26610050</v>
          </cell>
        </row>
        <row r="1879">
          <cell r="A1879" t="str">
            <v>D3502020005035021090102020200800307</v>
          </cell>
          <cell r="B1879" t="str">
            <v>SERVICIOS DE INVESTIGACIÓN DE MERCADOS Y DE ENCUESTAS DE OPINIÓN PÚBLICA</v>
          </cell>
          <cell r="C1879"/>
          <cell r="D1879"/>
          <cell r="E1879">
            <v>0</v>
          </cell>
          <cell r="F1879">
            <v>26610050</v>
          </cell>
        </row>
        <row r="1880">
          <cell r="A1880" t="str">
            <v>D35020200050350210901020202008005</v>
          </cell>
          <cell r="B1880" t="str">
            <v>SERVICIOS DE SOPORTE</v>
          </cell>
          <cell r="C1880">
            <v>0</v>
          </cell>
          <cell r="D1880"/>
          <cell r="E1880">
            <v>0</v>
          </cell>
          <cell r="F1880">
            <v>0</v>
          </cell>
        </row>
        <row r="1881">
          <cell r="A1881" t="str">
            <v>D3502020005035021090102020200800509</v>
          </cell>
          <cell r="B1881" t="str">
            <v>OTROS SERVICIOS AUXILIARES</v>
          </cell>
          <cell r="C1881">
            <v>0</v>
          </cell>
          <cell r="D1881"/>
          <cell r="E1881">
            <v>0</v>
          </cell>
          <cell r="F1881">
            <v>0</v>
          </cell>
        </row>
        <row r="1882">
          <cell r="A1882" t="str">
            <v>D35020200050350210901020202008005099</v>
          </cell>
          <cell r="B1882" t="str">
            <v>OTROS SERVICIOS DE APOYO Y DE INFORMACIÓN N.C.P.</v>
          </cell>
          <cell r="C1882"/>
          <cell r="D1882"/>
          <cell r="E1882">
            <v>0</v>
          </cell>
          <cell r="F1882"/>
        </row>
        <row r="1883">
          <cell r="A1883" t="str">
            <v>D35020200050350210901020202010</v>
          </cell>
          <cell r="B1883" t="str">
            <v>VIÁTICOS DE LOS FUNCIONARIOS EN COMISIÓN</v>
          </cell>
          <cell r="C1883"/>
          <cell r="D1883"/>
          <cell r="E1883">
            <v>0</v>
          </cell>
          <cell r="F1883"/>
        </row>
        <row r="1884">
          <cell r="A1884" t="str">
            <v>D35020200050350210902</v>
          </cell>
          <cell r="B1884" t="str">
            <v>PRESTAR SERVICIOS DE APLICACIÓN Y SISTEMATIZACIÓN DE INSTRUMENTO DE EVALUACIÓN</v>
          </cell>
          <cell r="C1884">
            <v>0</v>
          </cell>
          <cell r="D1884"/>
          <cell r="E1884">
            <v>0</v>
          </cell>
          <cell r="F1884">
            <v>21288040</v>
          </cell>
        </row>
        <row r="1885">
          <cell r="A1885" t="str">
            <v>D3502020005035021090202</v>
          </cell>
          <cell r="B1885" t="str">
            <v xml:space="preserve">ADQUISICIÓN DE BIENES Y SERVICIOS </v>
          </cell>
          <cell r="C1885">
            <v>0</v>
          </cell>
          <cell r="D1885"/>
          <cell r="E1885">
            <v>0</v>
          </cell>
          <cell r="F1885">
            <v>21288040</v>
          </cell>
        </row>
        <row r="1886">
          <cell r="A1886" t="str">
            <v>D350202000503502109020202</v>
          </cell>
          <cell r="B1886" t="str">
            <v xml:space="preserve">ADQUISICIONES DIFERENTES DE ACTIVOS </v>
          </cell>
          <cell r="C1886">
            <v>0</v>
          </cell>
          <cell r="D1886"/>
          <cell r="E1886">
            <v>0</v>
          </cell>
          <cell r="F1886">
            <v>21288040</v>
          </cell>
        </row>
        <row r="1887">
          <cell r="A1887" t="str">
            <v>D35020200050350210902020201</v>
          </cell>
          <cell r="B1887" t="str">
            <v>MATERIALES Y SUMINISTROS</v>
          </cell>
          <cell r="C1887">
            <v>0</v>
          </cell>
          <cell r="D1887"/>
          <cell r="E1887">
            <v>0</v>
          </cell>
          <cell r="F1887">
            <v>0</v>
          </cell>
        </row>
        <row r="1888">
          <cell r="A1888" t="str">
            <v>D35020200050350210902020201003</v>
          </cell>
          <cell r="B1888" t="str">
            <v>OTROS BIENES TRANSPORTABLES (EXCEPTO PRODUCTOS METÁLICOS, MAQUINARIA Y EQUIPO)</v>
          </cell>
          <cell r="C1888">
            <v>0</v>
          </cell>
          <cell r="D1888"/>
          <cell r="E1888">
            <v>0</v>
          </cell>
          <cell r="F1888">
            <v>0</v>
          </cell>
        </row>
        <row r="1889">
          <cell r="A1889" t="str">
            <v>D35020200050350210902020201003002</v>
          </cell>
          <cell r="B1889" t="str">
            <v>PASTA O PULPA, PAPEL Y PRODUCTOS DE PAPEL; IMPRESOS Y ARTÍCULOS RELACIONADOS</v>
          </cell>
          <cell r="C1889">
            <v>0</v>
          </cell>
          <cell r="D1889"/>
          <cell r="E1889">
            <v>0</v>
          </cell>
          <cell r="F1889">
            <v>0</v>
          </cell>
        </row>
        <row r="1890">
          <cell r="A1890" t="str">
            <v>D3502020005035021090202020100300201</v>
          </cell>
          <cell r="B1890" t="str">
            <v>PASTA DE PAPEL, PAPEL Y CARTÓN</v>
          </cell>
          <cell r="C1890"/>
          <cell r="D1890"/>
          <cell r="E1890">
            <v>0</v>
          </cell>
          <cell r="F1890"/>
        </row>
        <row r="1891">
          <cell r="A1891" t="str">
            <v>D35020200050350210902020201003008</v>
          </cell>
          <cell r="B1891" t="str">
            <v>OTROS BIENES TRANSPORTABLES N.C.P.</v>
          </cell>
          <cell r="C1891">
            <v>0</v>
          </cell>
          <cell r="D1891"/>
          <cell r="E1891">
            <v>0</v>
          </cell>
          <cell r="F1891">
            <v>0</v>
          </cell>
        </row>
        <row r="1892">
          <cell r="A1892" t="str">
            <v>D3502020005035021090202020100300807</v>
          </cell>
          <cell r="B1892" t="str">
            <v>CONSTRUCCIONES PREFABRICADAS</v>
          </cell>
          <cell r="C1892"/>
          <cell r="D1892"/>
          <cell r="E1892">
            <v>0</v>
          </cell>
          <cell r="F1892"/>
        </row>
        <row r="1893">
          <cell r="A1893" t="str">
            <v>D35020200050350210902020202</v>
          </cell>
          <cell r="B1893" t="str">
            <v>ADQUISICIÓN DE SERVICIOS</v>
          </cell>
          <cell r="C1893">
            <v>0</v>
          </cell>
          <cell r="D1893"/>
          <cell r="E1893">
            <v>0</v>
          </cell>
          <cell r="F1893">
            <v>21288040</v>
          </cell>
        </row>
        <row r="1894">
          <cell r="A1894" t="str">
            <v>D35020200050350210902020202005</v>
          </cell>
          <cell r="B1894" t="str">
            <v>SERVICIOS DE LA CONSTRUCCIÓN</v>
          </cell>
          <cell r="C1894">
            <v>0</v>
          </cell>
          <cell r="D1894"/>
          <cell r="E1894">
            <v>0</v>
          </cell>
          <cell r="F1894">
            <v>0</v>
          </cell>
        </row>
        <row r="1895">
          <cell r="A1895" t="str">
            <v>D35020200050350210902020202005004</v>
          </cell>
          <cell r="B1895" t="str">
            <v>SERVICIOS DE CONSTRUCCIÓN</v>
          </cell>
          <cell r="C1895">
            <v>0</v>
          </cell>
          <cell r="D1895"/>
          <cell r="E1895">
            <v>0</v>
          </cell>
          <cell r="F1895">
            <v>0</v>
          </cell>
        </row>
        <row r="1896">
          <cell r="A1896" t="str">
            <v>D3502020005035021090202020200500404</v>
          </cell>
          <cell r="B1896" t="str">
            <v>MONTAJE Y ERECCIÓN DE CONSTRUCCIONES PREFABRICADAS</v>
          </cell>
          <cell r="C1896"/>
          <cell r="D1896"/>
          <cell r="E1896">
            <v>0</v>
          </cell>
          <cell r="F1896"/>
        </row>
        <row r="1897">
          <cell r="A1897" t="str">
            <v>D35020200050350210902020202008</v>
          </cell>
          <cell r="B1897" t="str">
            <v xml:space="preserve">SERVICIOS PRESTADOS A LAS EMPRESAS Y SERVICIOS DE PRODUCCIÓN </v>
          </cell>
          <cell r="C1897">
            <v>0</v>
          </cell>
          <cell r="D1897"/>
          <cell r="E1897">
            <v>0</v>
          </cell>
          <cell r="F1897">
            <v>21288040</v>
          </cell>
        </row>
        <row r="1898">
          <cell r="A1898" t="str">
            <v>D35020200050350210902020202008003</v>
          </cell>
          <cell r="B1898" t="str">
            <v>OTROS SERVICIOS PROFESIONALES, CIENTÍFICOS Y TÉCNICOS</v>
          </cell>
          <cell r="C1898">
            <v>0</v>
          </cell>
          <cell r="D1898"/>
          <cell r="E1898">
            <v>0</v>
          </cell>
          <cell r="F1898">
            <v>21288040</v>
          </cell>
        </row>
        <row r="1899">
          <cell r="A1899" t="str">
            <v>D3502020005035021090202020200800307</v>
          </cell>
          <cell r="B1899" t="str">
            <v>SERVICIOS DE INVESTIGACIÓN DE MERCADOS Y DE ENCUESTAS DE OPINIÓN PÚBLICA</v>
          </cell>
          <cell r="C1899"/>
          <cell r="D1899"/>
          <cell r="E1899">
            <v>0</v>
          </cell>
          <cell r="F1899">
            <v>21288040</v>
          </cell>
        </row>
        <row r="1900">
          <cell r="A1900" t="str">
            <v>D35020200050350210902020202008005</v>
          </cell>
          <cell r="B1900" t="str">
            <v>SERVICIOS DE SOPORTE</v>
          </cell>
          <cell r="C1900">
            <v>0</v>
          </cell>
          <cell r="D1900"/>
          <cell r="E1900">
            <v>0</v>
          </cell>
          <cell r="F1900">
            <v>0</v>
          </cell>
        </row>
        <row r="1901">
          <cell r="A1901" t="str">
            <v>D3502020005035021090202020200800509</v>
          </cell>
          <cell r="B1901" t="str">
            <v>OTROS SERVICIOS AUXILIARES</v>
          </cell>
          <cell r="C1901">
            <v>0</v>
          </cell>
          <cell r="D1901"/>
          <cell r="E1901">
            <v>0</v>
          </cell>
          <cell r="F1901">
            <v>0</v>
          </cell>
        </row>
        <row r="1902">
          <cell r="A1902" t="str">
            <v>D35020200050350210902020202008005099</v>
          </cell>
          <cell r="B1902" t="str">
            <v>OTROS SERVICIOS DE APOYO Y DE INFORMACIÓN N.C.P.</v>
          </cell>
          <cell r="C1902"/>
          <cell r="D1902"/>
          <cell r="E1902">
            <v>0</v>
          </cell>
          <cell r="F1902"/>
        </row>
        <row r="1903">
          <cell r="A1903" t="str">
            <v>D35020200050350210902020202010</v>
          </cell>
          <cell r="B1903" t="str">
            <v>VIÁTICOS DE LOS FUNCIONARIOS EN COMISIÓN</v>
          </cell>
          <cell r="C1903"/>
          <cell r="D1903"/>
          <cell r="E1903">
            <v>0</v>
          </cell>
          <cell r="F1903"/>
        </row>
        <row r="1904">
          <cell r="A1904" t="str">
            <v>D35020200050350210903</v>
          </cell>
          <cell r="B1904" t="str">
            <v>REALIZAR PROCESOS DE APOYO TÉCNICO Y ELABORACIÓN DE DOCUMENTOS DE CARACTERIZACIÓN Y EVALUACIÓN</v>
          </cell>
          <cell r="C1904">
            <v>0</v>
          </cell>
          <cell r="D1904"/>
          <cell r="E1904">
            <v>0</v>
          </cell>
          <cell r="F1904">
            <v>12772825</v>
          </cell>
        </row>
        <row r="1905">
          <cell r="A1905" t="str">
            <v>D3502020005035021090302</v>
          </cell>
          <cell r="B1905" t="str">
            <v xml:space="preserve">ADQUISICIÓN DE BIENES Y SERVICIOS </v>
          </cell>
          <cell r="C1905">
            <v>0</v>
          </cell>
          <cell r="D1905"/>
          <cell r="E1905">
            <v>0</v>
          </cell>
          <cell r="F1905">
            <v>12772825</v>
          </cell>
        </row>
        <row r="1906">
          <cell r="A1906" t="str">
            <v>D350202000503502109030202</v>
          </cell>
          <cell r="B1906" t="str">
            <v xml:space="preserve">ADQUISICIONES DIFERENTES DE ACTIVOS </v>
          </cell>
          <cell r="C1906">
            <v>0</v>
          </cell>
          <cell r="D1906"/>
          <cell r="E1906">
            <v>0</v>
          </cell>
          <cell r="F1906">
            <v>12772825</v>
          </cell>
        </row>
        <row r="1907">
          <cell r="A1907" t="str">
            <v>D35020200050350210903020201</v>
          </cell>
          <cell r="B1907" t="str">
            <v>MATERIALES Y SUMINISTROS</v>
          </cell>
          <cell r="C1907">
            <v>0</v>
          </cell>
          <cell r="D1907"/>
          <cell r="E1907">
            <v>0</v>
          </cell>
          <cell r="F1907">
            <v>0</v>
          </cell>
        </row>
        <row r="1908">
          <cell r="A1908" t="str">
            <v>D35020200050350210903020201003</v>
          </cell>
          <cell r="B1908" t="str">
            <v>OTROS BIENES TRANSPORTABLES (EXCEPTO PRODUCTOS METÁLICOS, MAQUINARIA Y EQUIPO)</v>
          </cell>
          <cell r="C1908">
            <v>0</v>
          </cell>
          <cell r="D1908"/>
          <cell r="E1908">
            <v>0</v>
          </cell>
          <cell r="F1908">
            <v>0</v>
          </cell>
        </row>
        <row r="1909">
          <cell r="A1909" t="str">
            <v>D35020200050350210903020201003002</v>
          </cell>
          <cell r="B1909" t="str">
            <v>PASTA O PULPA, PAPEL Y PRODUCTOS DE PAPEL; IMPRESOS Y ARTÍCULOS RELACIONADOS</v>
          </cell>
          <cell r="C1909">
            <v>0</v>
          </cell>
          <cell r="D1909"/>
          <cell r="E1909">
            <v>0</v>
          </cell>
          <cell r="F1909">
            <v>0</v>
          </cell>
        </row>
        <row r="1910">
          <cell r="A1910" t="str">
            <v>D3502020005035021090302020100300201</v>
          </cell>
          <cell r="B1910" t="str">
            <v>PASTA DE PAPEL, PAPEL Y CARTÓN</v>
          </cell>
          <cell r="C1910"/>
          <cell r="D1910"/>
          <cell r="E1910">
            <v>0</v>
          </cell>
          <cell r="F1910"/>
        </row>
        <row r="1911">
          <cell r="A1911" t="str">
            <v>D35020200050350210903020201003008</v>
          </cell>
          <cell r="B1911" t="str">
            <v>OTROS BIENES TRANSPORTABLES N.C.P.</v>
          </cell>
          <cell r="C1911">
            <v>0</v>
          </cell>
          <cell r="D1911"/>
          <cell r="E1911">
            <v>0</v>
          </cell>
          <cell r="F1911">
            <v>0</v>
          </cell>
        </row>
        <row r="1912">
          <cell r="A1912" t="str">
            <v>D3502020005035021090302020100300807</v>
          </cell>
          <cell r="B1912" t="str">
            <v>CONSTRUCCIONES PREFABRICADAS</v>
          </cell>
          <cell r="C1912"/>
          <cell r="D1912"/>
          <cell r="E1912">
            <v>0</v>
          </cell>
          <cell r="F1912"/>
        </row>
        <row r="1913">
          <cell r="A1913" t="str">
            <v>D35020200050350210903020202</v>
          </cell>
          <cell r="B1913" t="str">
            <v>ADQUISICIÓN DE SERVICIOS</v>
          </cell>
          <cell r="C1913">
            <v>0</v>
          </cell>
          <cell r="D1913"/>
          <cell r="E1913">
            <v>0</v>
          </cell>
          <cell r="F1913">
            <v>12772825</v>
          </cell>
        </row>
        <row r="1914">
          <cell r="A1914" t="str">
            <v>D35020200050350210903020202005</v>
          </cell>
          <cell r="B1914" t="str">
            <v>SERVICIOS DE LA CONSTRUCCIÓN</v>
          </cell>
          <cell r="C1914">
            <v>0</v>
          </cell>
          <cell r="D1914"/>
          <cell r="E1914">
            <v>0</v>
          </cell>
          <cell r="F1914">
            <v>0</v>
          </cell>
        </row>
        <row r="1915">
          <cell r="A1915" t="str">
            <v>D35020200050350210903020202005004</v>
          </cell>
          <cell r="B1915" t="str">
            <v>SERVICIOS DE CONSTRUCCIÓN</v>
          </cell>
          <cell r="C1915">
            <v>0</v>
          </cell>
          <cell r="D1915"/>
          <cell r="E1915">
            <v>0</v>
          </cell>
          <cell r="F1915">
            <v>0</v>
          </cell>
        </row>
        <row r="1916">
          <cell r="A1916" t="str">
            <v>D3502020005035021090302020200500404</v>
          </cell>
          <cell r="B1916" t="str">
            <v>MONTAJE Y ERECCIÓN DE CONSTRUCCIONES PREFABRICADAS</v>
          </cell>
          <cell r="C1916"/>
          <cell r="D1916"/>
          <cell r="E1916">
            <v>0</v>
          </cell>
          <cell r="F1916"/>
        </row>
        <row r="1917">
          <cell r="A1917" t="str">
            <v>D35020200050350210903020202008</v>
          </cell>
          <cell r="B1917" t="str">
            <v xml:space="preserve">SERVICIOS PRESTADOS A LAS EMPRESAS Y SERVICIOS DE PRODUCCIÓN </v>
          </cell>
          <cell r="C1917">
            <v>0</v>
          </cell>
          <cell r="D1917"/>
          <cell r="E1917">
            <v>0</v>
          </cell>
          <cell r="F1917">
            <v>12772825</v>
          </cell>
        </row>
        <row r="1918">
          <cell r="A1918" t="str">
            <v>D35020200050350210903020202008003</v>
          </cell>
          <cell r="B1918" t="str">
            <v>OTROS SERVICIOS PROFESIONALES, CIENTÍFICOS Y TÉCNICOS</v>
          </cell>
          <cell r="C1918">
            <v>0</v>
          </cell>
          <cell r="D1918"/>
          <cell r="E1918">
            <v>0</v>
          </cell>
          <cell r="F1918">
            <v>12772825</v>
          </cell>
        </row>
        <row r="1919">
          <cell r="A1919" t="str">
            <v>D3502020005035021090302020200800307</v>
          </cell>
          <cell r="B1919" t="str">
            <v>SERVICIOS DE INVESTIGACIÓN DE MERCADOS Y DE ENCUESTAS DE OPINIÓN PÚBLICA</v>
          </cell>
          <cell r="C1919"/>
          <cell r="D1919"/>
          <cell r="E1919">
            <v>0</v>
          </cell>
          <cell r="F1919">
            <v>12772825</v>
          </cell>
        </row>
        <row r="1920">
          <cell r="A1920" t="str">
            <v>D35020200050350210903020202008005</v>
          </cell>
          <cell r="B1920" t="str">
            <v>SERVICIOS DE SOPORTE</v>
          </cell>
          <cell r="C1920">
            <v>0</v>
          </cell>
          <cell r="D1920"/>
          <cell r="E1920">
            <v>0</v>
          </cell>
          <cell r="F1920">
            <v>0</v>
          </cell>
        </row>
        <row r="1921">
          <cell r="A1921" t="str">
            <v>D3502020005035021090302020200800509</v>
          </cell>
          <cell r="B1921" t="str">
            <v>OTROS SERVICIOS AUXILIARES</v>
          </cell>
          <cell r="C1921">
            <v>0</v>
          </cell>
          <cell r="D1921"/>
          <cell r="E1921">
            <v>0</v>
          </cell>
          <cell r="F1921">
            <v>0</v>
          </cell>
        </row>
        <row r="1922">
          <cell r="A1922" t="str">
            <v>D35020200050350210903020202008005099</v>
          </cell>
          <cell r="B1922" t="str">
            <v>OTROS SERVICIOS DE APOYO Y DE INFORMACIÓN N.C.P.</v>
          </cell>
          <cell r="C1922"/>
          <cell r="D1922"/>
          <cell r="E1922">
            <v>0</v>
          </cell>
          <cell r="F1922"/>
        </row>
        <row r="1923">
          <cell r="A1923" t="str">
            <v>D35020200050350210903020202010</v>
          </cell>
          <cell r="B1923" t="str">
            <v>VIÁTICOS DE LOS FUNCIONARIOS EN COMISIÓN</v>
          </cell>
          <cell r="C1923"/>
          <cell r="D1923"/>
          <cell r="E1923">
            <v>0</v>
          </cell>
          <cell r="F1923"/>
        </row>
        <row r="1924">
          <cell r="A1924" t="str">
            <v>D3599</v>
          </cell>
          <cell r="B1924" t="str">
            <v>FORTALECIMIENTO DE LA GESTIÓN Y DIRECCIÓN DEL SECTOR COMERCIO, INDUSTRIA Y TURISMO</v>
          </cell>
          <cell r="C1924">
            <v>30587800.5</v>
          </cell>
          <cell r="D1924"/>
          <cell r="E1924">
            <v>30587800.5</v>
          </cell>
          <cell r="F1924">
            <v>2306416000</v>
          </cell>
        </row>
        <row r="1925">
          <cell r="A1925" t="str">
            <v>D35990200</v>
          </cell>
          <cell r="B1925" t="str">
            <v>FORTALECIMIENTO DE LA GESTIÓN Y DIRECCIÓN DEL SECTOR COMERCIO, INDUSTRIA Y TURISMO</v>
          </cell>
          <cell r="C1925">
            <v>30587800.5</v>
          </cell>
          <cell r="D1925"/>
          <cell r="E1925">
            <v>30587800.5</v>
          </cell>
          <cell r="F1925">
            <v>2306416000</v>
          </cell>
        </row>
        <row r="1926">
          <cell r="A1926" t="str">
            <v>D3599020001</v>
          </cell>
          <cell r="B1926" t="str">
            <v>ADECUACIÓN REFORZAMIENTO RESTAURACIÓN RECUPERACIÓN Y ADAPTACIÓN DE LA INFRAESTRUCTURA DE LOS INMUEBLES DE ARTESANÍAS DE COLOMBIA BOGOTÁ RÁQUIRA SAN JACINTO</v>
          </cell>
          <cell r="C1926">
            <v>0</v>
          </cell>
          <cell r="D1926"/>
          <cell r="E1926">
            <v>0</v>
          </cell>
          <cell r="F1926">
            <v>555000000</v>
          </cell>
        </row>
        <row r="1927">
          <cell r="A1927" t="str">
            <v>D35990200010</v>
          </cell>
          <cell r="B1927" t="str">
            <v>ADECUACIÓN REFORZAMIENTO RESTAURACIÓN RECUPERACIÓN Y ADAPTACIÓN DE LA INFRAESTRUCTURA DE LOS INMUEBLES DE ARTESANÍAS DE COLOMBIA BOGOTÁ RÁQUIRA SAN JACINTO</v>
          </cell>
          <cell r="C1927">
            <v>0</v>
          </cell>
          <cell r="D1927"/>
          <cell r="E1927">
            <v>0</v>
          </cell>
          <cell r="F1927">
            <v>555000000</v>
          </cell>
        </row>
        <row r="1928">
          <cell r="A1928" t="str">
            <v>D359902000103599012</v>
          </cell>
          <cell r="B1928" t="str">
            <v>SEDES MODIFICADAS</v>
          </cell>
          <cell r="C1928">
            <v>0</v>
          </cell>
          <cell r="D1928"/>
          <cell r="E1928">
            <v>0</v>
          </cell>
          <cell r="F1928">
            <v>125775000</v>
          </cell>
        </row>
        <row r="1929">
          <cell r="A1929" t="str">
            <v>D35990200010359901201</v>
          </cell>
          <cell r="B1929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1929">
            <v>0</v>
          </cell>
          <cell r="D1929"/>
          <cell r="E1929">
            <v>0</v>
          </cell>
          <cell r="F1929">
            <v>25155000</v>
          </cell>
        </row>
        <row r="1930">
          <cell r="A1930" t="str">
            <v>D3599020001035990120102</v>
          </cell>
          <cell r="B1930" t="str">
            <v xml:space="preserve">ADQUISICIÓN DE BIENES Y SERVICIOS </v>
          </cell>
          <cell r="C1930">
            <v>0</v>
          </cell>
          <cell r="D1930"/>
          <cell r="E1930">
            <v>0</v>
          </cell>
          <cell r="F1930">
            <v>25155000</v>
          </cell>
        </row>
        <row r="1931">
          <cell r="A1931" t="str">
            <v>D359902000103599012010202</v>
          </cell>
          <cell r="B1931" t="str">
            <v xml:space="preserve">ADQUISICIONES DIFERENTES DE ACTIVOS </v>
          </cell>
          <cell r="C1931">
            <v>0</v>
          </cell>
          <cell r="D1931"/>
          <cell r="E1931">
            <v>0</v>
          </cell>
          <cell r="F1931">
            <v>25155000</v>
          </cell>
        </row>
        <row r="1932">
          <cell r="A1932" t="str">
            <v>D35990200010359901201020202</v>
          </cell>
          <cell r="B1932" t="str">
            <v>ADQUISICIÓN DE SERVICIOS</v>
          </cell>
          <cell r="C1932">
            <v>0</v>
          </cell>
          <cell r="D1932"/>
          <cell r="E1932">
            <v>0</v>
          </cell>
          <cell r="F1932">
            <v>25155000</v>
          </cell>
        </row>
        <row r="1933">
          <cell r="A1933" t="str">
            <v>D35990200010359901201020202005</v>
          </cell>
          <cell r="B1933" t="str">
            <v>SERVICIOS DE LA CONSTRUCCIÓN</v>
          </cell>
          <cell r="C1933">
            <v>0</v>
          </cell>
          <cell r="D1933"/>
          <cell r="E1933">
            <v>0</v>
          </cell>
          <cell r="F1933">
            <v>0</v>
          </cell>
        </row>
        <row r="1934">
          <cell r="A1934" t="str">
            <v>D35990200010359901201020202005004</v>
          </cell>
          <cell r="B1934" t="str">
            <v>SERVICIOS DE CONSTRUCCIÓN</v>
          </cell>
          <cell r="C1934">
            <v>0</v>
          </cell>
          <cell r="D1934"/>
          <cell r="E1934">
            <v>0</v>
          </cell>
          <cell r="F1934">
            <v>0</v>
          </cell>
        </row>
        <row r="1935">
          <cell r="A1935" t="str">
            <v>D3599020001035990120102020200500407</v>
          </cell>
          <cell r="B1935" t="str">
            <v xml:space="preserve">SERVICIOS DE TERMINACIÓN Y ACABADOS DE EDIFICIOS </v>
          </cell>
          <cell r="C1935"/>
          <cell r="D1935"/>
          <cell r="E1935">
            <v>0</v>
          </cell>
          <cell r="F1935">
            <v>0</v>
          </cell>
        </row>
        <row r="1936">
          <cell r="A1936" t="str">
            <v>D35990200010359901201020202008</v>
          </cell>
          <cell r="B1936" t="str">
            <v xml:space="preserve">SERVICIOS PRESTADOS A LAS EMPRESAS Y SERVICIOS DE PRODUCCIÓN </v>
          </cell>
          <cell r="C1936">
            <v>0</v>
          </cell>
          <cell r="D1936"/>
          <cell r="E1936">
            <v>0</v>
          </cell>
          <cell r="F1936">
            <v>25155000</v>
          </cell>
        </row>
        <row r="1937">
          <cell r="A1937" t="str">
            <v>D35990200010359901201020202008003</v>
          </cell>
          <cell r="B1937" t="str">
            <v>OTROS SERVICIOS PROFESIONALES, CIENTÍFICOS Y TÉCNICOS</v>
          </cell>
          <cell r="C1937">
            <v>0</v>
          </cell>
          <cell r="D1937"/>
          <cell r="E1937">
            <v>0</v>
          </cell>
          <cell r="F1937">
            <v>25155000</v>
          </cell>
        </row>
        <row r="1938">
          <cell r="A1938" t="str">
            <v>D3599020001035990120102020200800304</v>
          </cell>
          <cell r="B1938" t="str">
            <v xml:space="preserve">SERVICIOS CIENTÍFICOS Y OTROS SERVICIOS TÉCNICOS </v>
          </cell>
          <cell r="C1938">
            <v>0</v>
          </cell>
          <cell r="D1938"/>
          <cell r="E1938">
            <v>0</v>
          </cell>
          <cell r="F1938">
            <v>25155000</v>
          </cell>
        </row>
        <row r="1939">
          <cell r="A1939" t="str">
            <v>D35990200010359901201020202008003044</v>
          </cell>
          <cell r="B1939" t="str">
            <v>SERVICIOS DE ENSAYO Y ANÁLISIS TÉCNICOS</v>
          </cell>
          <cell r="C1939"/>
          <cell r="D1939"/>
          <cell r="E1939">
            <v>0</v>
          </cell>
          <cell r="F1939">
            <v>25155000</v>
          </cell>
        </row>
        <row r="1940">
          <cell r="A1940" t="str">
            <v>D35990200010359901202</v>
          </cell>
          <cell r="B1940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1940">
            <v>0</v>
          </cell>
          <cell r="D1940"/>
          <cell r="E1940">
            <v>0</v>
          </cell>
          <cell r="F1940">
            <v>100620000</v>
          </cell>
        </row>
        <row r="1941">
          <cell r="A1941" t="str">
            <v>D3599020001035990120202</v>
          </cell>
          <cell r="B1941" t="str">
            <v xml:space="preserve">ADQUISICIÓN DE BIENES Y SERVICIOS </v>
          </cell>
          <cell r="C1941">
            <v>0</v>
          </cell>
          <cell r="D1941"/>
          <cell r="E1941">
            <v>0</v>
          </cell>
          <cell r="F1941">
            <v>100620000</v>
          </cell>
        </row>
        <row r="1942">
          <cell r="A1942" t="str">
            <v>D359902000103599012020202</v>
          </cell>
          <cell r="B1942" t="str">
            <v xml:space="preserve">ADQUISICIONES DIFERENTES DE ACTIVOS </v>
          </cell>
          <cell r="C1942">
            <v>0</v>
          </cell>
          <cell r="D1942"/>
          <cell r="E1942">
            <v>0</v>
          </cell>
          <cell r="F1942">
            <v>100620000</v>
          </cell>
        </row>
        <row r="1943">
          <cell r="A1943" t="str">
            <v>D35990200010359901202020202</v>
          </cell>
          <cell r="B1943" t="str">
            <v>ADQUISICIÓN DE SERVICIOS</v>
          </cell>
          <cell r="C1943">
            <v>0</v>
          </cell>
          <cell r="D1943"/>
          <cell r="E1943">
            <v>0</v>
          </cell>
          <cell r="F1943">
            <v>100620000</v>
          </cell>
        </row>
        <row r="1944">
          <cell r="A1944" t="str">
            <v>D35990200010359901202020202005</v>
          </cell>
          <cell r="B1944" t="str">
            <v>SERVICIOS DE LA CONSTRUCCIÓN</v>
          </cell>
          <cell r="C1944">
            <v>0</v>
          </cell>
          <cell r="D1944"/>
          <cell r="E1944">
            <v>0</v>
          </cell>
          <cell r="F1944">
            <v>100620000</v>
          </cell>
        </row>
        <row r="1945">
          <cell r="A1945" t="str">
            <v>D35990200010359901202020202005004</v>
          </cell>
          <cell r="B1945" t="str">
            <v>SERVICIOS DE CONSTRUCCIÓN</v>
          </cell>
          <cell r="C1945">
            <v>0</v>
          </cell>
          <cell r="D1945"/>
          <cell r="E1945">
            <v>0</v>
          </cell>
          <cell r="F1945">
            <v>100620000</v>
          </cell>
        </row>
        <row r="1946">
          <cell r="A1946" t="str">
            <v>D3599020001035990120202020200500407</v>
          </cell>
          <cell r="B1946" t="str">
            <v xml:space="preserve">SERVICIOS DE TERMINACIÓN Y ACABADOS DE EDIFICIOS </v>
          </cell>
          <cell r="C1946"/>
          <cell r="D1946"/>
          <cell r="E1946">
            <v>0</v>
          </cell>
          <cell r="F1946">
            <v>100620000</v>
          </cell>
        </row>
        <row r="1947">
          <cell r="A1947" t="str">
            <v>D359902000103599013</v>
          </cell>
          <cell r="B1947" t="str">
            <v>SEDES RESTAURADAS</v>
          </cell>
          <cell r="C1947">
            <v>0</v>
          </cell>
          <cell r="D1947"/>
          <cell r="E1947">
            <v>0</v>
          </cell>
          <cell r="F1947">
            <v>192725000</v>
          </cell>
        </row>
        <row r="1948">
          <cell r="A1948" t="str">
            <v>D35990200010359901301</v>
          </cell>
          <cell r="B1948" t="str">
            <v>EJECUTAR OBRA DE RESTAURACIÓN DEL CENTRO ARTESANAL DE RÁQUIRA- BOYACÁ</v>
          </cell>
          <cell r="C1948">
            <v>0</v>
          </cell>
          <cell r="D1948"/>
          <cell r="E1948">
            <v>0</v>
          </cell>
          <cell r="F1948">
            <v>54180000</v>
          </cell>
        </row>
        <row r="1949">
          <cell r="A1949" t="str">
            <v>D3599020001035990130102</v>
          </cell>
          <cell r="B1949" t="str">
            <v xml:space="preserve">ADQUISICIÓN DE BIENES Y SERVICIOS </v>
          </cell>
          <cell r="C1949">
            <v>0</v>
          </cell>
          <cell r="D1949"/>
          <cell r="E1949">
            <v>0</v>
          </cell>
          <cell r="F1949">
            <v>54180000</v>
          </cell>
        </row>
        <row r="1950">
          <cell r="A1950" t="str">
            <v>D359902000103599013010202</v>
          </cell>
          <cell r="B1950" t="str">
            <v xml:space="preserve">ADQUISICIONES DIFERENTES DE ACTIVOS </v>
          </cell>
          <cell r="C1950">
            <v>0</v>
          </cell>
          <cell r="D1950"/>
          <cell r="E1950">
            <v>0</v>
          </cell>
          <cell r="F1950">
            <v>54180000</v>
          </cell>
        </row>
        <row r="1951">
          <cell r="A1951" t="str">
            <v>D35990200010359901301020202</v>
          </cell>
          <cell r="B1951" t="str">
            <v>ADQUISICIÓN DE SERVICIOS</v>
          </cell>
          <cell r="C1951">
            <v>0</v>
          </cell>
          <cell r="D1951"/>
          <cell r="E1951">
            <v>0</v>
          </cell>
          <cell r="F1951">
            <v>54180000</v>
          </cell>
        </row>
        <row r="1952">
          <cell r="A1952" t="str">
            <v>D35990200010359901301020202005</v>
          </cell>
          <cell r="B1952" t="str">
            <v>SERVICIOS DE LA CONSTRUCCIÓN</v>
          </cell>
          <cell r="C1952">
            <v>0</v>
          </cell>
          <cell r="D1952"/>
          <cell r="E1952">
            <v>0</v>
          </cell>
          <cell r="F1952">
            <v>54180000</v>
          </cell>
        </row>
        <row r="1953">
          <cell r="A1953" t="str">
            <v>D35990200010359901301020202005004</v>
          </cell>
          <cell r="B1953" t="str">
            <v>SERVICIOS DE CONSTRUCCIÓN</v>
          </cell>
          <cell r="C1953">
            <v>0</v>
          </cell>
          <cell r="D1953"/>
          <cell r="E1953">
            <v>0</v>
          </cell>
          <cell r="F1953">
            <v>54180000</v>
          </cell>
        </row>
        <row r="1954">
          <cell r="A1954" t="str">
            <v>D3599020001035990130102020200500407</v>
          </cell>
          <cell r="B1954" t="str">
            <v xml:space="preserve">SERVICIOS DE TERMINACIÓN Y ACABADOS DE EDIFICIOS </v>
          </cell>
          <cell r="C1954"/>
          <cell r="D1954"/>
          <cell r="E1954">
            <v>0</v>
          </cell>
          <cell r="F1954">
            <v>54180000</v>
          </cell>
        </row>
        <row r="1955">
          <cell r="A1955" t="str">
            <v>D35990200010359901303</v>
          </cell>
          <cell r="B1955" t="str">
            <v>REALIZAR INTERVENTORÍA DE RESTAURACIÓN DEL CENTRO ARTESANAL DE RÁQUIRA- BOYACÁ</v>
          </cell>
          <cell r="C1955">
            <v>0</v>
          </cell>
          <cell r="D1955"/>
          <cell r="E1955">
            <v>0</v>
          </cell>
          <cell r="F1955">
            <v>13545000</v>
          </cell>
        </row>
        <row r="1956">
          <cell r="A1956" t="str">
            <v>D3599020001035990130302</v>
          </cell>
          <cell r="B1956" t="str">
            <v xml:space="preserve">ADQUISICIÓN DE BIENES Y SERVICIOS </v>
          </cell>
          <cell r="C1956">
            <v>0</v>
          </cell>
          <cell r="D1956"/>
          <cell r="E1956">
            <v>0</v>
          </cell>
          <cell r="F1956">
            <v>13545000</v>
          </cell>
        </row>
        <row r="1957">
          <cell r="A1957" t="str">
            <v>D359902000103599013030202</v>
          </cell>
          <cell r="B1957" t="str">
            <v xml:space="preserve">ADQUISICIONES DIFERENTES DE ACTIVOS </v>
          </cell>
          <cell r="C1957">
            <v>0</v>
          </cell>
          <cell r="D1957"/>
          <cell r="E1957">
            <v>0</v>
          </cell>
          <cell r="F1957">
            <v>13545000</v>
          </cell>
        </row>
        <row r="1958">
          <cell r="A1958" t="str">
            <v>D35990200010359901303020202</v>
          </cell>
          <cell r="B1958" t="str">
            <v>ADQUISICIÓN DE SERVICIOS</v>
          </cell>
          <cell r="C1958">
            <v>0</v>
          </cell>
          <cell r="D1958"/>
          <cell r="E1958">
            <v>0</v>
          </cell>
          <cell r="F1958">
            <v>13545000</v>
          </cell>
        </row>
        <row r="1959">
          <cell r="A1959" t="str">
            <v>D35990200010359901303020202008</v>
          </cell>
          <cell r="B1959" t="str">
            <v xml:space="preserve">SERVICIOS PRESTADOS A LAS EMPRESAS Y SERVICIOS DE PRODUCCIÓN </v>
          </cell>
          <cell r="C1959">
            <v>0</v>
          </cell>
          <cell r="D1959"/>
          <cell r="E1959">
            <v>0</v>
          </cell>
          <cell r="F1959">
            <v>13545000</v>
          </cell>
        </row>
        <row r="1960">
          <cell r="A1960" t="str">
            <v>D35990200010359901303020202008003</v>
          </cell>
          <cell r="B1960" t="str">
            <v>OTROS SERVICIOS PROFESIONALES, CIENTÍFICOS Y TÉCNICOS</v>
          </cell>
          <cell r="C1960">
            <v>0</v>
          </cell>
          <cell r="D1960"/>
          <cell r="E1960">
            <v>0</v>
          </cell>
          <cell r="F1960">
            <v>13545000</v>
          </cell>
        </row>
        <row r="1961">
          <cell r="A1961" t="str">
            <v>D3599020001035990130302020200800304</v>
          </cell>
          <cell r="B1961" t="str">
            <v xml:space="preserve">SERVICIOS CIENTÍFICOS Y OTROS SERVICIOS TÉCNICOS </v>
          </cell>
          <cell r="C1961">
            <v>0</v>
          </cell>
          <cell r="D1961"/>
          <cell r="E1961">
            <v>0</v>
          </cell>
          <cell r="F1961">
            <v>13545000</v>
          </cell>
        </row>
        <row r="1962">
          <cell r="A1962" t="str">
            <v>D35990200010359901303020202008003044</v>
          </cell>
          <cell r="B1962" t="str">
            <v>SERVICIOS DE ENSAYO Y ANÁLISIS TÉCNICOS</v>
          </cell>
          <cell r="C1962"/>
          <cell r="D1962"/>
          <cell r="E1962">
            <v>0</v>
          </cell>
          <cell r="F1962">
            <v>13545000</v>
          </cell>
        </row>
        <row r="1963">
          <cell r="A1963" t="str">
            <v>D35990200010359901304</v>
          </cell>
          <cell r="B1963" t="str">
            <v>REALIZAR INTERVENTORÍA DE RESTAURACIÓN DEL MURO DE CERRAMIENTO DEL CLAUSTRO LAS AGUAS, COSTADO OCCIDENTAL, SOBRE LA CALLE 18 A</v>
          </cell>
          <cell r="C1963">
            <v>0</v>
          </cell>
          <cell r="D1963"/>
          <cell r="E1963">
            <v>0</v>
          </cell>
          <cell r="F1963">
            <v>25000000</v>
          </cell>
        </row>
        <row r="1964">
          <cell r="A1964" t="str">
            <v>D3599020001035990130402</v>
          </cell>
          <cell r="B1964" t="str">
            <v xml:space="preserve">ADQUISICIÓN DE BIENES Y SERVICIOS </v>
          </cell>
          <cell r="C1964">
            <v>0</v>
          </cell>
          <cell r="D1964"/>
          <cell r="E1964">
            <v>0</v>
          </cell>
          <cell r="F1964">
            <v>25000000</v>
          </cell>
        </row>
        <row r="1965">
          <cell r="A1965" t="str">
            <v>D359902000103599013040202</v>
          </cell>
          <cell r="B1965" t="str">
            <v xml:space="preserve">ADQUISICIONES DIFERENTES DE ACTIVOS </v>
          </cell>
          <cell r="C1965">
            <v>0</v>
          </cell>
          <cell r="D1965"/>
          <cell r="E1965">
            <v>0</v>
          </cell>
          <cell r="F1965">
            <v>25000000</v>
          </cell>
        </row>
        <row r="1966">
          <cell r="A1966" t="str">
            <v>D35990200010359901304020202</v>
          </cell>
          <cell r="B1966" t="str">
            <v>ADQUISICIÓN DE SERVICIOS</v>
          </cell>
          <cell r="C1966">
            <v>0</v>
          </cell>
          <cell r="D1966"/>
          <cell r="E1966">
            <v>0</v>
          </cell>
          <cell r="F1966">
            <v>25000000</v>
          </cell>
        </row>
        <row r="1967">
          <cell r="A1967" t="str">
            <v>D35990200010359901304020202008</v>
          </cell>
          <cell r="B1967" t="str">
            <v xml:space="preserve">SERVICIOS PRESTADOS A LAS EMPRESAS Y SERVICIOS DE PRODUCCIÓN </v>
          </cell>
          <cell r="C1967">
            <v>0</v>
          </cell>
          <cell r="D1967"/>
          <cell r="E1967">
            <v>0</v>
          </cell>
          <cell r="F1967">
            <v>25000000</v>
          </cell>
        </row>
        <row r="1968">
          <cell r="A1968" t="str">
            <v>D35990200010359901304020202008003</v>
          </cell>
          <cell r="B1968" t="str">
            <v>OTROS SERVICIOS PROFESIONALES, CIENTÍFICOS Y TÉCNICOS</v>
          </cell>
          <cell r="C1968">
            <v>0</v>
          </cell>
          <cell r="D1968"/>
          <cell r="E1968">
            <v>0</v>
          </cell>
          <cell r="F1968">
            <v>25000000</v>
          </cell>
        </row>
        <row r="1969">
          <cell r="A1969" t="str">
            <v>D3599020001035990130402020200800304</v>
          </cell>
          <cell r="B1969" t="str">
            <v xml:space="preserve">SERVICIOS CIENTÍFICOS Y OTROS SERVICIOS TÉCNICOS </v>
          </cell>
          <cell r="C1969">
            <v>0</v>
          </cell>
          <cell r="D1969"/>
          <cell r="E1969">
            <v>0</v>
          </cell>
          <cell r="F1969">
            <v>25000000</v>
          </cell>
        </row>
        <row r="1970">
          <cell r="A1970" t="str">
            <v>D35990200010359901304020202008003044</v>
          </cell>
          <cell r="B1970" t="str">
            <v>SERVICIOS DE ENSAYO Y ANÁLISIS TÉCNICOS</v>
          </cell>
          <cell r="C1970"/>
          <cell r="D1970"/>
          <cell r="E1970">
            <v>0</v>
          </cell>
          <cell r="F1970">
            <v>25000000</v>
          </cell>
        </row>
        <row r="1971">
          <cell r="A1971" t="str">
            <v>D35990200010359901306</v>
          </cell>
          <cell r="B1971" t="str">
            <v>EJECUTAR OBRAS DE RESTAURACIÓN DEL MURO DE CERRAMIENTO DEL CLAUSTRO LAS AGUAS, COSTADO OCCIDENTAL, SOBRE LA CALLE 18 A</v>
          </cell>
          <cell r="C1971">
            <v>0</v>
          </cell>
          <cell r="D1971"/>
          <cell r="E1971">
            <v>0</v>
          </cell>
          <cell r="F1971">
            <v>100000000</v>
          </cell>
        </row>
        <row r="1972">
          <cell r="A1972" t="str">
            <v>D3599020001035990130602</v>
          </cell>
          <cell r="B1972" t="str">
            <v xml:space="preserve">ADQUISICIÓN DE BIENES Y SERVICIOS </v>
          </cell>
          <cell r="C1972">
            <v>0</v>
          </cell>
          <cell r="D1972"/>
          <cell r="E1972">
            <v>0</v>
          </cell>
          <cell r="F1972">
            <v>100000000</v>
          </cell>
        </row>
        <row r="1973">
          <cell r="A1973" t="str">
            <v>D359902000103599013060202</v>
          </cell>
          <cell r="B1973" t="str">
            <v xml:space="preserve">ADQUISICIONES DIFERENTES DE ACTIVOS </v>
          </cell>
          <cell r="C1973">
            <v>0</v>
          </cell>
          <cell r="D1973"/>
          <cell r="E1973">
            <v>0</v>
          </cell>
          <cell r="F1973">
            <v>100000000</v>
          </cell>
        </row>
        <row r="1974">
          <cell r="A1974" t="str">
            <v>D35990200010359901306020202</v>
          </cell>
          <cell r="B1974" t="str">
            <v>ADQUISICIÓN DE SERVICIOS</v>
          </cell>
          <cell r="C1974">
            <v>0</v>
          </cell>
          <cell r="D1974"/>
          <cell r="E1974">
            <v>0</v>
          </cell>
          <cell r="F1974">
            <v>100000000</v>
          </cell>
        </row>
        <row r="1975">
          <cell r="A1975" t="str">
            <v>D35990200010359901306020202005</v>
          </cell>
          <cell r="B1975" t="str">
            <v>SERVICIOS DE LA CONSTRUCCIÓN</v>
          </cell>
          <cell r="C1975">
            <v>0</v>
          </cell>
          <cell r="D1975"/>
          <cell r="E1975">
            <v>0</v>
          </cell>
          <cell r="F1975">
            <v>100000000</v>
          </cell>
        </row>
        <row r="1976">
          <cell r="A1976" t="str">
            <v>D35990200010359901306020202005004</v>
          </cell>
          <cell r="B1976" t="str">
            <v>SERVICIOS DE CONSTRUCCIÓN</v>
          </cell>
          <cell r="C1976">
            <v>0</v>
          </cell>
          <cell r="D1976"/>
          <cell r="E1976">
            <v>0</v>
          </cell>
          <cell r="F1976">
            <v>100000000</v>
          </cell>
        </row>
        <row r="1977">
          <cell r="A1977" t="str">
            <v>D3599020001035990130602020200500407</v>
          </cell>
          <cell r="B1977" t="str">
            <v xml:space="preserve">SERVICIOS DE TERMINACIÓN Y ACABADOS DE EDIFICIOS </v>
          </cell>
          <cell r="C1977"/>
          <cell r="D1977"/>
          <cell r="E1977">
            <v>0</v>
          </cell>
          <cell r="F1977">
            <v>100000000</v>
          </cell>
        </row>
        <row r="1978">
          <cell r="A1978" t="str">
            <v>D359902000103599014</v>
          </cell>
          <cell r="B1978" t="str">
            <v>SEDES CON REFORZAMIENTO ESTRUCTURAL</v>
          </cell>
          <cell r="C1978">
            <v>0</v>
          </cell>
          <cell r="D1978"/>
          <cell r="E1978">
            <v>0</v>
          </cell>
          <cell r="F1978">
            <v>236500000</v>
          </cell>
        </row>
        <row r="1979">
          <cell r="A1979" t="str">
            <v>D35990200010359901402</v>
          </cell>
          <cell r="B1979" t="str">
            <v>EJECUTAR OBRAS DE REFORZAMIENTO EN EL EDIFICIO SANTA OROSIA EN BOGOTÁ Y LOS CENTROS ARTESANALES DE RÁQUIRA - BOYACÁ Y SAN JACINTO- BOLÍVAR</v>
          </cell>
          <cell r="C1979">
            <v>0</v>
          </cell>
          <cell r="D1979"/>
          <cell r="E1979">
            <v>0</v>
          </cell>
          <cell r="F1979">
            <v>189200000</v>
          </cell>
        </row>
        <row r="1980">
          <cell r="A1980" t="str">
            <v>D3599020001035990140202</v>
          </cell>
          <cell r="B1980" t="str">
            <v xml:space="preserve">ADQUISICIÓN DE BIENES Y SERVICIOS </v>
          </cell>
          <cell r="C1980">
            <v>0</v>
          </cell>
          <cell r="D1980"/>
          <cell r="E1980">
            <v>0</v>
          </cell>
          <cell r="F1980">
            <v>189200000</v>
          </cell>
        </row>
        <row r="1981">
          <cell r="A1981" t="str">
            <v>D359902000103599014020202</v>
          </cell>
          <cell r="B1981" t="str">
            <v xml:space="preserve">ADQUISICIONES DIFERENTES DE ACTIVOS </v>
          </cell>
          <cell r="C1981">
            <v>0</v>
          </cell>
          <cell r="D1981"/>
          <cell r="E1981">
            <v>0</v>
          </cell>
          <cell r="F1981">
            <v>189200000</v>
          </cell>
        </row>
        <row r="1982">
          <cell r="A1982" t="str">
            <v>D35990200010359901402020202</v>
          </cell>
          <cell r="B1982" t="str">
            <v>ADQUISICIÓN DE SERVICIOS</v>
          </cell>
          <cell r="C1982">
            <v>0</v>
          </cell>
          <cell r="D1982"/>
          <cell r="E1982">
            <v>0</v>
          </cell>
          <cell r="F1982">
            <v>189200000</v>
          </cell>
        </row>
        <row r="1983">
          <cell r="A1983" t="str">
            <v>D35990200010359901402020202005</v>
          </cell>
          <cell r="B1983" t="str">
            <v>SERVICIOS DE LA CONSTRUCCIÓN</v>
          </cell>
          <cell r="C1983">
            <v>0</v>
          </cell>
          <cell r="D1983"/>
          <cell r="E1983">
            <v>0</v>
          </cell>
          <cell r="F1983">
            <v>189200000</v>
          </cell>
        </row>
        <row r="1984">
          <cell r="A1984" t="str">
            <v>D35990200010359901402020202005004</v>
          </cell>
          <cell r="B1984" t="str">
            <v>SERVICIOS DE CONSTRUCCIÓN</v>
          </cell>
          <cell r="C1984">
            <v>0</v>
          </cell>
          <cell r="D1984"/>
          <cell r="E1984">
            <v>0</v>
          </cell>
          <cell r="F1984">
            <v>189200000</v>
          </cell>
        </row>
        <row r="1985">
          <cell r="A1985" t="str">
            <v>D3599020001035990140202020200500407</v>
          </cell>
          <cell r="B1985" t="str">
            <v xml:space="preserve">SERVICIOS DE TERMINACIÓN Y ACABADOS DE EDIFICIOS </v>
          </cell>
          <cell r="C1985"/>
          <cell r="D1985"/>
          <cell r="E1985">
            <v>0</v>
          </cell>
          <cell r="F1985">
            <v>189200000</v>
          </cell>
        </row>
        <row r="1986">
          <cell r="A1986" t="str">
            <v>D35990200010359901403</v>
          </cell>
          <cell r="B1986" t="str">
            <v>REALIZAR INTERVENTORÍA DE REFORZAMIENTO EN EL EDIFICIO SANTA OROSIA EN BOGOTÁ Y LOS CENTROS ARTESANALES DE RÁQUIRA - BOYACÁ Y SAN JACINTO- BOLÍVAR</v>
          </cell>
          <cell r="C1986">
            <v>0</v>
          </cell>
          <cell r="D1986"/>
          <cell r="E1986">
            <v>0</v>
          </cell>
          <cell r="F1986">
            <v>47300000</v>
          </cell>
        </row>
        <row r="1987">
          <cell r="A1987" t="str">
            <v>D3599020001035990140302</v>
          </cell>
          <cell r="B1987" t="str">
            <v xml:space="preserve">ADQUISICIÓN DE BIENES Y SERVICIOS </v>
          </cell>
          <cell r="C1987">
            <v>0</v>
          </cell>
          <cell r="D1987"/>
          <cell r="E1987">
            <v>0</v>
          </cell>
          <cell r="F1987">
            <v>47300000</v>
          </cell>
        </row>
        <row r="1988">
          <cell r="A1988" t="str">
            <v>D359902000103599014030202</v>
          </cell>
          <cell r="B1988" t="str">
            <v xml:space="preserve">ADQUISICIONES DIFERENTES DE ACTIVOS </v>
          </cell>
          <cell r="C1988">
            <v>0</v>
          </cell>
          <cell r="D1988"/>
          <cell r="E1988">
            <v>0</v>
          </cell>
          <cell r="F1988">
            <v>47300000</v>
          </cell>
        </row>
        <row r="1989">
          <cell r="A1989" t="str">
            <v>D35990200010359901403020202</v>
          </cell>
          <cell r="B1989" t="str">
            <v>ADQUISICIÓN DE SERVICIOS</v>
          </cell>
          <cell r="C1989">
            <v>0</v>
          </cell>
          <cell r="D1989"/>
          <cell r="E1989">
            <v>0</v>
          </cell>
          <cell r="F1989">
            <v>47300000</v>
          </cell>
        </row>
        <row r="1990">
          <cell r="A1990" t="str">
            <v>D35990200010359901403020202008</v>
          </cell>
          <cell r="B1990" t="str">
            <v xml:space="preserve">SERVICIOS PRESTADOS A LAS EMPRESAS Y SERVICIOS DE PRODUCCIÓN </v>
          </cell>
          <cell r="C1990">
            <v>0</v>
          </cell>
          <cell r="D1990"/>
          <cell r="E1990">
            <v>0</v>
          </cell>
          <cell r="F1990">
            <v>47300000</v>
          </cell>
        </row>
        <row r="1991">
          <cell r="A1991" t="str">
            <v>D35990200010359901403020202008003</v>
          </cell>
          <cell r="B1991" t="str">
            <v>OTROS SERVICIOS PROFESIONALES, CIENTÍFICOS Y TÉCNICOS</v>
          </cell>
          <cell r="C1991">
            <v>0</v>
          </cell>
          <cell r="D1991"/>
          <cell r="E1991">
            <v>0</v>
          </cell>
          <cell r="F1991">
            <v>47300000</v>
          </cell>
        </row>
        <row r="1992">
          <cell r="A1992" t="str">
            <v>D3599020001035990140302020200800304</v>
          </cell>
          <cell r="B1992" t="str">
            <v xml:space="preserve">SERVICIOS CIENTÍFICOS Y OTROS SERVICIOS TÉCNICOS </v>
          </cell>
          <cell r="C1992">
            <v>0</v>
          </cell>
          <cell r="D1992"/>
          <cell r="E1992">
            <v>0</v>
          </cell>
          <cell r="F1992">
            <v>47300000</v>
          </cell>
        </row>
        <row r="1993">
          <cell r="A1993" t="str">
            <v>D35990200010359901403020202008003044</v>
          </cell>
          <cell r="B1993" t="str">
            <v>SERVICIOS DE ENSAYO Y ANÁLISIS TÉCNICOS</v>
          </cell>
          <cell r="C1993"/>
          <cell r="D1993"/>
          <cell r="E1993">
            <v>0</v>
          </cell>
          <cell r="F1993">
            <v>47300000</v>
          </cell>
        </row>
        <row r="1994">
          <cell r="A1994" t="str">
            <v>D3599020002</v>
          </cell>
          <cell r="B1994" t="str">
            <v>FORTALECIMIENTO DE LA GESTIÓN INSTITUCIONAL Y BUEN GOBIERNO DE ARTESANIAS DE COLOMBIA. NACIONAL</v>
          </cell>
          <cell r="C1994">
            <v>30587800.5</v>
          </cell>
          <cell r="D1994"/>
          <cell r="E1994">
            <v>30587800.5</v>
          </cell>
          <cell r="F1994">
            <v>1751416000</v>
          </cell>
        </row>
        <row r="1995">
          <cell r="A1995" t="str">
            <v>D35990200020</v>
          </cell>
          <cell r="B1995" t="str">
            <v>FORTALECIMIENTO DE LA GESTIÓN INSTITUCIONAL Y BUEN GOBIERNO DE ARTESANIAS DE COLOMBIA. NACIONAL</v>
          </cell>
          <cell r="C1995">
            <v>30587800.5</v>
          </cell>
          <cell r="D1995"/>
          <cell r="E1995">
            <v>30587800.5</v>
          </cell>
          <cell r="F1995">
            <v>1751416000</v>
          </cell>
        </row>
        <row r="1996">
          <cell r="A1996" t="str">
            <v>D359902000203599067</v>
          </cell>
          <cell r="B1996" t="str">
            <v>DOCUMENTOS DE LINEAMIENTOS TÉCNICOS</v>
          </cell>
          <cell r="C1996">
            <v>0</v>
          </cell>
          <cell r="D1996"/>
          <cell r="E1996">
            <v>0</v>
          </cell>
          <cell r="F1996">
            <v>103501957</v>
          </cell>
        </row>
        <row r="1997">
          <cell r="A1997" t="str">
            <v>D35990200020359906701</v>
          </cell>
          <cell r="B1997" t="str">
            <v>IMPLEMENTAR EL SISTEMA DE GESTIÓN DE SEGURIDAD Y SALUD EN EL TRABAJO.</v>
          </cell>
          <cell r="C1997">
            <v>0</v>
          </cell>
          <cell r="D1997"/>
          <cell r="E1997">
            <v>0</v>
          </cell>
          <cell r="F1997">
            <v>10300000</v>
          </cell>
        </row>
        <row r="1998">
          <cell r="A1998" t="str">
            <v>D3599020002035990670102</v>
          </cell>
          <cell r="B1998" t="str">
            <v xml:space="preserve">ADQUISICIÓN DE BIENES Y SERVICIOS </v>
          </cell>
          <cell r="C1998">
            <v>0</v>
          </cell>
          <cell r="D1998"/>
          <cell r="E1998">
            <v>0</v>
          </cell>
          <cell r="F1998">
            <v>10300000</v>
          </cell>
        </row>
        <row r="1999">
          <cell r="A1999" t="str">
            <v>D359902000203599067010202</v>
          </cell>
          <cell r="B1999" t="str">
            <v xml:space="preserve">ADQUISICIONES DIFERENTES DE ACTIVOS </v>
          </cell>
          <cell r="C1999">
            <v>0</v>
          </cell>
          <cell r="D1999"/>
          <cell r="E1999">
            <v>0</v>
          </cell>
          <cell r="F1999">
            <v>10300000</v>
          </cell>
        </row>
        <row r="2000">
          <cell r="A2000" t="str">
            <v>D35990200020359906701020201</v>
          </cell>
          <cell r="B2000" t="str">
            <v>MATERIALES Y SUMINISTROS</v>
          </cell>
          <cell r="C2000">
            <v>0</v>
          </cell>
          <cell r="D2000"/>
          <cell r="E2000">
            <v>0</v>
          </cell>
          <cell r="F2000">
            <v>0</v>
          </cell>
        </row>
        <row r="2001">
          <cell r="A2001" t="str">
            <v>D35990200020359906701020201003</v>
          </cell>
          <cell r="B2001" t="str">
            <v>OTROS BIENES TRANSPORTABLES (EXCEPTO PRODUCTOS METÁLICOS, MAQUINARIA Y EQUIPO)</v>
          </cell>
          <cell r="C2001">
            <v>0</v>
          </cell>
          <cell r="D2001"/>
          <cell r="E2001">
            <v>0</v>
          </cell>
          <cell r="F2001">
            <v>0</v>
          </cell>
        </row>
        <row r="2002">
          <cell r="A2002" t="str">
            <v>D35990200020359906701020201003005</v>
          </cell>
          <cell r="B2002" t="str">
            <v>OTROS PRODUCTOS QUÍMICOS; FIBRAS ARTIFICIALES (O FIBRAS INDUSTRIALES HECHAS POR EL HOMBRE)</v>
          </cell>
          <cell r="C2002">
            <v>0</v>
          </cell>
          <cell r="D2002"/>
          <cell r="E2002">
            <v>0</v>
          </cell>
          <cell r="F2002">
            <v>0</v>
          </cell>
        </row>
        <row r="2003">
          <cell r="A2003" t="str">
            <v>D3599020002035990670102020100300504</v>
          </cell>
          <cell r="B2003" t="str">
            <v>PRODUCTOS QUÍMICOS N.C.P.</v>
          </cell>
          <cell r="C2003"/>
          <cell r="D2003"/>
          <cell r="E2003">
            <v>0</v>
          </cell>
          <cell r="F2003"/>
        </row>
        <row r="2004">
          <cell r="A2004" t="str">
            <v>D3599020002035990670102020100300505</v>
          </cell>
          <cell r="B2004" t="str">
            <v>FIBRAS TEXTILES MANUFACTURADAS</v>
          </cell>
          <cell r="C2004"/>
          <cell r="D2004"/>
          <cell r="E2004">
            <v>0</v>
          </cell>
          <cell r="F2004"/>
        </row>
        <row r="2005">
          <cell r="A2005" t="str">
            <v>D35990200020359906701020201004</v>
          </cell>
          <cell r="B2005" t="str">
            <v>PRODUCTOS METÁLICOS Y PAQUETES DE SOFTWARE</v>
          </cell>
          <cell r="C2005">
            <v>0</v>
          </cell>
          <cell r="D2005"/>
          <cell r="E2005">
            <v>0</v>
          </cell>
          <cell r="F2005">
            <v>0</v>
          </cell>
        </row>
        <row r="2006">
          <cell r="A2006" t="str">
            <v>D35990200020359906701020201004008</v>
          </cell>
          <cell r="B2006" t="str">
            <v>APARATOS MÉDICOS, INSTRUMENTOS ÓPTICOS Y DE PRECISIÓN, RELOJES</v>
          </cell>
          <cell r="C2006">
            <v>0</v>
          </cell>
          <cell r="D2006"/>
          <cell r="E2006">
            <v>0</v>
          </cell>
          <cell r="F2006">
            <v>0</v>
          </cell>
        </row>
        <row r="2007">
          <cell r="A2007" t="str">
            <v>D3599020002035990670102020100400802</v>
          </cell>
          <cell r="B200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2007"/>
          <cell r="D2007"/>
          <cell r="E2007">
            <v>0</v>
          </cell>
          <cell r="F2007"/>
        </row>
        <row r="2008">
          <cell r="A2008" t="str">
            <v>D3599020002035990670102020100400803</v>
          </cell>
          <cell r="B2008" t="str">
            <v>INSTRUMENTOS ÓPTICOS Y EQUIPO FOTOGRÁFICO; PARTES, PIEZAS Y ACCESORIOS</v>
          </cell>
          <cell r="C2008"/>
          <cell r="D2008"/>
          <cell r="E2008">
            <v>0</v>
          </cell>
          <cell r="F2008"/>
        </row>
        <row r="2009">
          <cell r="A2009" t="str">
            <v>D35990200020359906701020202</v>
          </cell>
          <cell r="B2009" t="str">
            <v>ADQUISICIÓN DE SERVICIOS</v>
          </cell>
          <cell r="C2009">
            <v>0</v>
          </cell>
          <cell r="D2009"/>
          <cell r="E2009">
            <v>0</v>
          </cell>
          <cell r="F2009">
            <v>10300000</v>
          </cell>
        </row>
        <row r="2010">
          <cell r="A2010" t="str">
            <v>D35990200020359906701020202008</v>
          </cell>
          <cell r="B2010" t="str">
            <v xml:space="preserve">SERVICIOS PRESTADOS A LAS EMPRESAS Y SERVICIOS DE PRODUCCIÓN </v>
          </cell>
          <cell r="C2010">
            <v>0</v>
          </cell>
          <cell r="D2010"/>
          <cell r="E2010">
            <v>0</v>
          </cell>
          <cell r="F2010">
            <v>10300000</v>
          </cell>
        </row>
        <row r="2011">
          <cell r="A2011" t="str">
            <v>D35990200020359906701020202008003</v>
          </cell>
          <cell r="B2011" t="str">
            <v>OTROS SERVICIOS PROFESIONALES, CIENTÍFICOS Y TÉCNICOS</v>
          </cell>
          <cell r="C2011">
            <v>0</v>
          </cell>
          <cell r="D2011"/>
          <cell r="E2011">
            <v>0</v>
          </cell>
          <cell r="F2011">
            <v>10300000</v>
          </cell>
        </row>
        <row r="2012">
          <cell r="A2012" t="str">
            <v>D3599020002035990670102020200800301</v>
          </cell>
          <cell r="B2012" t="str">
            <v>SERVICIOS DE CONSULTORÍA EN ADMINISTRACIÓN Y SERVICIOS DE GESTIÓN; SERVICIOS DE TECNOLOGÍA DE LA INFORMACIÓN</v>
          </cell>
          <cell r="C2012">
            <v>0</v>
          </cell>
          <cell r="D2012"/>
          <cell r="E2012">
            <v>0</v>
          </cell>
          <cell r="F2012">
            <v>10300000</v>
          </cell>
        </row>
        <row r="2013">
          <cell r="A2013" t="str">
            <v>D35990200020359906701020202008003019</v>
          </cell>
          <cell r="B2013" t="str">
            <v>OTROS SERVICIOS DE GESTIÓN, EXCEPTO LOS SERVICIOS DE ADMINISTRACIÓN DE PROYECTOS DE CONSTRUCCIÓN</v>
          </cell>
          <cell r="C2013"/>
          <cell r="D2013"/>
          <cell r="E2013">
            <v>0</v>
          </cell>
          <cell r="F2013">
            <v>10300000</v>
          </cell>
        </row>
        <row r="2014">
          <cell r="A2014" t="str">
            <v>D35990200020359906702</v>
          </cell>
          <cell r="B2014" t="str">
            <v>PLANEAR, EJECUTAR, VERIFICAR Y CONTROLAR EL MODELO DE OPERACIÓN POR PROCESOS DE LA ENTIDAD.</v>
          </cell>
          <cell r="C2014">
            <v>0</v>
          </cell>
          <cell r="D2014"/>
          <cell r="E2014">
            <v>0</v>
          </cell>
          <cell r="F2014">
            <v>41665041</v>
          </cell>
        </row>
        <row r="2015">
          <cell r="A2015" t="str">
            <v>D3599020002035990670202</v>
          </cell>
          <cell r="B2015" t="str">
            <v xml:space="preserve">ADQUISICIÓN DE BIENES Y SERVICIOS </v>
          </cell>
          <cell r="C2015">
            <v>0</v>
          </cell>
          <cell r="D2015"/>
          <cell r="E2015">
            <v>0</v>
          </cell>
          <cell r="F2015">
            <v>41665041</v>
          </cell>
        </row>
        <row r="2016">
          <cell r="A2016" t="str">
            <v>D359902000203599067020202</v>
          </cell>
          <cell r="B2016" t="str">
            <v xml:space="preserve">ADQUISICIONES DIFERENTES DE ACTIVOS </v>
          </cell>
          <cell r="C2016">
            <v>0</v>
          </cell>
          <cell r="D2016"/>
          <cell r="E2016">
            <v>0</v>
          </cell>
          <cell r="F2016">
            <v>41665041</v>
          </cell>
        </row>
        <row r="2017">
          <cell r="A2017" t="str">
            <v>D35990200020359906702020201</v>
          </cell>
          <cell r="B2017" t="str">
            <v>MATERIALES Y SUMINISTROS</v>
          </cell>
          <cell r="C2017">
            <v>0</v>
          </cell>
          <cell r="D2017"/>
          <cell r="E2017">
            <v>0</v>
          </cell>
          <cell r="F2017">
            <v>0</v>
          </cell>
        </row>
        <row r="2018">
          <cell r="A2018" t="str">
            <v>D35990200020359906702020201004</v>
          </cell>
          <cell r="B2018" t="str">
            <v>PRODUCTOS METÁLICOS Y PAQUETES DE SOFTWARE</v>
          </cell>
          <cell r="C2018">
            <v>0</v>
          </cell>
          <cell r="D2018"/>
          <cell r="E2018">
            <v>0</v>
          </cell>
          <cell r="F2018">
            <v>0</v>
          </cell>
        </row>
        <row r="2019">
          <cell r="A2019" t="str">
            <v>D35990200020359906702020201004008</v>
          </cell>
          <cell r="B2019" t="str">
            <v>APARATOS MÉDICOS, INSTRUMENTOS ÓPTICOS Y DE PRECISIÓN, RELOJES</v>
          </cell>
          <cell r="C2019">
            <v>0</v>
          </cell>
          <cell r="D2019"/>
          <cell r="E2019">
            <v>0</v>
          </cell>
          <cell r="F2019">
            <v>0</v>
          </cell>
        </row>
        <row r="2020">
          <cell r="A2020" t="str">
            <v>D3599020002035990670202020100400803</v>
          </cell>
          <cell r="B2020" t="str">
            <v>INSTRUMENTOS ÓPTICOS Y EQUIPO FOTOGRÁFICO; PARTES, PIEZAS Y ACCESORIOS</v>
          </cell>
          <cell r="C2020"/>
          <cell r="D2020"/>
          <cell r="E2020">
            <v>0</v>
          </cell>
          <cell r="F2020"/>
        </row>
        <row r="2021">
          <cell r="A2021" t="str">
            <v>D35990200020359906702020202</v>
          </cell>
          <cell r="B2021" t="str">
            <v>ADQUISICIÓN DE SERVICIOS</v>
          </cell>
          <cell r="C2021">
            <v>0</v>
          </cell>
          <cell r="D2021"/>
          <cell r="E2021">
            <v>0</v>
          </cell>
          <cell r="F2021">
            <v>41665041</v>
          </cell>
        </row>
        <row r="2022">
          <cell r="A2022" t="str">
            <v>D35990200020359906702020202008</v>
          </cell>
          <cell r="B2022" t="str">
            <v xml:space="preserve">SERVICIOS PRESTADOS A LAS EMPRESAS Y SERVICIOS DE PRODUCCIÓN </v>
          </cell>
          <cell r="C2022">
            <v>0</v>
          </cell>
          <cell r="D2022"/>
          <cell r="E2022">
            <v>0</v>
          </cell>
          <cell r="F2022">
            <v>41665041</v>
          </cell>
        </row>
        <row r="2023">
          <cell r="A2023" t="str">
            <v>D35990200020359906702020202008003</v>
          </cell>
          <cell r="B2023" t="str">
            <v>OTROS SERVICIOS PROFESIONALES, CIENTÍFICOS Y TÉCNICOS</v>
          </cell>
          <cell r="C2023">
            <v>0</v>
          </cell>
          <cell r="D2023"/>
          <cell r="E2023">
            <v>0</v>
          </cell>
          <cell r="F2023">
            <v>41665041</v>
          </cell>
        </row>
        <row r="2024">
          <cell r="A2024" t="str">
            <v>D3599020002035990670202020200800301</v>
          </cell>
          <cell r="B2024" t="str">
            <v>SERVICIOS DE CONSULTORÍA EN ADMINISTRACIÓN Y SERVICIOS DE GESTIÓN; SERVICIOS DE TECNOLOGÍA DE LA INFORMACIÓN</v>
          </cell>
          <cell r="C2024">
            <v>0</v>
          </cell>
          <cell r="D2024"/>
          <cell r="E2024">
            <v>0</v>
          </cell>
          <cell r="F2024">
            <v>41665041</v>
          </cell>
        </row>
        <row r="2025">
          <cell r="A2025" t="str">
            <v>D35990200020359906702020202008003019</v>
          </cell>
          <cell r="B2025" t="str">
            <v>OTROS SERVICIOS DE GESTIÓN, EXCEPTO LOS SERVICIOS DE ADMINISTRACIÓN DE PROYECTOS DE CONSTRUCCIÓN</v>
          </cell>
          <cell r="C2025"/>
          <cell r="D2025"/>
          <cell r="E2025">
            <v>0</v>
          </cell>
          <cell r="F2025">
            <v>41665041</v>
          </cell>
        </row>
        <row r="2026">
          <cell r="A2026" t="str">
            <v>D35990200020359906703</v>
          </cell>
          <cell r="B2026" t="str">
            <v>MANTENER EL MODELO INTEGRADO DE PLANEACIÓN Y GESTIÓN.</v>
          </cell>
          <cell r="C2026">
            <v>0</v>
          </cell>
          <cell r="D2026"/>
          <cell r="E2026">
            <v>0</v>
          </cell>
          <cell r="F2026">
            <v>51536916</v>
          </cell>
        </row>
        <row r="2027">
          <cell r="A2027" t="str">
            <v>D3599020002035990670302</v>
          </cell>
          <cell r="B2027" t="str">
            <v xml:space="preserve">ADQUISICIÓN DE BIENES Y SERVICIOS </v>
          </cell>
          <cell r="C2027">
            <v>0</v>
          </cell>
          <cell r="D2027"/>
          <cell r="E2027">
            <v>0</v>
          </cell>
          <cell r="F2027">
            <v>51536916</v>
          </cell>
        </row>
        <row r="2028">
          <cell r="A2028" t="str">
            <v>D359902000203599067030202</v>
          </cell>
          <cell r="B2028" t="str">
            <v xml:space="preserve">ADQUISICIONES DIFERENTES DE ACTIVOS </v>
          </cell>
          <cell r="C2028">
            <v>0</v>
          </cell>
          <cell r="D2028"/>
          <cell r="E2028">
            <v>0</v>
          </cell>
          <cell r="F2028">
            <v>51536916</v>
          </cell>
        </row>
        <row r="2029">
          <cell r="A2029" t="str">
            <v>D35990200020359906703020201</v>
          </cell>
          <cell r="B2029" t="str">
            <v>MATERIALES Y SUMINISTROS</v>
          </cell>
          <cell r="C2029">
            <v>0</v>
          </cell>
          <cell r="D2029"/>
          <cell r="E2029">
            <v>0</v>
          </cell>
          <cell r="F2029">
            <v>0</v>
          </cell>
        </row>
        <row r="2030">
          <cell r="A2030" t="str">
            <v>D35990200020359906703020201004</v>
          </cell>
          <cell r="B2030" t="str">
            <v>PRODUCTOS METÁLICOS Y PAQUETES DE SOFTWARE</v>
          </cell>
          <cell r="C2030">
            <v>0</v>
          </cell>
          <cell r="D2030"/>
          <cell r="E2030">
            <v>0</v>
          </cell>
          <cell r="F2030">
            <v>0</v>
          </cell>
        </row>
        <row r="2031">
          <cell r="A2031" t="str">
            <v>D35990200020359906703020201004007</v>
          </cell>
          <cell r="B2031" t="str">
            <v>EQUIPO Y APARATOS DE RADIO, TELEVISIÓN Y COMUNICACIONES</v>
          </cell>
          <cell r="C2031">
            <v>0</v>
          </cell>
          <cell r="D2031"/>
          <cell r="E2031">
            <v>0</v>
          </cell>
          <cell r="F2031">
            <v>0</v>
          </cell>
        </row>
        <row r="2032">
          <cell r="A2032" t="str">
            <v>D3599020002035990670302020100400708</v>
          </cell>
          <cell r="B2032" t="str">
            <v xml:space="preserve">PAQUETES DE SOFTWARE </v>
          </cell>
          <cell r="C2032"/>
          <cell r="D2032"/>
          <cell r="E2032">
            <v>0</v>
          </cell>
          <cell r="F2032"/>
        </row>
        <row r="2033">
          <cell r="A2033" t="str">
            <v>D35990200020359906703020202</v>
          </cell>
          <cell r="B2033" t="str">
            <v>ADQUISICIÓN DE SERVICIOS</v>
          </cell>
          <cell r="C2033">
            <v>0</v>
          </cell>
          <cell r="D2033"/>
          <cell r="E2033">
            <v>0</v>
          </cell>
          <cell r="F2033">
            <v>51536916</v>
          </cell>
        </row>
        <row r="2034">
          <cell r="A2034" t="str">
            <v>D35990200020359906703020202008</v>
          </cell>
          <cell r="B2034" t="str">
            <v xml:space="preserve">SERVICIOS PRESTADOS A LAS EMPRESAS Y SERVICIOS DE PRODUCCIÓN </v>
          </cell>
          <cell r="C2034">
            <v>0</v>
          </cell>
          <cell r="D2034"/>
          <cell r="E2034">
            <v>0</v>
          </cell>
          <cell r="F2034">
            <v>51536916</v>
          </cell>
        </row>
        <row r="2035">
          <cell r="A2035" t="str">
            <v>D35990200020359906703020202008003</v>
          </cell>
          <cell r="B2035" t="str">
            <v>OTROS SERVICIOS PROFESIONALES, CIENTÍFICOS Y TÉCNICOS</v>
          </cell>
          <cell r="C2035">
            <v>0</v>
          </cell>
          <cell r="D2035"/>
          <cell r="E2035">
            <v>0</v>
          </cell>
          <cell r="F2035">
            <v>51536916</v>
          </cell>
        </row>
        <row r="2036">
          <cell r="A2036" t="str">
            <v>D3599020002035990670302020200800301</v>
          </cell>
          <cell r="B2036" t="str">
            <v>SERVICIOS DE CONSULTORÍA EN ADMINISTRACIÓN Y SERVICIOS DE GESTIÓN; SERVICIOS DE TECNOLOGÍA DE LA INFORMACIÓN</v>
          </cell>
          <cell r="C2036">
            <v>0</v>
          </cell>
          <cell r="D2036"/>
          <cell r="E2036">
            <v>0</v>
          </cell>
          <cell r="F2036">
            <v>51536916</v>
          </cell>
        </row>
        <row r="2037">
          <cell r="A2037" t="str">
            <v>D35990200020359906703020202008003019</v>
          </cell>
          <cell r="B2037" t="str">
            <v>OTROS SERVICIOS DE GESTIÓN, EXCEPTO LOS SERVICIOS DE ADMINISTRACIÓN DE PROYECTOS DE CONSTRUCCIÓN</v>
          </cell>
          <cell r="C2037"/>
          <cell r="D2037"/>
          <cell r="E2037">
            <v>0</v>
          </cell>
          <cell r="F2037">
            <v>51536916</v>
          </cell>
        </row>
        <row r="2038">
          <cell r="A2038" t="str">
            <v>D359902000203599068 OAPI</v>
          </cell>
          <cell r="B2038" t="str">
            <v>DOCUMENTOS DE PLANEACIÓN</v>
          </cell>
          <cell r="C2038">
            <v>0</v>
          </cell>
          <cell r="D2038"/>
          <cell r="E2038">
            <v>0</v>
          </cell>
          <cell r="F2038">
            <v>36648957</v>
          </cell>
        </row>
        <row r="2039">
          <cell r="A2039" t="str">
            <v>D35990200020359906801</v>
          </cell>
          <cell r="B2039" t="str">
            <v>IMPLEMENTAR PRACTICAS EN MATERIA DE GOBIERNO CORPORATIVO.</v>
          </cell>
          <cell r="C2039">
            <v>0</v>
          </cell>
          <cell r="D2039"/>
          <cell r="E2039">
            <v>0</v>
          </cell>
          <cell r="F2039">
            <v>16160925</v>
          </cell>
        </row>
        <row r="2040">
          <cell r="A2040" t="str">
            <v>D3599020002035990680102</v>
          </cell>
          <cell r="B2040" t="str">
            <v xml:space="preserve">ADQUISICIÓN DE BIENES Y SERVICIOS </v>
          </cell>
          <cell r="C2040">
            <v>0</v>
          </cell>
          <cell r="D2040"/>
          <cell r="E2040">
            <v>0</v>
          </cell>
          <cell r="F2040">
            <v>16160925</v>
          </cell>
        </row>
        <row r="2041">
          <cell r="A2041" t="str">
            <v>D359902000203599068010202</v>
          </cell>
          <cell r="B2041" t="str">
            <v xml:space="preserve">ADQUISICIONES DIFERENTES DE ACTIVOS </v>
          </cell>
          <cell r="C2041">
            <v>0</v>
          </cell>
          <cell r="D2041"/>
          <cell r="E2041">
            <v>0</v>
          </cell>
          <cell r="F2041">
            <v>16160925</v>
          </cell>
        </row>
        <row r="2042">
          <cell r="A2042" t="str">
            <v>D35990200020359906801020202</v>
          </cell>
          <cell r="B2042" t="str">
            <v>ADQUISICIÓN DE SERVICIOS</v>
          </cell>
          <cell r="C2042">
            <v>0</v>
          </cell>
          <cell r="D2042"/>
          <cell r="E2042">
            <v>0</v>
          </cell>
          <cell r="F2042">
            <v>16160925</v>
          </cell>
        </row>
        <row r="2043">
          <cell r="A2043" t="str">
            <v>D35990200020359906801020202008</v>
          </cell>
          <cell r="B2043" t="str">
            <v xml:space="preserve">SERVICIOS PRESTADOS A LAS EMPRESAS Y SERVICIOS DE PRODUCCIÓN </v>
          </cell>
          <cell r="C2043">
            <v>0</v>
          </cell>
          <cell r="D2043"/>
          <cell r="E2043">
            <v>0</v>
          </cell>
          <cell r="F2043">
            <v>16160925</v>
          </cell>
        </row>
        <row r="2044">
          <cell r="A2044" t="str">
            <v>D35990200020359906801020202008003</v>
          </cell>
          <cell r="B2044" t="str">
            <v>OTROS SERVICIOS PROFESIONALES, CIENTÍFICOS Y TÉCNICOS</v>
          </cell>
          <cell r="C2044">
            <v>0</v>
          </cell>
          <cell r="D2044"/>
          <cell r="E2044">
            <v>0</v>
          </cell>
          <cell r="F2044">
            <v>16160925</v>
          </cell>
        </row>
        <row r="2045">
          <cell r="A2045" t="str">
            <v>D3599020002035990680102020200800306</v>
          </cell>
          <cell r="B2045" t="str">
            <v>SERVICIOS DE PUBLICIDAD Y EL SUMINISTRO DE ESPACIO O TIEMPO PUBLICITARIOS</v>
          </cell>
          <cell r="C2045"/>
          <cell r="D2045"/>
          <cell r="E2045">
            <v>0</v>
          </cell>
          <cell r="F2045">
            <v>16160925</v>
          </cell>
        </row>
        <row r="2046">
          <cell r="A2046" t="str">
            <v>D35990200020359906802</v>
          </cell>
          <cell r="B2046" t="str">
            <v>IMPLEMENTAR INICIATIVAS ENCAMINADAS A CONTRIBUIR AL DESARROLLO SOSTENIBLE DE LA ACTIVIDAD ARTESANAL</v>
          </cell>
          <cell r="C2046">
            <v>0</v>
          </cell>
          <cell r="D2046"/>
          <cell r="E2046">
            <v>0</v>
          </cell>
          <cell r="F2046">
            <v>20488032</v>
          </cell>
        </row>
        <row r="2047">
          <cell r="A2047" t="str">
            <v>D3599020002035990680202</v>
          </cell>
          <cell r="B2047" t="str">
            <v xml:space="preserve">ADQUISICIÓN DE BIENES Y SERVICIOS </v>
          </cell>
          <cell r="C2047">
            <v>0</v>
          </cell>
          <cell r="D2047"/>
          <cell r="E2047">
            <v>0</v>
          </cell>
          <cell r="F2047">
            <v>20488032</v>
          </cell>
        </row>
        <row r="2048">
          <cell r="A2048" t="str">
            <v>D359902000203599068020202</v>
          </cell>
          <cell r="B2048" t="str">
            <v xml:space="preserve">ADQUISICIONES DIFERENTES DE ACTIVOS </v>
          </cell>
          <cell r="C2048">
            <v>0</v>
          </cell>
          <cell r="D2048"/>
          <cell r="E2048">
            <v>0</v>
          </cell>
          <cell r="F2048">
            <v>20488032</v>
          </cell>
        </row>
        <row r="2049">
          <cell r="A2049" t="str">
            <v>D35990200020359906802020202</v>
          </cell>
          <cell r="B2049" t="str">
            <v>ADQUISICIÓN DE SERVICIOS</v>
          </cell>
          <cell r="C2049">
            <v>0</v>
          </cell>
          <cell r="D2049"/>
          <cell r="E2049">
            <v>0</v>
          </cell>
          <cell r="F2049">
            <v>20488032</v>
          </cell>
        </row>
        <row r="2050">
          <cell r="A2050" t="str">
            <v>D35990200020359906802020202008</v>
          </cell>
          <cell r="B2050" t="str">
            <v xml:space="preserve">SERVICIOS PRESTADOS A LAS EMPRESAS Y SERVICIOS DE PRODUCCIÓN </v>
          </cell>
          <cell r="C2050">
            <v>0</v>
          </cell>
          <cell r="D2050"/>
          <cell r="E2050">
            <v>0</v>
          </cell>
          <cell r="F2050">
            <v>20488032</v>
          </cell>
        </row>
        <row r="2051">
          <cell r="A2051" t="str">
            <v>D35990200020359906802020202008003</v>
          </cell>
          <cell r="B2051" t="str">
            <v>OTROS SERVICIOS PROFESIONALES, CIENTÍFICOS Y TÉCNICOS</v>
          </cell>
          <cell r="C2051">
            <v>0</v>
          </cell>
          <cell r="D2051"/>
          <cell r="E2051">
            <v>0</v>
          </cell>
          <cell r="F2051">
            <v>20488032</v>
          </cell>
        </row>
        <row r="2052">
          <cell r="A2052" t="str">
            <v>D3599020002035990680202020200800309</v>
          </cell>
          <cell r="B2052" t="str">
            <v>OTROS SERVICIOS PROFESIONALES Y TÉCNICOS N.C.P.</v>
          </cell>
          <cell r="C2052"/>
          <cell r="D2052"/>
          <cell r="E2052">
            <v>0</v>
          </cell>
          <cell r="F2052">
            <v>20488032</v>
          </cell>
        </row>
        <row r="2053">
          <cell r="A2053" t="str">
            <v>D359902000203599072</v>
          </cell>
          <cell r="B2053" t="str">
            <v>SERVICIO DE EDUCACIÓN INFORMAL PARA LA GESTIÓN ADMINISTRATIVA</v>
          </cell>
          <cell r="C2053">
            <v>266000</v>
          </cell>
          <cell r="D2053"/>
          <cell r="E2053">
            <v>266000</v>
          </cell>
          <cell r="F2053">
            <v>516650808</v>
          </cell>
        </row>
        <row r="2054">
          <cell r="A2054" t="str">
            <v>D35990200020359907201</v>
          </cell>
          <cell r="B2054" t="str">
            <v>EJECUTAR PROGRAMA DE TRANSFORMACIÓN CULTURAL.</v>
          </cell>
          <cell r="C2054">
            <v>0</v>
          </cell>
          <cell r="D2054"/>
          <cell r="E2054">
            <v>0</v>
          </cell>
          <cell r="F2054">
            <v>101437318</v>
          </cell>
        </row>
        <row r="2055">
          <cell r="A2055" t="str">
            <v>D3599020002035990720102</v>
          </cell>
          <cell r="B2055" t="str">
            <v xml:space="preserve">ADQUISICIÓN DE BIENES Y SERVICIOS </v>
          </cell>
          <cell r="C2055">
            <v>0</v>
          </cell>
          <cell r="D2055"/>
          <cell r="E2055">
            <v>0</v>
          </cell>
          <cell r="F2055">
            <v>101437318</v>
          </cell>
        </row>
        <row r="2056">
          <cell r="A2056" t="str">
            <v>D359902000203599072010202</v>
          </cell>
          <cell r="B2056" t="str">
            <v xml:space="preserve">ADQUISICIONES DIFERENTES DE ACTIVOS </v>
          </cell>
          <cell r="C2056">
            <v>0</v>
          </cell>
          <cell r="D2056"/>
          <cell r="E2056">
            <v>0</v>
          </cell>
          <cell r="F2056">
            <v>101437318</v>
          </cell>
        </row>
        <row r="2057">
          <cell r="A2057" t="str">
            <v>D35990200020359907201020202</v>
          </cell>
          <cell r="B2057" t="str">
            <v>ADQUISICIÓN DE SERVICIOS</v>
          </cell>
          <cell r="C2057">
            <v>0</v>
          </cell>
          <cell r="D2057"/>
          <cell r="E2057">
            <v>0</v>
          </cell>
          <cell r="F2057">
            <v>101437318</v>
          </cell>
        </row>
        <row r="2058">
          <cell r="A2058" t="str">
            <v>D35990200020359907201020202008</v>
          </cell>
          <cell r="B2058" t="str">
            <v xml:space="preserve">SERVICIOS PRESTADOS A LAS EMPRESAS Y SERVICIOS DE PRODUCCIÓN </v>
          </cell>
          <cell r="C2058">
            <v>0</v>
          </cell>
          <cell r="D2058"/>
          <cell r="E2058">
            <v>0</v>
          </cell>
          <cell r="F2058">
            <v>76437318</v>
          </cell>
        </row>
        <row r="2059">
          <cell r="A2059" t="str">
            <v>D35990200020359907201020202008003</v>
          </cell>
          <cell r="B2059" t="str">
            <v>OTROS SERVICIOS PROFESIONALES, CIENTÍFICOS Y TÉCNICOS</v>
          </cell>
          <cell r="C2059">
            <v>0</v>
          </cell>
          <cell r="D2059"/>
          <cell r="E2059">
            <v>0</v>
          </cell>
          <cell r="F2059">
            <v>76437318</v>
          </cell>
        </row>
        <row r="2060">
          <cell r="A2060" t="str">
            <v>D3599020002035990720102020200800301</v>
          </cell>
          <cell r="B2060" t="str">
            <v>SERVICIOS DE CONSULTORÍA EN ADMINISTRACIÓN Y SERVICIOS DE GESTIÓN; SERVICIOS DE TECNOLOGÍA DE LA INFORMACIÓN</v>
          </cell>
          <cell r="C2060">
            <v>0</v>
          </cell>
          <cell r="D2060"/>
          <cell r="E2060">
            <v>0</v>
          </cell>
          <cell r="F2060">
            <v>76437318</v>
          </cell>
        </row>
        <row r="2061">
          <cell r="A2061" t="str">
            <v>D35990200020359907201020202008003019</v>
          </cell>
          <cell r="B2061" t="str">
            <v>OTROS SERVICIOS DE GESTIÓN, EXCEPTO LOS SERVICIOS DE ADMINISTRACIÓN DE PROYECTOS DE CONSTRUCCIÓN</v>
          </cell>
          <cell r="C2061"/>
          <cell r="D2061"/>
          <cell r="E2061">
            <v>0</v>
          </cell>
          <cell r="F2061">
            <v>76437318</v>
          </cell>
        </row>
        <row r="2062">
          <cell r="A2062" t="str">
            <v>D35990200020359907201020202009</v>
          </cell>
          <cell r="B2062" t="str">
            <v>SERVICIOS PARA LA COMUNIDAD, SOCIALES Y PERSONALES</v>
          </cell>
          <cell r="C2062">
            <v>0</v>
          </cell>
          <cell r="D2062"/>
          <cell r="E2062">
            <v>0</v>
          </cell>
          <cell r="F2062">
            <v>25000000</v>
          </cell>
        </row>
        <row r="2063">
          <cell r="A2063" t="str">
            <v>D35990200020359907201020202009006</v>
          </cell>
          <cell r="B2063" t="str">
            <v>SERVICIOS DE ESPARCIMIENTO, CULTURALES Y DEPORTIVOS</v>
          </cell>
          <cell r="C2063">
            <v>0</v>
          </cell>
          <cell r="D2063"/>
          <cell r="E2063">
            <v>0</v>
          </cell>
          <cell r="F2063">
            <v>25000000</v>
          </cell>
        </row>
        <row r="2064">
          <cell r="A2064" t="str">
            <v>D3599020002035990720102020200900609</v>
          </cell>
          <cell r="B2064" t="str">
            <v>OTROS SERVICIOS DE ESPARCIMIENTO Y DIVERSIÓN</v>
          </cell>
          <cell r="C2064"/>
          <cell r="D2064"/>
          <cell r="E2064">
            <v>0</v>
          </cell>
          <cell r="F2064">
            <v>25000000</v>
          </cell>
        </row>
        <row r="2065">
          <cell r="A2065" t="str">
            <v>D35990200020359907202</v>
          </cell>
          <cell r="B2065" t="str">
            <v>IMPLEMENTAR NUEVO MODELO DE OPERACIÓN</v>
          </cell>
          <cell r="C2065">
            <v>266000</v>
          </cell>
          <cell r="D2065"/>
          <cell r="E2065">
            <v>266000</v>
          </cell>
          <cell r="F2065">
            <v>415213490</v>
          </cell>
        </row>
        <row r="2066">
          <cell r="A2066" t="str">
            <v>D3599020002035990720202</v>
          </cell>
          <cell r="B2066" t="str">
            <v xml:space="preserve">ADQUISICIÓN DE BIENES Y SERVICIOS </v>
          </cell>
          <cell r="C2066">
            <v>266000</v>
          </cell>
          <cell r="D2066"/>
          <cell r="E2066">
            <v>266000</v>
          </cell>
          <cell r="F2066">
            <v>415213490</v>
          </cell>
        </row>
        <row r="2067">
          <cell r="A2067" t="str">
            <v>D359902000203599072020202</v>
          </cell>
          <cell r="B2067" t="str">
            <v xml:space="preserve">ADQUISICIONES DIFERENTES DE ACTIVOS </v>
          </cell>
          <cell r="C2067">
            <v>266000</v>
          </cell>
          <cell r="D2067"/>
          <cell r="E2067">
            <v>266000</v>
          </cell>
          <cell r="F2067">
            <v>415213490</v>
          </cell>
        </row>
        <row r="2068">
          <cell r="A2068" t="str">
            <v>D35990200020359907202020201</v>
          </cell>
          <cell r="B2068" t="str">
            <v>MATERIALES Y SUMINISTROS</v>
          </cell>
          <cell r="C2068">
            <v>0</v>
          </cell>
          <cell r="D2068"/>
          <cell r="E2068">
            <v>0</v>
          </cell>
          <cell r="F2068">
            <v>0</v>
          </cell>
        </row>
        <row r="2069">
          <cell r="A2069" t="str">
            <v>D35990200020359907202020201004</v>
          </cell>
          <cell r="B2069" t="str">
            <v>PRODUCTOS METÁLICOS Y PAQUETES DE SOFTWARE</v>
          </cell>
          <cell r="C2069">
            <v>0</v>
          </cell>
          <cell r="D2069"/>
          <cell r="E2069">
            <v>0</v>
          </cell>
          <cell r="F2069">
            <v>0</v>
          </cell>
        </row>
        <row r="2070">
          <cell r="A2070" t="str">
            <v>D35990200020359907202020201004007</v>
          </cell>
          <cell r="B2070" t="str">
            <v>EQUIPO Y APARATOS DE RADIO, TELEVISIÓN Y COMUNICACIONES</v>
          </cell>
          <cell r="C2070">
            <v>0</v>
          </cell>
          <cell r="D2070"/>
          <cell r="E2070">
            <v>0</v>
          </cell>
          <cell r="F2070">
            <v>0</v>
          </cell>
        </row>
        <row r="2071">
          <cell r="A2071" t="str">
            <v>D3599020002035990720202020100400708</v>
          </cell>
          <cell r="B2071" t="str">
            <v xml:space="preserve">PAQUETES DE SOFTWARE </v>
          </cell>
          <cell r="C2071"/>
          <cell r="D2071"/>
          <cell r="E2071">
            <v>0</v>
          </cell>
          <cell r="F2071"/>
        </row>
        <row r="2072">
          <cell r="A2072" t="str">
            <v>D35990200020359907202020202</v>
          </cell>
          <cell r="B2072" t="str">
            <v>ADQUISICIÓN DE SERVICIOS</v>
          </cell>
          <cell r="C2072">
            <v>266000</v>
          </cell>
          <cell r="D2072"/>
          <cell r="E2072">
            <v>266000</v>
          </cell>
          <cell r="F2072">
            <v>415213490</v>
          </cell>
        </row>
        <row r="2073">
          <cell r="A2073" t="str">
            <v>D35990200020359907202020202008</v>
          </cell>
          <cell r="B2073" t="str">
            <v xml:space="preserve">SERVICIOS PRESTADOS A LAS EMPRESAS Y SERVICIOS DE PRODUCCIÓN </v>
          </cell>
          <cell r="C2073">
            <v>266000</v>
          </cell>
          <cell r="D2073"/>
          <cell r="E2073">
            <v>266000</v>
          </cell>
          <cell r="F2073">
            <v>415213490</v>
          </cell>
        </row>
        <row r="2074">
          <cell r="A2074" t="str">
            <v>D35990200020359907202020202008003</v>
          </cell>
          <cell r="B2074" t="str">
            <v>OTROS SERVICIOS PROFESIONALES, CIENTÍFICOS Y TÉCNICOS</v>
          </cell>
          <cell r="C2074">
            <v>266000</v>
          </cell>
          <cell r="D2074"/>
          <cell r="E2074">
            <v>266000</v>
          </cell>
          <cell r="F2074">
            <v>415213490</v>
          </cell>
        </row>
        <row r="2075">
          <cell r="A2075" t="str">
            <v>D3599020002035990720202020200800301</v>
          </cell>
          <cell r="B2075" t="str">
            <v>SERVICIOS DE CONSULTORÍA EN ADMINISTRACIÓN Y SERVICIOS DE GESTIÓN; SERVICIOS DE TECNOLOGÍA DE LA INFORMACIÓN</v>
          </cell>
          <cell r="C2075">
            <v>266000</v>
          </cell>
          <cell r="D2075"/>
          <cell r="E2075">
            <v>266000</v>
          </cell>
          <cell r="F2075">
            <v>415213490</v>
          </cell>
        </row>
        <row r="2076">
          <cell r="A2076" t="str">
            <v>D35990200020359907202020202008003019</v>
          </cell>
          <cell r="B2076" t="str">
            <v>OTROS SERVICIOS DE GESTIÓN, EXCEPTO LOS SERVICIOS DE ADMINISTRACIÓN DE PROYECTOS DE CONSTRUCCIÓN</v>
          </cell>
          <cell r="C2076">
            <v>266000</v>
          </cell>
          <cell r="D2076"/>
          <cell r="E2076">
            <v>266000</v>
          </cell>
          <cell r="F2076">
            <v>415213490</v>
          </cell>
        </row>
        <row r="2077">
          <cell r="A2077" t="str">
            <v>D359902000203599921</v>
          </cell>
          <cell r="B2077" t="str">
            <v>SERVICIOS DE INFORMACIÓN ACTUALIZADOS</v>
          </cell>
          <cell r="C2077">
            <v>0</v>
          </cell>
          <cell r="D2077"/>
          <cell r="E2077">
            <v>0</v>
          </cell>
          <cell r="F2077">
            <v>285387808</v>
          </cell>
        </row>
        <row r="2078">
          <cell r="A2078" t="str">
            <v>D35990200020359992101</v>
          </cell>
          <cell r="B2078" t="str">
            <v>ACTUALIZAR, MANTENER Y/O IMPLEMENTAR SISTEMAS DE INFORMACIÓN, SITIOS Y APLICATIVOS DE LA ENTIDAD.</v>
          </cell>
          <cell r="C2078">
            <v>0</v>
          </cell>
          <cell r="D2078"/>
          <cell r="E2078">
            <v>0</v>
          </cell>
          <cell r="F2078">
            <v>161176824</v>
          </cell>
        </row>
        <row r="2079">
          <cell r="A2079" t="str">
            <v>D3599020002035999210102</v>
          </cell>
          <cell r="B2079" t="str">
            <v xml:space="preserve">ADQUISICIÓN DE BIENES Y SERVICIOS </v>
          </cell>
          <cell r="C2079">
            <v>0</v>
          </cell>
          <cell r="D2079"/>
          <cell r="E2079">
            <v>0</v>
          </cell>
          <cell r="F2079">
            <v>161176824</v>
          </cell>
        </row>
        <row r="2080">
          <cell r="A2080" t="str">
            <v>D359902000203599921010202</v>
          </cell>
          <cell r="B2080" t="str">
            <v xml:space="preserve">ADQUISICIONES DIFERENTES DE ACTIVOS </v>
          </cell>
          <cell r="C2080">
            <v>0</v>
          </cell>
          <cell r="D2080"/>
          <cell r="E2080">
            <v>0</v>
          </cell>
          <cell r="F2080">
            <v>161176824</v>
          </cell>
        </row>
        <row r="2081">
          <cell r="A2081" t="str">
            <v>D35990200020359992101020202</v>
          </cell>
          <cell r="B2081" t="str">
            <v>ADQUISICIÓN DE SERVICIOS</v>
          </cell>
          <cell r="C2081">
            <v>0</v>
          </cell>
          <cell r="D2081"/>
          <cell r="E2081">
            <v>0</v>
          </cell>
          <cell r="F2081">
            <v>161176824</v>
          </cell>
        </row>
        <row r="2082">
          <cell r="A2082" t="str">
            <v>D35990200020359992101020202008</v>
          </cell>
          <cell r="B2082" t="str">
            <v xml:space="preserve">SERVICIOS PRESTADOS A LAS EMPRESAS Y SERVICIOS DE PRODUCCIÓN </v>
          </cell>
          <cell r="C2082">
            <v>0</v>
          </cell>
          <cell r="D2082"/>
          <cell r="E2082">
            <v>0</v>
          </cell>
          <cell r="F2082">
            <v>161176824</v>
          </cell>
        </row>
        <row r="2083">
          <cell r="A2083" t="str">
            <v>D35990200020359992101020202008003</v>
          </cell>
          <cell r="B2083" t="str">
            <v>OTROS SERVICIOS PROFESIONALES, CIENTÍFICOS Y TÉCNICOS</v>
          </cell>
          <cell r="C2083">
            <v>0</v>
          </cell>
          <cell r="D2083"/>
          <cell r="E2083">
            <v>0</v>
          </cell>
          <cell r="F2083">
            <v>161176824</v>
          </cell>
        </row>
        <row r="2084">
          <cell r="A2084" t="str">
            <v>D3599020002035999210102020200800301</v>
          </cell>
          <cell r="B2084" t="str">
            <v>SERVICIOS DE CONSULTORÍA EN ADMINISTRACIÓN Y SERVICIOS DE GESTIÓN; SERVICIOS DE TECNOLOGÍA DE LA INFORMACIÓN</v>
          </cell>
          <cell r="C2084">
            <v>0</v>
          </cell>
          <cell r="D2084"/>
          <cell r="E2084">
            <v>0</v>
          </cell>
          <cell r="F2084">
            <v>161176824</v>
          </cell>
        </row>
        <row r="2085">
          <cell r="A2085" t="str">
            <v>D35990200020359992101020202008003019</v>
          </cell>
          <cell r="B2085" t="str">
            <v>OTROS SERVICIOS DE GESTIÓN, EXCEPTO LOS SERVICIOS DE ADMINISTRACIÓN DE PROYECTOS DE CONSTRUCCIÓN</v>
          </cell>
          <cell r="C2085"/>
          <cell r="D2085"/>
          <cell r="E2085">
            <v>0</v>
          </cell>
          <cell r="F2085">
            <v>161176824</v>
          </cell>
        </row>
        <row r="2086">
          <cell r="A2086" t="str">
            <v>D35990200020359992102</v>
          </cell>
          <cell r="B2086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2086">
            <v>0</v>
          </cell>
          <cell r="D2086"/>
          <cell r="E2086">
            <v>0</v>
          </cell>
          <cell r="F2086">
            <v>33950762</v>
          </cell>
        </row>
        <row r="2087">
          <cell r="A2087" t="str">
            <v>D3599020002035999210202</v>
          </cell>
          <cell r="B2087" t="str">
            <v xml:space="preserve">ADQUISICIÓN DE BIENES Y SERVICIOS </v>
          </cell>
          <cell r="C2087">
            <v>0</v>
          </cell>
          <cell r="D2087"/>
          <cell r="E2087">
            <v>0</v>
          </cell>
          <cell r="F2087">
            <v>33950762</v>
          </cell>
        </row>
        <row r="2088">
          <cell r="A2088" t="str">
            <v>D359902000203599921020202</v>
          </cell>
          <cell r="B2088" t="str">
            <v xml:space="preserve">ADQUISICIONES DIFERENTES DE ACTIVOS </v>
          </cell>
          <cell r="C2088">
            <v>0</v>
          </cell>
          <cell r="D2088"/>
          <cell r="E2088">
            <v>0</v>
          </cell>
          <cell r="F2088">
            <v>33950762</v>
          </cell>
        </row>
        <row r="2089">
          <cell r="A2089" t="str">
            <v>D35990200020359992102020202</v>
          </cell>
          <cell r="B2089" t="str">
            <v>ADQUISICIÓN DE SERVICIOS</v>
          </cell>
          <cell r="C2089">
            <v>0</v>
          </cell>
          <cell r="D2089"/>
          <cell r="E2089">
            <v>0</v>
          </cell>
          <cell r="F2089">
            <v>33950762</v>
          </cell>
        </row>
        <row r="2090">
          <cell r="A2090" t="str">
            <v>D35990200020359992102020202008</v>
          </cell>
          <cell r="B2090" t="str">
            <v xml:space="preserve">SERVICIOS PRESTADOS A LAS EMPRESAS Y SERVICIOS DE PRODUCCIÓN </v>
          </cell>
          <cell r="C2090">
            <v>0</v>
          </cell>
          <cell r="D2090"/>
          <cell r="E2090">
            <v>0</v>
          </cell>
          <cell r="F2090">
            <v>33950762</v>
          </cell>
        </row>
        <row r="2091">
          <cell r="A2091" t="str">
            <v>D35990200020359992102020202008003</v>
          </cell>
          <cell r="B2091" t="str">
            <v>OTROS SERVICIOS PROFESIONALES, CIENTÍFICOS Y TÉCNICOS</v>
          </cell>
          <cell r="C2091">
            <v>0</v>
          </cell>
          <cell r="D2091"/>
          <cell r="E2091">
            <v>0</v>
          </cell>
          <cell r="F2091">
            <v>33950762</v>
          </cell>
        </row>
        <row r="2092">
          <cell r="A2092" t="str">
            <v>D3599020002035999210202020200800301</v>
          </cell>
          <cell r="B2092" t="str">
            <v>SERVICIOS DE CONSULTORÍA EN ADMINISTRACIÓN Y SERVICIOS DE GESTIÓN; SERVICIOS DE TECNOLOGÍA DE LA INFORMACIÓN</v>
          </cell>
          <cell r="C2092">
            <v>0</v>
          </cell>
          <cell r="D2092"/>
          <cell r="E2092">
            <v>0</v>
          </cell>
          <cell r="F2092">
            <v>33950762</v>
          </cell>
        </row>
        <row r="2093">
          <cell r="A2093" t="str">
            <v>D35990200020359992102020202008003019</v>
          </cell>
          <cell r="B2093" t="str">
            <v>OTROS SERVICIOS DE GESTIÓN, EXCEPTO LOS SERVICIOS DE ADMINISTRACIÓN DE PROYECTOS DE CONSTRUCCIÓN</v>
          </cell>
          <cell r="C2093"/>
          <cell r="D2093"/>
          <cell r="E2093">
            <v>0</v>
          </cell>
          <cell r="F2093">
            <v>33950762</v>
          </cell>
        </row>
        <row r="2094">
          <cell r="A2094" t="str">
            <v>D35990200020359992103</v>
          </cell>
          <cell r="B2094" t="str">
            <v>ACTUALIZAR LAS PUBLICACIONES, SERVICIOS Y CONTENIDOS DEL PORTAL OFRECIDOS EN LA WEB; Y FORTALECER LA ESTRATEGIA DE REDES SOCIALES DE ARTESANÍAS DE COLOMBIA.</v>
          </cell>
          <cell r="C2094">
            <v>0</v>
          </cell>
          <cell r="D2094"/>
          <cell r="E2094">
            <v>0</v>
          </cell>
          <cell r="F2094">
            <v>90260222</v>
          </cell>
        </row>
        <row r="2095">
          <cell r="A2095" t="str">
            <v>D3599020002035999210302</v>
          </cell>
          <cell r="B2095" t="str">
            <v xml:space="preserve">ADQUISICIÓN DE BIENES Y SERVICIOS </v>
          </cell>
          <cell r="C2095">
            <v>0</v>
          </cell>
          <cell r="D2095"/>
          <cell r="E2095">
            <v>0</v>
          </cell>
          <cell r="F2095">
            <v>90260222</v>
          </cell>
        </row>
        <row r="2096">
          <cell r="A2096" t="str">
            <v>D359902000203599921030202</v>
          </cell>
          <cell r="B2096" t="str">
            <v xml:space="preserve">ADQUISICIONES DIFERENTES DE ACTIVOS </v>
          </cell>
          <cell r="C2096">
            <v>0</v>
          </cell>
          <cell r="D2096"/>
          <cell r="E2096">
            <v>0</v>
          </cell>
          <cell r="F2096">
            <v>90260222</v>
          </cell>
        </row>
        <row r="2097">
          <cell r="A2097" t="str">
            <v>D35990200020359992103020202</v>
          </cell>
          <cell r="B2097" t="str">
            <v>ADQUISICIÓN DE SERVICIOS</v>
          </cell>
          <cell r="C2097">
            <v>0</v>
          </cell>
          <cell r="D2097"/>
          <cell r="E2097">
            <v>0</v>
          </cell>
          <cell r="F2097">
            <v>90260222</v>
          </cell>
        </row>
        <row r="2098">
          <cell r="A2098" t="str">
            <v>D35990200020359992103020202008</v>
          </cell>
          <cell r="B2098" t="str">
            <v xml:space="preserve">SERVICIOS PRESTADOS A LAS EMPRESAS Y SERVICIOS DE PRODUCCIÓN </v>
          </cell>
          <cell r="C2098">
            <v>0</v>
          </cell>
          <cell r="D2098"/>
          <cell r="E2098">
            <v>0</v>
          </cell>
          <cell r="F2098">
            <v>90260222</v>
          </cell>
        </row>
        <row r="2099">
          <cell r="A2099" t="str">
            <v>D35990200020359992103020202008003</v>
          </cell>
          <cell r="B2099" t="str">
            <v>OTROS SERVICIOS PROFESIONALES, CIENTÍFICOS Y TÉCNICOS</v>
          </cell>
          <cell r="C2099">
            <v>0</v>
          </cell>
          <cell r="D2099"/>
          <cell r="E2099">
            <v>0</v>
          </cell>
          <cell r="F2099">
            <v>90260222</v>
          </cell>
        </row>
        <row r="2100">
          <cell r="A2100" t="str">
            <v>D3599020002035999210302020200800309</v>
          </cell>
          <cell r="B2100" t="str">
            <v>OTROS SERVICIOS PROFESIONALES Y TÉCNICOS N.C.P.</v>
          </cell>
          <cell r="C2100"/>
          <cell r="D2100"/>
          <cell r="E2100">
            <v>0</v>
          </cell>
          <cell r="F2100">
            <v>90260222</v>
          </cell>
        </row>
        <row r="2101">
          <cell r="A2101" t="str">
            <v>D359902000203599923</v>
          </cell>
          <cell r="B2101" t="str">
            <v>SERVICIOS TECNOLÓGICOS</v>
          </cell>
          <cell r="C2101">
            <v>30321800.5</v>
          </cell>
          <cell r="D2101"/>
          <cell r="E2101">
            <v>30321800.5</v>
          </cell>
          <cell r="F2101">
            <v>763906470</v>
          </cell>
        </row>
        <row r="2102">
          <cell r="A2102" t="str">
            <v>D35990200020359992301</v>
          </cell>
          <cell r="B2102" t="str">
            <v>IMPLEMENTAR, ACTUALIZAR, REPONER Y/O RENOVAR RECURSO, SERVICIOS Y HERRAMIENTAS DE TECNOLOGÍAS DE LA INFORMACIÓN Y LAS COMUNICACIONES (TIC)</v>
          </cell>
          <cell r="C2102">
            <v>0</v>
          </cell>
          <cell r="D2102"/>
          <cell r="E2102">
            <v>0</v>
          </cell>
          <cell r="F2102">
            <v>639927718</v>
          </cell>
        </row>
        <row r="2103">
          <cell r="A2103" t="str">
            <v>D3599020002035999230102</v>
          </cell>
          <cell r="B2103" t="str">
            <v xml:space="preserve">ADQUISICIÓN DE BIENES Y SERVICIOS </v>
          </cell>
          <cell r="C2103">
            <v>0</v>
          </cell>
          <cell r="D2103"/>
          <cell r="E2103">
            <v>0</v>
          </cell>
          <cell r="F2103">
            <v>639927718</v>
          </cell>
        </row>
        <row r="2104">
          <cell r="A2104" t="str">
            <v>D359902000203599923010202</v>
          </cell>
          <cell r="B2104" t="str">
            <v xml:space="preserve">ADQUISICIONES DIFERENTES DE ACTIVOS </v>
          </cell>
          <cell r="C2104">
            <v>0</v>
          </cell>
          <cell r="D2104"/>
          <cell r="E2104">
            <v>0</v>
          </cell>
          <cell r="F2104">
            <v>639927718</v>
          </cell>
        </row>
        <row r="2105">
          <cell r="A2105" t="str">
            <v>D35990200020359992301020201</v>
          </cell>
          <cell r="B2105" t="str">
            <v>MATERIALES Y SUMINISTROS</v>
          </cell>
          <cell r="C2105">
            <v>0</v>
          </cell>
          <cell r="D2105"/>
          <cell r="E2105">
            <v>0</v>
          </cell>
          <cell r="F2105">
            <v>148921999</v>
          </cell>
        </row>
        <row r="2106">
          <cell r="A2106" t="str">
            <v>D35990200020359992301020201004</v>
          </cell>
          <cell r="B2106" t="str">
            <v>PRODUCTOS METÁLICOS Y PAQUETES DE SOFTWARE</v>
          </cell>
          <cell r="C2106">
            <v>0</v>
          </cell>
          <cell r="D2106"/>
          <cell r="E2106">
            <v>0</v>
          </cell>
          <cell r="F2106">
            <v>148921999</v>
          </cell>
        </row>
        <row r="2107">
          <cell r="A2107" t="str">
            <v>D35990200020359992301020201004007</v>
          </cell>
          <cell r="B2107" t="str">
            <v>EQUIPO Y APARATOS DE RADIO, TELEVISIÓN Y COMUNICACIONES</v>
          </cell>
          <cell r="C2107">
            <v>0</v>
          </cell>
          <cell r="D2107"/>
          <cell r="E2107">
            <v>0</v>
          </cell>
          <cell r="F2107">
            <v>148921999</v>
          </cell>
        </row>
        <row r="2108">
          <cell r="A2108" t="str">
            <v>D3599020002035999230102020100400708</v>
          </cell>
          <cell r="B2108" t="str">
            <v xml:space="preserve">PAQUETES DE SOFTWARE </v>
          </cell>
          <cell r="C2108"/>
          <cell r="D2108"/>
          <cell r="E2108">
            <v>0</v>
          </cell>
          <cell r="F2108">
            <v>148921999</v>
          </cell>
        </row>
        <row r="2109">
          <cell r="A2109" t="str">
            <v>D35990200020359992301020202</v>
          </cell>
          <cell r="B2109" t="str">
            <v>ADQUISICIÓN DE SERVICIOS</v>
          </cell>
          <cell r="C2109">
            <v>0</v>
          </cell>
          <cell r="D2109"/>
          <cell r="E2109">
            <v>0</v>
          </cell>
          <cell r="F2109">
            <v>491005719</v>
          </cell>
        </row>
        <row r="2110">
          <cell r="A2110" t="str">
            <v>D35990200020359992301020202008</v>
          </cell>
          <cell r="B2110" t="str">
            <v xml:space="preserve">SERVICIOS PRESTADOS A LAS EMPRESAS Y SERVICIOS DE PRODUCCIÓN </v>
          </cell>
          <cell r="C2110">
            <v>0</v>
          </cell>
          <cell r="D2110"/>
          <cell r="E2110">
            <v>0</v>
          </cell>
          <cell r="F2110">
            <v>491005719</v>
          </cell>
        </row>
        <row r="2111">
          <cell r="A2111" t="str">
            <v>D35990200020359992301020202008003</v>
          </cell>
          <cell r="B2111" t="str">
            <v>OTROS SERVICIOS PROFESIONALES, CIENTÍFICOS Y TÉCNICOS</v>
          </cell>
          <cell r="C2111">
            <v>0</v>
          </cell>
          <cell r="D2111"/>
          <cell r="E2111">
            <v>0</v>
          </cell>
          <cell r="F2111">
            <v>480732928</v>
          </cell>
        </row>
        <row r="2112">
          <cell r="A2112" t="str">
            <v>D3599020002035999230102020200800301</v>
          </cell>
          <cell r="B2112" t="str">
            <v>SERVICIOS DE CONSULTORÍA EN ADMINISTRACIÓN Y SERVICIOS DE GESTIÓN; SERVICIOS DE TECNOLOGÍA DE LA INFORMACIÓN</v>
          </cell>
          <cell r="C2112">
            <v>0</v>
          </cell>
          <cell r="D2112"/>
          <cell r="E2112">
            <v>0</v>
          </cell>
          <cell r="F2112">
            <v>480732928</v>
          </cell>
        </row>
        <row r="2113">
          <cell r="A2113" t="str">
            <v>D35990200020359992301020202008003019</v>
          </cell>
          <cell r="B2113" t="str">
            <v>OTROS SERVICIOS DE GESTIÓN, EXCEPTO LOS SERVICIOS DE ADMINISTRACIÓN DE PROYECTOS DE CONSTRUCCIÓN</v>
          </cell>
          <cell r="C2113"/>
          <cell r="D2113"/>
          <cell r="E2113">
            <v>0</v>
          </cell>
          <cell r="F2113">
            <v>480732928</v>
          </cell>
        </row>
        <row r="2114">
          <cell r="A2114" t="str">
            <v>D35990200020359992301020202008004</v>
          </cell>
          <cell r="B2114" t="str">
            <v>SERVICIOS DE TELECOMUNICACIONES, TRANSMISIÓN Y SUMINISTRO DE INFORMACIÓN</v>
          </cell>
          <cell r="C2114">
            <v>0</v>
          </cell>
          <cell r="D2114"/>
          <cell r="E2114">
            <v>0</v>
          </cell>
          <cell r="F2114">
            <v>0</v>
          </cell>
        </row>
        <row r="2115">
          <cell r="A2115" t="str">
            <v>D3599020002035999230102020200800401</v>
          </cell>
          <cell r="B2115" t="str">
            <v>SERVICIOS DE TELEFONÍA Y OTRAS TELECOMUNICACIONES</v>
          </cell>
          <cell r="C2115"/>
          <cell r="D2115"/>
          <cell r="E2115">
            <v>0</v>
          </cell>
          <cell r="F2115"/>
        </row>
        <row r="2116">
          <cell r="A2116" t="str">
            <v>D3599020002035999230102020200800402</v>
          </cell>
          <cell r="B2116" t="str">
            <v>SERVICIOS DE TELECOMUNICACIONES A TRAVÉS DE INTERNET</v>
          </cell>
          <cell r="C2116"/>
          <cell r="D2116"/>
          <cell r="E2116">
            <v>0</v>
          </cell>
          <cell r="F2116"/>
        </row>
        <row r="2117">
          <cell r="A2117" t="str">
            <v>D35990200020359992301020202008007</v>
          </cell>
          <cell r="B2117" t="str">
            <v>SERVICIOS DE MANTENIMIENTO, REPARACIÓN E INSTALACIÓN (EXCEPTO SERVICIOS DE CONSTRUCCIÓN)</v>
          </cell>
          <cell r="C2117">
            <v>0</v>
          </cell>
          <cell r="D2117"/>
          <cell r="E2117">
            <v>0</v>
          </cell>
          <cell r="F2117">
            <v>10272791</v>
          </cell>
        </row>
        <row r="2118">
          <cell r="A2118" t="str">
            <v>D3599020002035999230102020200800701</v>
          </cell>
          <cell r="B2118" t="str">
            <v>SERVICIOS DE MANTENIMIENTO Y REPARACIÓN DE PRODUCTOS METÁLICOS ELABORADOS, MAQUINARIA Y EQUIPO</v>
          </cell>
          <cell r="C2118">
            <v>0</v>
          </cell>
          <cell r="D2118"/>
          <cell r="E2118">
            <v>0</v>
          </cell>
          <cell r="F2118">
            <v>10272791</v>
          </cell>
        </row>
        <row r="2119">
          <cell r="A2119" t="str">
            <v>D35990200020359992301020202008007015</v>
          </cell>
          <cell r="B2119" t="str">
            <v>SERVICIOS DE MANTENIMIENTO Y REPARACIÓN DE OTRA MAQUINARIA Y OTRO EQUIPO</v>
          </cell>
          <cell r="C2119"/>
          <cell r="D2119"/>
          <cell r="E2119">
            <v>0</v>
          </cell>
          <cell r="F2119">
            <v>10272791</v>
          </cell>
        </row>
        <row r="2120">
          <cell r="A2120" t="str">
            <v>D35990200020359992302</v>
          </cell>
          <cell r="B212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 QUE CONFORMAN EL DATA CENTER DE LA ENTIDAD. INCLUYE APOYO ADMINISTRATIVO</v>
          </cell>
          <cell r="C2120">
            <v>72800</v>
          </cell>
          <cell r="D2120"/>
          <cell r="E2120">
            <v>72800</v>
          </cell>
          <cell r="F2120">
            <v>76132325</v>
          </cell>
        </row>
        <row r="2121">
          <cell r="A2121" t="str">
            <v>D3599020002035999230202</v>
          </cell>
          <cell r="B2121" t="str">
            <v xml:space="preserve">ADQUISICIÓN DE BIENES Y SERVICIOS </v>
          </cell>
          <cell r="C2121">
            <v>72800</v>
          </cell>
          <cell r="D2121"/>
          <cell r="E2121">
            <v>72800</v>
          </cell>
          <cell r="F2121">
            <v>76132325</v>
          </cell>
        </row>
        <row r="2122">
          <cell r="A2122" t="str">
            <v>D359902000203599923020202</v>
          </cell>
          <cell r="B2122" t="str">
            <v xml:space="preserve">ADQUISICIONES DIFERENTES DE ACTIVOS </v>
          </cell>
          <cell r="C2122">
            <v>72800</v>
          </cell>
          <cell r="D2122"/>
          <cell r="E2122">
            <v>72800</v>
          </cell>
          <cell r="F2122">
            <v>76132325</v>
          </cell>
        </row>
        <row r="2123">
          <cell r="A2123" t="str">
            <v>D35990200020359992302020202</v>
          </cell>
          <cell r="B2123" t="str">
            <v>ADQUISICIÓN DE SERVICIOS</v>
          </cell>
          <cell r="C2123">
            <v>72800</v>
          </cell>
          <cell r="D2123"/>
          <cell r="E2123">
            <v>72800</v>
          </cell>
          <cell r="F2123">
            <v>76132325</v>
          </cell>
        </row>
        <row r="2124">
          <cell r="A2124" t="str">
            <v>D35990200020359992302020202008</v>
          </cell>
          <cell r="B2124" t="str">
            <v xml:space="preserve">SERVICIOS PRESTADOS A LAS EMPRESAS Y SERVICIOS DE PRODUCCIÓN </v>
          </cell>
          <cell r="C2124">
            <v>72800</v>
          </cell>
          <cell r="D2124"/>
          <cell r="E2124">
            <v>72800</v>
          </cell>
          <cell r="F2124">
            <v>76132325</v>
          </cell>
        </row>
        <row r="2125">
          <cell r="A2125" t="str">
            <v>D35990200020359992302020202008003</v>
          </cell>
          <cell r="B2125" t="str">
            <v>OTROS SERVICIOS PROFESIONALES, CIENTÍFICOS Y TÉCNICOS</v>
          </cell>
          <cell r="C2125">
            <v>72800</v>
          </cell>
          <cell r="D2125"/>
          <cell r="E2125">
            <v>72800</v>
          </cell>
          <cell r="F2125">
            <v>76132325</v>
          </cell>
        </row>
        <row r="2126">
          <cell r="A2126" t="str">
            <v>D3599020002035999230202020200800301</v>
          </cell>
          <cell r="B2126" t="str">
            <v>SERVICIOS DE CONSULTORÍA EN ADMINISTRACIÓN Y SERVICIOS DE GESTIÓN; SERVICIOS DE TECNOLOGÍA DE LA INFORMACIÓN</v>
          </cell>
          <cell r="C2126">
            <v>72800</v>
          </cell>
          <cell r="D2126"/>
          <cell r="E2126">
            <v>72800</v>
          </cell>
          <cell r="F2126">
            <v>76132325</v>
          </cell>
        </row>
        <row r="2127">
          <cell r="A2127" t="str">
            <v>D35990200020359992302020202008003019</v>
          </cell>
          <cell r="B2127" t="str">
            <v>OTROS SERVICIOS DE GESTIÓN, EXCEPTO LOS SERVICIOS DE ADMINISTRACIÓN DE PROYECTOS DE CONSTRUCCIÓN</v>
          </cell>
          <cell r="C2127">
            <v>72800</v>
          </cell>
          <cell r="D2127"/>
          <cell r="E2127">
            <v>72800</v>
          </cell>
          <cell r="F2127">
            <v>76132325</v>
          </cell>
        </row>
        <row r="2128">
          <cell r="A2128" t="str">
            <v>D35990200020359992303</v>
          </cell>
          <cell r="B2128" t="str">
            <v>ACTUALIZAR, REPONER, RENOVAR E IMPLEMENTAR TECNOLOGÍAS DE SEGURIDAD PERIMETRAL, SEGURIDAD DIGITAL Y CIBERSEGURIDAD EN GENERAL.</v>
          </cell>
          <cell r="C2128">
            <v>30249000.5</v>
          </cell>
          <cell r="D2128"/>
          <cell r="E2128">
            <v>30249000.5</v>
          </cell>
          <cell r="F2128">
            <v>47846427</v>
          </cell>
        </row>
        <row r="2129">
          <cell r="A2129" t="str">
            <v>D3599020002035999230302</v>
          </cell>
          <cell r="B2129" t="str">
            <v xml:space="preserve">ADQUISICIÓN DE BIENES Y SERVICIOS </v>
          </cell>
          <cell r="C2129">
            <v>30249000.5</v>
          </cell>
          <cell r="D2129"/>
          <cell r="E2129">
            <v>30249000.5</v>
          </cell>
          <cell r="F2129">
            <v>47846427</v>
          </cell>
        </row>
        <row r="2130">
          <cell r="A2130" t="str">
            <v>D359902000203599923030202</v>
          </cell>
          <cell r="B2130" t="str">
            <v xml:space="preserve">ADQUISICIONES DIFERENTES DE ACTIVOS </v>
          </cell>
          <cell r="C2130">
            <v>30249000.5</v>
          </cell>
          <cell r="D2130"/>
          <cell r="E2130">
            <v>30249000.5</v>
          </cell>
          <cell r="F2130">
            <v>47846427</v>
          </cell>
        </row>
        <row r="2131">
          <cell r="A2131" t="str">
            <v>D35990200020359992303020201</v>
          </cell>
          <cell r="B2131" t="str">
            <v>MATERIALES Y SUMINISTROS</v>
          </cell>
          <cell r="C2131">
            <v>29426512.5</v>
          </cell>
          <cell r="D2131"/>
          <cell r="E2131">
            <v>29426512.5</v>
          </cell>
          <cell r="F2131">
            <v>27472635</v>
          </cell>
        </row>
        <row r="2132">
          <cell r="A2132" t="str">
            <v>D35990200020359992303020201004</v>
          </cell>
          <cell r="B2132" t="str">
            <v>PRODUCTOS METÁLICOS Y PAQUETES DE SOFTWARE</v>
          </cell>
          <cell r="C2132">
            <v>29426512.5</v>
          </cell>
          <cell r="D2132"/>
          <cell r="E2132">
            <v>29426512.5</v>
          </cell>
          <cell r="F2132">
            <v>27472635</v>
          </cell>
        </row>
        <row r="2133">
          <cell r="A2133" t="str">
            <v>D35990200020359992303020201004005</v>
          </cell>
          <cell r="B2133" t="str">
            <v>MAQUINARIA DE OFICINA, CONTABILIDAD E INFORMÁTICA</v>
          </cell>
          <cell r="C2133">
            <v>29426512.5</v>
          </cell>
          <cell r="D2133"/>
          <cell r="E2133">
            <v>29426512.5</v>
          </cell>
          <cell r="F2133">
            <v>20260674</v>
          </cell>
        </row>
        <row r="2134">
          <cell r="A2134" t="str">
            <v>D3599020002035999230302020100400502</v>
          </cell>
          <cell r="B2134" t="str">
            <v>MAQUINARIA DE INFORMÁTICA Y SUS PARTES, PIEZAS Y ACCESORIOS</v>
          </cell>
          <cell r="C2134">
            <v>29426512.5</v>
          </cell>
          <cell r="D2134"/>
          <cell r="E2134">
            <v>29426512.5</v>
          </cell>
          <cell r="F2134">
            <v>20260674</v>
          </cell>
        </row>
        <row r="2135">
          <cell r="A2135" t="str">
            <v>D35990200020359992303020201004007</v>
          </cell>
          <cell r="B2135" t="str">
            <v>EQUIPO Y APARATOS DE RADIO, TELEVISIÓN Y COMUNICACIONES</v>
          </cell>
          <cell r="C2135">
            <v>0</v>
          </cell>
          <cell r="D2135"/>
          <cell r="E2135">
            <v>0</v>
          </cell>
          <cell r="F2135">
            <v>7211961</v>
          </cell>
        </row>
        <row r="2136">
          <cell r="A2136" t="str">
            <v>D3599020002035999230302020100400708</v>
          </cell>
          <cell r="B2136" t="str">
            <v xml:space="preserve">PAQUETES DE SOFTWARE </v>
          </cell>
          <cell r="C2136"/>
          <cell r="D2136"/>
          <cell r="E2136">
            <v>0</v>
          </cell>
          <cell r="F2136">
            <v>7211961</v>
          </cell>
        </row>
        <row r="2137">
          <cell r="A2137" t="str">
            <v>D35990200020359992303020202</v>
          </cell>
          <cell r="B2137" t="str">
            <v>ADQUISICIÓN DE SERVICIOS</v>
          </cell>
          <cell r="C2137">
            <v>822488</v>
          </cell>
          <cell r="D2137"/>
          <cell r="E2137">
            <v>822488</v>
          </cell>
          <cell r="F2137">
            <v>20373792</v>
          </cell>
        </row>
        <row r="2138">
          <cell r="A2138" t="str">
            <v>D35990200020359992303020202008</v>
          </cell>
          <cell r="B2138" t="str">
            <v xml:space="preserve">SERVICIOS PRESTADOS A LAS EMPRESAS Y SERVICIOS DE PRODUCCIÓN </v>
          </cell>
          <cell r="C2138">
            <v>822488</v>
          </cell>
          <cell r="D2138"/>
          <cell r="E2138">
            <v>822488</v>
          </cell>
          <cell r="F2138">
            <v>20373792</v>
          </cell>
        </row>
        <row r="2139">
          <cell r="A2139" t="str">
            <v>D35990200020359992303020202008003</v>
          </cell>
          <cell r="B2139" t="str">
            <v>OTROS SERVICIOS PROFESIONALES, CIENTÍFICOS Y TÉCNICOS</v>
          </cell>
          <cell r="C2139">
            <v>822488</v>
          </cell>
          <cell r="D2139"/>
          <cell r="E2139">
            <v>822488</v>
          </cell>
          <cell r="F2139">
            <v>20373792</v>
          </cell>
        </row>
        <row r="2140">
          <cell r="A2140" t="str">
            <v>D3599020002035999230302020200800301</v>
          </cell>
          <cell r="B2140" t="str">
            <v>SERVICIOS DE CONSULTORÍA EN ADMINISTRACIÓN Y SERVICIOS DE GESTIÓN; SERVICIOS DE TECNOLOGÍA DE LA INFORMACIÓN</v>
          </cell>
          <cell r="C2140">
            <v>822488</v>
          </cell>
          <cell r="D2140"/>
          <cell r="E2140">
            <v>822488</v>
          </cell>
          <cell r="F2140">
            <v>20373792</v>
          </cell>
        </row>
        <row r="2141">
          <cell r="A2141" t="str">
            <v>D35990200020359992303020202008003019</v>
          </cell>
          <cell r="B2141" t="str">
            <v>OTROS SERVICIOS DE GESTIÓN, EXCEPTO LOS SERVICIOS DE ADMINISTRACIÓN DE PROYECTOS DE CONSTRUCCIÓN</v>
          </cell>
          <cell r="C2141">
            <v>822488</v>
          </cell>
          <cell r="D2141"/>
          <cell r="E2141">
            <v>822488</v>
          </cell>
          <cell r="F2141">
            <v>20373792</v>
          </cell>
        </row>
        <row r="2142">
          <cell r="A2142" t="str">
            <v>D359902000203599925</v>
          </cell>
          <cell r="B2142" t="str">
            <v>SERVICIO DE IMPLEMENTACIÓN SISTEMA DE GESTIÓN</v>
          </cell>
          <cell r="C2142">
            <v>0</v>
          </cell>
          <cell r="D2142"/>
          <cell r="E2142">
            <v>0</v>
          </cell>
          <cell r="F2142">
            <v>45320000</v>
          </cell>
        </row>
        <row r="2143">
          <cell r="A2143" t="str">
            <v>D35990200020359992501</v>
          </cell>
          <cell r="B2143" t="str">
            <v>DESARROLLAR PROGRAMA DE GESTIÓN DE DESEMPEÑO</v>
          </cell>
          <cell r="C2143">
            <v>0</v>
          </cell>
          <cell r="D2143"/>
          <cell r="E2143">
            <v>0</v>
          </cell>
          <cell r="F2143">
            <v>22660000</v>
          </cell>
        </row>
        <row r="2144">
          <cell r="A2144" t="str">
            <v>D3599020002035999250102</v>
          </cell>
          <cell r="B2144" t="str">
            <v xml:space="preserve">ADQUISICIÓN DE BIENES Y SERVICIOS </v>
          </cell>
          <cell r="C2144">
            <v>0</v>
          </cell>
          <cell r="D2144"/>
          <cell r="E2144">
            <v>0</v>
          </cell>
          <cell r="F2144">
            <v>22660000</v>
          </cell>
        </row>
        <row r="2145">
          <cell r="A2145" t="str">
            <v>D359902000203599925010202</v>
          </cell>
          <cell r="B2145" t="str">
            <v xml:space="preserve">ADQUISICIONES DIFERENTES DE ACTIVOS </v>
          </cell>
          <cell r="C2145">
            <v>0</v>
          </cell>
          <cell r="D2145"/>
          <cell r="E2145">
            <v>0</v>
          </cell>
          <cell r="F2145">
            <v>22660000</v>
          </cell>
        </row>
        <row r="2146">
          <cell r="A2146" t="str">
            <v>D35990200020359992501020201</v>
          </cell>
          <cell r="B2146" t="str">
            <v>MATERIALES Y SUMINISTROS</v>
          </cell>
          <cell r="C2146">
            <v>0</v>
          </cell>
          <cell r="D2146"/>
          <cell r="E2146">
            <v>0</v>
          </cell>
          <cell r="F2146">
            <v>0</v>
          </cell>
        </row>
        <row r="2147">
          <cell r="A2147" t="str">
            <v>D35990200020359992501020201004</v>
          </cell>
          <cell r="B2147" t="str">
            <v>PRODUCTOS METÁLICOS Y PAQUETES DE SOFTWARE</v>
          </cell>
          <cell r="C2147">
            <v>0</v>
          </cell>
          <cell r="D2147"/>
          <cell r="E2147">
            <v>0</v>
          </cell>
          <cell r="F2147">
            <v>0</v>
          </cell>
        </row>
        <row r="2148">
          <cell r="A2148" t="str">
            <v>D35990200020359992501020201004007</v>
          </cell>
          <cell r="B2148" t="str">
            <v>EQUIPO Y APARATOS DE RADIO, TELEVISIÓN Y COMUNICACIONES</v>
          </cell>
          <cell r="C2148">
            <v>0</v>
          </cell>
          <cell r="D2148"/>
          <cell r="E2148">
            <v>0</v>
          </cell>
          <cell r="F2148">
            <v>0</v>
          </cell>
        </row>
        <row r="2149">
          <cell r="A2149" t="str">
            <v>D3599020002035999250102020100400708</v>
          </cell>
          <cell r="B2149" t="str">
            <v xml:space="preserve">PAQUETES DE SOFTWARE </v>
          </cell>
          <cell r="C2149"/>
          <cell r="D2149"/>
          <cell r="E2149">
            <v>0</v>
          </cell>
          <cell r="F2149"/>
        </row>
        <row r="2150">
          <cell r="A2150" t="str">
            <v>D35990200020359992501020202</v>
          </cell>
          <cell r="B2150" t="str">
            <v>ADQUISICIÓN DE SERVICIOS</v>
          </cell>
          <cell r="C2150">
            <v>0</v>
          </cell>
          <cell r="D2150"/>
          <cell r="E2150">
            <v>0</v>
          </cell>
          <cell r="F2150">
            <v>22660000</v>
          </cell>
        </row>
        <row r="2151">
          <cell r="A2151" t="str">
            <v>D35990200020359992501020202008</v>
          </cell>
          <cell r="B2151" t="str">
            <v xml:space="preserve">SERVICIOS PRESTADOS A LAS EMPRESAS Y SERVICIOS DE PRODUCCIÓN </v>
          </cell>
          <cell r="C2151">
            <v>0</v>
          </cell>
          <cell r="D2151"/>
          <cell r="E2151">
            <v>0</v>
          </cell>
          <cell r="F2151">
            <v>22660000</v>
          </cell>
        </row>
        <row r="2152">
          <cell r="A2152" t="str">
            <v>D35990200020359992501020202008003</v>
          </cell>
          <cell r="B2152" t="str">
            <v>OTROS SERVICIOS PROFESIONALES, CIENTÍFICOS Y TÉCNICOS</v>
          </cell>
          <cell r="C2152">
            <v>0</v>
          </cell>
          <cell r="D2152"/>
          <cell r="E2152">
            <v>0</v>
          </cell>
          <cell r="F2152">
            <v>22660000</v>
          </cell>
        </row>
        <row r="2153">
          <cell r="A2153" t="str">
            <v>D3599020002035999250102020200800301</v>
          </cell>
          <cell r="B2153" t="str">
            <v>SERVICIOS DE CONSULTORÍA EN ADMINISTRACIÓN Y SERVICIOS DE GESTIÓN; SERVICIOS DE TECNOLOGÍA DE LA INFORMACIÓN</v>
          </cell>
          <cell r="C2153">
            <v>0</v>
          </cell>
          <cell r="D2153"/>
          <cell r="E2153">
            <v>0</v>
          </cell>
          <cell r="F2153">
            <v>22660000</v>
          </cell>
        </row>
        <row r="2154">
          <cell r="A2154" t="str">
            <v>D35990200020359992501020202008003019</v>
          </cell>
          <cell r="B2154" t="str">
            <v>OTROS SERVICIOS DE GESTIÓN, EXCEPTO LOS SERVICIOS DE ADMINISTRACIÓN DE PROYECTOS DE CONSTRUCCIÓN</v>
          </cell>
          <cell r="C2154"/>
          <cell r="D2154"/>
          <cell r="E2154">
            <v>0</v>
          </cell>
          <cell r="F2154">
            <v>22660000</v>
          </cell>
        </row>
        <row r="2155">
          <cell r="A2155" t="str">
            <v>D35990200020359992501020202008004</v>
          </cell>
          <cell r="B2155" t="str">
            <v>SERVICIOS DE TELECOMUNICACIONES, TRANSMISIÓN Y SUMINISTRO DE INFORMACIÓN</v>
          </cell>
          <cell r="C2155">
            <v>0</v>
          </cell>
          <cell r="D2155"/>
          <cell r="E2155">
            <v>0</v>
          </cell>
          <cell r="F2155">
            <v>0</v>
          </cell>
        </row>
        <row r="2156">
          <cell r="A2156" t="str">
            <v>D3599020002035999250102020200800401</v>
          </cell>
          <cell r="B2156" t="str">
            <v>SERVICIOS DE TELEFONÍA Y OTRAS TELECOMUNICACIONES</v>
          </cell>
          <cell r="C2156"/>
          <cell r="D2156"/>
          <cell r="E2156">
            <v>0</v>
          </cell>
          <cell r="F2156"/>
        </row>
        <row r="2157">
          <cell r="A2157" t="str">
            <v>D3599020002035999250102020200800402</v>
          </cell>
          <cell r="B2157" t="str">
            <v>SERVICIOS DE TELECOMUNICACIONES A TRAVÉS DE INTERNET</v>
          </cell>
          <cell r="C2157"/>
          <cell r="D2157"/>
          <cell r="E2157">
            <v>0</v>
          </cell>
          <cell r="F2157"/>
        </row>
        <row r="2158">
          <cell r="A2158" t="str">
            <v>D35990200020359992501020202008007</v>
          </cell>
          <cell r="B2158" t="str">
            <v>SERVICIOS DE MANTENIMIENTO, REPARACIÓN E INSTALACIÓN (EXCEPTO SERVICIOS DE CONSTRUCCIÓN)</v>
          </cell>
          <cell r="C2158">
            <v>0</v>
          </cell>
          <cell r="D2158"/>
          <cell r="E2158">
            <v>0</v>
          </cell>
          <cell r="F2158">
            <v>0</v>
          </cell>
        </row>
        <row r="2159">
          <cell r="A2159" t="str">
            <v>D3599020002035999250102020200800701</v>
          </cell>
          <cell r="B2159" t="str">
            <v>SERVICIOS DE MANTENIMIENTO Y REPARACIÓN DE PRODUCTOS METÁLICOS ELABORADOS, MAQUINARIA Y EQUIPO</v>
          </cell>
          <cell r="C2159">
            <v>0</v>
          </cell>
          <cell r="D2159"/>
          <cell r="E2159">
            <v>0</v>
          </cell>
          <cell r="F2159">
            <v>0</v>
          </cell>
        </row>
        <row r="2160">
          <cell r="A2160" t="str">
            <v>D35990200020359992501020202008007015</v>
          </cell>
          <cell r="B2160" t="str">
            <v>SERVICIOS DE MANTENIMIENTO Y REPARACIÓN DE OTRA MAQUINARIA Y OTRO EQUIPO</v>
          </cell>
          <cell r="C2160"/>
          <cell r="D2160"/>
          <cell r="E2160">
            <v>0</v>
          </cell>
          <cell r="F2160"/>
        </row>
        <row r="2161">
          <cell r="A2161" t="str">
            <v>D35990200020359992502</v>
          </cell>
          <cell r="B2161" t="str">
            <v>IMPLEMENTAR MAPA DE CONTRIBUCIONES INDIVIDUALES.</v>
          </cell>
          <cell r="C2161">
            <v>0</v>
          </cell>
          <cell r="D2161"/>
          <cell r="E2161">
            <v>0</v>
          </cell>
          <cell r="F2161">
            <v>22660000</v>
          </cell>
        </row>
        <row r="2162">
          <cell r="A2162" t="str">
            <v>D3599020002035999250202</v>
          </cell>
          <cell r="B2162" t="str">
            <v xml:space="preserve">ADQUISICIÓN DE BIENES Y SERVICIOS </v>
          </cell>
          <cell r="C2162">
            <v>0</v>
          </cell>
          <cell r="D2162"/>
          <cell r="E2162">
            <v>0</v>
          </cell>
          <cell r="F2162">
            <v>22660000</v>
          </cell>
        </row>
        <row r="2163">
          <cell r="A2163" t="str">
            <v>D359902000203599925020202</v>
          </cell>
          <cell r="B2163" t="str">
            <v xml:space="preserve">ADQUISICIONES DIFERENTES DE ACTIVOS </v>
          </cell>
          <cell r="C2163">
            <v>0</v>
          </cell>
          <cell r="D2163"/>
          <cell r="E2163">
            <v>0</v>
          </cell>
          <cell r="F2163">
            <v>22660000</v>
          </cell>
        </row>
        <row r="2164">
          <cell r="A2164" t="str">
            <v>D35990200020359992502020201</v>
          </cell>
          <cell r="B2164" t="str">
            <v>MATERIALES Y SUMINISTROS</v>
          </cell>
          <cell r="C2164">
            <v>0</v>
          </cell>
          <cell r="D2164"/>
          <cell r="E2164">
            <v>0</v>
          </cell>
          <cell r="F2164">
            <v>0</v>
          </cell>
        </row>
        <row r="2165">
          <cell r="A2165" t="str">
            <v>D35990200020359992502020201004</v>
          </cell>
          <cell r="B2165" t="str">
            <v>PRODUCTOS METÁLICOS Y PAQUETES DE SOFTWARE</v>
          </cell>
          <cell r="C2165">
            <v>0</v>
          </cell>
          <cell r="D2165"/>
          <cell r="E2165">
            <v>0</v>
          </cell>
          <cell r="F2165">
            <v>0</v>
          </cell>
        </row>
        <row r="2166">
          <cell r="A2166" t="str">
            <v>D35990200020359992502020201004007</v>
          </cell>
          <cell r="B2166" t="str">
            <v>EQUIPO Y APARATOS DE RADIO, TELEVISIÓN Y COMUNICACIONES</v>
          </cell>
          <cell r="C2166">
            <v>0</v>
          </cell>
          <cell r="D2166"/>
          <cell r="E2166">
            <v>0</v>
          </cell>
          <cell r="F2166">
            <v>0</v>
          </cell>
        </row>
        <row r="2167">
          <cell r="A2167" t="str">
            <v>D3599020002035999250202020100400708</v>
          </cell>
          <cell r="B2167" t="str">
            <v xml:space="preserve">PAQUETES DE SOFTWARE </v>
          </cell>
          <cell r="C2167"/>
          <cell r="D2167"/>
          <cell r="E2167">
            <v>0</v>
          </cell>
          <cell r="F2167"/>
        </row>
        <row r="2168">
          <cell r="A2168" t="str">
            <v>D35990200020359992502020202</v>
          </cell>
          <cell r="B2168" t="str">
            <v>ADQUISICIÓN DE SERVICIOS</v>
          </cell>
          <cell r="C2168">
            <v>0</v>
          </cell>
          <cell r="D2168"/>
          <cell r="E2168">
            <v>0</v>
          </cell>
          <cell r="F2168">
            <v>22660000</v>
          </cell>
        </row>
        <row r="2169">
          <cell r="A2169" t="str">
            <v>D35990200020359992502020202008</v>
          </cell>
          <cell r="B2169" t="str">
            <v xml:space="preserve">SERVICIOS PRESTADOS A LAS EMPRESAS Y SERVICIOS DE PRODUCCIÓN </v>
          </cell>
          <cell r="C2169">
            <v>0</v>
          </cell>
          <cell r="D2169"/>
          <cell r="E2169">
            <v>0</v>
          </cell>
          <cell r="F2169">
            <v>22660000</v>
          </cell>
        </row>
        <row r="2170">
          <cell r="A2170" t="str">
            <v>D35990200020359992502020202008003</v>
          </cell>
          <cell r="B2170" t="str">
            <v>OTROS SERVICIOS PROFESIONALES, CIENTÍFICOS Y TÉCNICOS</v>
          </cell>
          <cell r="C2170">
            <v>0</v>
          </cell>
          <cell r="D2170"/>
          <cell r="E2170">
            <v>0</v>
          </cell>
          <cell r="F2170">
            <v>22660000</v>
          </cell>
        </row>
        <row r="2171">
          <cell r="A2171" t="str">
            <v>D3599020002035999250202020200800301</v>
          </cell>
          <cell r="B2171" t="str">
            <v>SERVICIOS DE CONSULTORÍA EN ADMINISTRACIÓN Y SERVICIOS DE GESTIÓN; SERVICIOS DE TECNOLOGÍA DE LA INFORMACIÓN</v>
          </cell>
          <cell r="C2171">
            <v>0</v>
          </cell>
          <cell r="D2171"/>
          <cell r="E2171">
            <v>0</v>
          </cell>
          <cell r="F2171">
            <v>22660000</v>
          </cell>
        </row>
        <row r="2172">
          <cell r="A2172" t="str">
            <v>D35990200020359992502020202008003019</v>
          </cell>
          <cell r="B2172" t="str">
            <v>OTROS SERVICIOS DE GESTIÓN, EXCEPTO LOS SERVICIOS DE ADMINISTRACIÓN DE PROYECTOS DE CONSTRUCCIÓN</v>
          </cell>
          <cell r="C2172"/>
          <cell r="D2172"/>
          <cell r="E2172">
            <v>0</v>
          </cell>
          <cell r="F2172">
            <v>22660000</v>
          </cell>
        </row>
        <row r="2173">
          <cell r="A2173" t="str">
            <v>D35990200020359992502020202008004</v>
          </cell>
          <cell r="B2173" t="str">
            <v>SERVICIOS DE TELECOMUNICACIONES, TRANSMISIÓN Y SUMINISTRO DE INFORMACIÓN</v>
          </cell>
          <cell r="C2173">
            <v>0</v>
          </cell>
          <cell r="D2173"/>
          <cell r="E2173">
            <v>0</v>
          </cell>
          <cell r="F2173">
            <v>0</v>
          </cell>
        </row>
        <row r="2174">
          <cell r="A2174" t="str">
            <v>D3599020002035999250202020200800401</v>
          </cell>
          <cell r="B2174" t="str">
            <v>SERVICIOS DE TELEFONÍA Y OTRAS TELECOMUNICACIONES</v>
          </cell>
          <cell r="C2174"/>
          <cell r="D2174"/>
          <cell r="E2174">
            <v>0</v>
          </cell>
          <cell r="F2174"/>
        </row>
        <row r="2175">
          <cell r="A2175" t="str">
            <v>D3599020002035999250202020200800402</v>
          </cell>
          <cell r="B2175" t="str">
            <v>SERVICIOS DE TELECOMUNICACIONES A TRAVÉS DE INTERNET</v>
          </cell>
          <cell r="C2175"/>
          <cell r="D2175"/>
          <cell r="E2175">
            <v>0</v>
          </cell>
          <cell r="F2175"/>
        </row>
        <row r="2176">
          <cell r="A2176" t="str">
            <v>D35990200020359992502020202008007</v>
          </cell>
          <cell r="B2176" t="str">
            <v>SERVICIOS DE MANTENIMIENTO, REPARACIÓN E INSTALACIÓN (EXCEPTO SERVICIOS DE CONSTRUCCIÓN)</v>
          </cell>
          <cell r="C2176">
            <v>0</v>
          </cell>
          <cell r="D2176"/>
          <cell r="E2176">
            <v>0</v>
          </cell>
          <cell r="F2176">
            <v>0</v>
          </cell>
        </row>
        <row r="2177">
          <cell r="A2177" t="str">
            <v>D3599020002035999250202020200800701</v>
          </cell>
          <cell r="B2177" t="str">
            <v>SERVICIOS DE MANTENIMIENTO Y REPARACIÓN DE PRODUCTOS METÁLICOS ELABORADOS, MAQUINARIA Y EQUIPO</v>
          </cell>
          <cell r="C2177">
            <v>0</v>
          </cell>
          <cell r="D2177"/>
          <cell r="E2177">
            <v>0</v>
          </cell>
          <cell r="F2177">
            <v>0</v>
          </cell>
        </row>
        <row r="2178">
          <cell r="A2178" t="str">
            <v>D35990200020359992502020202008007015</v>
          </cell>
          <cell r="B2178" t="str">
            <v>SERVICIOS DE MANTENIMIENTO Y REPARACIÓN DE OTRA MAQUINARIA Y OTRO EQUIPO</v>
          </cell>
          <cell r="C2178"/>
          <cell r="D2178"/>
          <cell r="E2178">
            <v>0</v>
          </cell>
          <cell r="F2178"/>
        </row>
        <row r="2179">
          <cell r="A2179" t="str">
            <v>TOTAL PRESUPUESTO DE GASTOS</v>
          </cell>
          <cell r="B2179"/>
          <cell r="C2179">
            <v>354493222.5</v>
          </cell>
          <cell r="D2179">
            <v>0</v>
          </cell>
          <cell r="E2179">
            <v>354493222.5</v>
          </cell>
          <cell r="F2179">
            <v>29505702695</v>
          </cell>
        </row>
        <row r="2180">
          <cell r="A2180" t="str">
            <v>DISPONIBILIDAD FINAL</v>
          </cell>
          <cell r="B2180"/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TOTAL PRESUPUESTO DE GASTOS + DISPONIBILIDAD FINAL</v>
          </cell>
          <cell r="B2181"/>
          <cell r="C2181">
            <v>354493222.5</v>
          </cell>
          <cell r="D2181">
            <v>0</v>
          </cell>
          <cell r="E2181">
            <v>354493222.5</v>
          </cell>
          <cell r="F2181">
            <v>29505702695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porte@zue.com.c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78"/>
  <sheetViews>
    <sheetView showGridLines="0" topLeftCell="A6" workbookViewId="0">
      <selection activeCell="F7" sqref="F7"/>
    </sheetView>
  </sheetViews>
  <sheetFormatPr baseColWidth="10" defaultRowHeight="12.75" x14ac:dyDescent="0.25"/>
  <cols>
    <col min="1" max="1" width="13.85546875" style="133" bestFit="1" customWidth="1"/>
    <col min="2" max="2" width="62.28515625" style="133" customWidth="1"/>
    <col min="3" max="5" width="17.7109375" style="133" customWidth="1"/>
    <col min="6" max="6" width="18.42578125" style="133" customWidth="1"/>
    <col min="7" max="7" width="13.85546875" style="132" bestFit="1" customWidth="1"/>
    <col min="8" max="8" width="13" style="133" bestFit="1" customWidth="1"/>
    <col min="9" max="257" width="11.42578125" style="133"/>
    <col min="258" max="259" width="15.5703125" style="133" customWidth="1"/>
    <col min="260" max="260" width="56.28515625" style="133" customWidth="1"/>
    <col min="261" max="261" width="19.7109375" style="133" customWidth="1"/>
    <col min="262" max="262" width="21" style="133" customWidth="1"/>
    <col min="263" max="513" width="11.42578125" style="133"/>
    <col min="514" max="515" width="15.5703125" style="133" customWidth="1"/>
    <col min="516" max="516" width="56.28515625" style="133" customWidth="1"/>
    <col min="517" max="517" width="19.7109375" style="133" customWidth="1"/>
    <col min="518" max="518" width="21" style="133" customWidth="1"/>
    <col min="519" max="769" width="11.42578125" style="133"/>
    <col min="770" max="771" width="15.5703125" style="133" customWidth="1"/>
    <col min="772" max="772" width="56.28515625" style="133" customWidth="1"/>
    <col min="773" max="773" width="19.7109375" style="133" customWidth="1"/>
    <col min="774" max="774" width="21" style="133" customWidth="1"/>
    <col min="775" max="1025" width="11.42578125" style="133"/>
    <col min="1026" max="1027" width="15.5703125" style="133" customWidth="1"/>
    <col min="1028" max="1028" width="56.28515625" style="133" customWidth="1"/>
    <col min="1029" max="1029" width="19.7109375" style="133" customWidth="1"/>
    <col min="1030" max="1030" width="21" style="133" customWidth="1"/>
    <col min="1031" max="1281" width="11.42578125" style="133"/>
    <col min="1282" max="1283" width="15.5703125" style="133" customWidth="1"/>
    <col min="1284" max="1284" width="56.28515625" style="133" customWidth="1"/>
    <col min="1285" max="1285" width="19.7109375" style="133" customWidth="1"/>
    <col min="1286" max="1286" width="21" style="133" customWidth="1"/>
    <col min="1287" max="1537" width="11.42578125" style="133"/>
    <col min="1538" max="1539" width="15.5703125" style="133" customWidth="1"/>
    <col min="1540" max="1540" width="56.28515625" style="133" customWidth="1"/>
    <col min="1541" max="1541" width="19.7109375" style="133" customWidth="1"/>
    <col min="1542" max="1542" width="21" style="133" customWidth="1"/>
    <col min="1543" max="1793" width="11.42578125" style="133"/>
    <col min="1794" max="1795" width="15.5703125" style="133" customWidth="1"/>
    <col min="1796" max="1796" width="56.28515625" style="133" customWidth="1"/>
    <col min="1797" max="1797" width="19.7109375" style="133" customWidth="1"/>
    <col min="1798" max="1798" width="21" style="133" customWidth="1"/>
    <col min="1799" max="2049" width="11.42578125" style="133"/>
    <col min="2050" max="2051" width="15.5703125" style="133" customWidth="1"/>
    <col min="2052" max="2052" width="56.28515625" style="133" customWidth="1"/>
    <col min="2053" max="2053" width="19.7109375" style="133" customWidth="1"/>
    <col min="2054" max="2054" width="21" style="133" customWidth="1"/>
    <col min="2055" max="2305" width="11.42578125" style="133"/>
    <col min="2306" max="2307" width="15.5703125" style="133" customWidth="1"/>
    <col min="2308" max="2308" width="56.28515625" style="133" customWidth="1"/>
    <col min="2309" max="2309" width="19.7109375" style="133" customWidth="1"/>
    <col min="2310" max="2310" width="21" style="133" customWidth="1"/>
    <col min="2311" max="2561" width="11.42578125" style="133"/>
    <col min="2562" max="2563" width="15.5703125" style="133" customWidth="1"/>
    <col min="2564" max="2564" width="56.28515625" style="133" customWidth="1"/>
    <col min="2565" max="2565" width="19.7109375" style="133" customWidth="1"/>
    <col min="2566" max="2566" width="21" style="133" customWidth="1"/>
    <col min="2567" max="2817" width="11.42578125" style="133"/>
    <col min="2818" max="2819" width="15.5703125" style="133" customWidth="1"/>
    <col min="2820" max="2820" width="56.28515625" style="133" customWidth="1"/>
    <col min="2821" max="2821" width="19.7109375" style="133" customWidth="1"/>
    <col min="2822" max="2822" width="21" style="133" customWidth="1"/>
    <col min="2823" max="3073" width="11.42578125" style="133"/>
    <col min="3074" max="3075" width="15.5703125" style="133" customWidth="1"/>
    <col min="3076" max="3076" width="56.28515625" style="133" customWidth="1"/>
    <col min="3077" max="3077" width="19.7109375" style="133" customWidth="1"/>
    <col min="3078" max="3078" width="21" style="133" customWidth="1"/>
    <col min="3079" max="3329" width="11.42578125" style="133"/>
    <col min="3330" max="3331" width="15.5703125" style="133" customWidth="1"/>
    <col min="3332" max="3332" width="56.28515625" style="133" customWidth="1"/>
    <col min="3333" max="3333" width="19.7109375" style="133" customWidth="1"/>
    <col min="3334" max="3334" width="21" style="133" customWidth="1"/>
    <col min="3335" max="3585" width="11.42578125" style="133"/>
    <col min="3586" max="3587" width="15.5703125" style="133" customWidth="1"/>
    <col min="3588" max="3588" width="56.28515625" style="133" customWidth="1"/>
    <col min="3589" max="3589" width="19.7109375" style="133" customWidth="1"/>
    <col min="3590" max="3590" width="21" style="133" customWidth="1"/>
    <col min="3591" max="3841" width="11.42578125" style="133"/>
    <col min="3842" max="3843" width="15.5703125" style="133" customWidth="1"/>
    <col min="3844" max="3844" width="56.28515625" style="133" customWidth="1"/>
    <col min="3845" max="3845" width="19.7109375" style="133" customWidth="1"/>
    <col min="3846" max="3846" width="21" style="133" customWidth="1"/>
    <col min="3847" max="4097" width="11.42578125" style="133"/>
    <col min="4098" max="4099" width="15.5703125" style="133" customWidth="1"/>
    <col min="4100" max="4100" width="56.28515625" style="133" customWidth="1"/>
    <col min="4101" max="4101" width="19.7109375" style="133" customWidth="1"/>
    <col min="4102" max="4102" width="21" style="133" customWidth="1"/>
    <col min="4103" max="4353" width="11.42578125" style="133"/>
    <col min="4354" max="4355" width="15.5703125" style="133" customWidth="1"/>
    <col min="4356" max="4356" width="56.28515625" style="133" customWidth="1"/>
    <col min="4357" max="4357" width="19.7109375" style="133" customWidth="1"/>
    <col min="4358" max="4358" width="21" style="133" customWidth="1"/>
    <col min="4359" max="4609" width="11.42578125" style="133"/>
    <col min="4610" max="4611" width="15.5703125" style="133" customWidth="1"/>
    <col min="4612" max="4612" width="56.28515625" style="133" customWidth="1"/>
    <col min="4613" max="4613" width="19.7109375" style="133" customWidth="1"/>
    <col min="4614" max="4614" width="21" style="133" customWidth="1"/>
    <col min="4615" max="4865" width="11.42578125" style="133"/>
    <col min="4866" max="4867" width="15.5703125" style="133" customWidth="1"/>
    <col min="4868" max="4868" width="56.28515625" style="133" customWidth="1"/>
    <col min="4869" max="4869" width="19.7109375" style="133" customWidth="1"/>
    <col min="4870" max="4870" width="21" style="133" customWidth="1"/>
    <col min="4871" max="5121" width="11.42578125" style="133"/>
    <col min="5122" max="5123" width="15.5703125" style="133" customWidth="1"/>
    <col min="5124" max="5124" width="56.28515625" style="133" customWidth="1"/>
    <col min="5125" max="5125" width="19.7109375" style="133" customWidth="1"/>
    <col min="5126" max="5126" width="21" style="133" customWidth="1"/>
    <col min="5127" max="5377" width="11.42578125" style="133"/>
    <col min="5378" max="5379" width="15.5703125" style="133" customWidth="1"/>
    <col min="5380" max="5380" width="56.28515625" style="133" customWidth="1"/>
    <col min="5381" max="5381" width="19.7109375" style="133" customWidth="1"/>
    <col min="5382" max="5382" width="21" style="133" customWidth="1"/>
    <col min="5383" max="5633" width="11.42578125" style="133"/>
    <col min="5634" max="5635" width="15.5703125" style="133" customWidth="1"/>
    <col min="5636" max="5636" width="56.28515625" style="133" customWidth="1"/>
    <col min="5637" max="5637" width="19.7109375" style="133" customWidth="1"/>
    <col min="5638" max="5638" width="21" style="133" customWidth="1"/>
    <col min="5639" max="5889" width="11.42578125" style="133"/>
    <col min="5890" max="5891" width="15.5703125" style="133" customWidth="1"/>
    <col min="5892" max="5892" width="56.28515625" style="133" customWidth="1"/>
    <col min="5893" max="5893" width="19.7109375" style="133" customWidth="1"/>
    <col min="5894" max="5894" width="21" style="133" customWidth="1"/>
    <col min="5895" max="6145" width="11.42578125" style="133"/>
    <col min="6146" max="6147" width="15.5703125" style="133" customWidth="1"/>
    <col min="6148" max="6148" width="56.28515625" style="133" customWidth="1"/>
    <col min="6149" max="6149" width="19.7109375" style="133" customWidth="1"/>
    <col min="6150" max="6150" width="21" style="133" customWidth="1"/>
    <col min="6151" max="6401" width="11.42578125" style="133"/>
    <col min="6402" max="6403" width="15.5703125" style="133" customWidth="1"/>
    <col min="6404" max="6404" width="56.28515625" style="133" customWidth="1"/>
    <col min="6405" max="6405" width="19.7109375" style="133" customWidth="1"/>
    <col min="6406" max="6406" width="21" style="133" customWidth="1"/>
    <col min="6407" max="6657" width="11.42578125" style="133"/>
    <col min="6658" max="6659" width="15.5703125" style="133" customWidth="1"/>
    <col min="6660" max="6660" width="56.28515625" style="133" customWidth="1"/>
    <col min="6661" max="6661" width="19.7109375" style="133" customWidth="1"/>
    <col min="6662" max="6662" width="21" style="133" customWidth="1"/>
    <col min="6663" max="6913" width="11.42578125" style="133"/>
    <col min="6914" max="6915" width="15.5703125" style="133" customWidth="1"/>
    <col min="6916" max="6916" width="56.28515625" style="133" customWidth="1"/>
    <col min="6917" max="6917" width="19.7109375" style="133" customWidth="1"/>
    <col min="6918" max="6918" width="21" style="133" customWidth="1"/>
    <col min="6919" max="7169" width="11.42578125" style="133"/>
    <col min="7170" max="7171" width="15.5703125" style="133" customWidth="1"/>
    <col min="7172" max="7172" width="56.28515625" style="133" customWidth="1"/>
    <col min="7173" max="7173" width="19.7109375" style="133" customWidth="1"/>
    <col min="7174" max="7174" width="21" style="133" customWidth="1"/>
    <col min="7175" max="7425" width="11.42578125" style="133"/>
    <col min="7426" max="7427" width="15.5703125" style="133" customWidth="1"/>
    <col min="7428" max="7428" width="56.28515625" style="133" customWidth="1"/>
    <col min="7429" max="7429" width="19.7109375" style="133" customWidth="1"/>
    <col min="7430" max="7430" width="21" style="133" customWidth="1"/>
    <col min="7431" max="7681" width="11.42578125" style="133"/>
    <col min="7682" max="7683" width="15.5703125" style="133" customWidth="1"/>
    <col min="7684" max="7684" width="56.28515625" style="133" customWidth="1"/>
    <col min="7685" max="7685" width="19.7109375" style="133" customWidth="1"/>
    <col min="7686" max="7686" width="21" style="133" customWidth="1"/>
    <col min="7687" max="7937" width="11.42578125" style="133"/>
    <col min="7938" max="7939" width="15.5703125" style="133" customWidth="1"/>
    <col min="7940" max="7940" width="56.28515625" style="133" customWidth="1"/>
    <col min="7941" max="7941" width="19.7109375" style="133" customWidth="1"/>
    <col min="7942" max="7942" width="21" style="133" customWidth="1"/>
    <col min="7943" max="8193" width="11.42578125" style="133"/>
    <col min="8194" max="8195" width="15.5703125" style="133" customWidth="1"/>
    <col min="8196" max="8196" width="56.28515625" style="133" customWidth="1"/>
    <col min="8197" max="8197" width="19.7109375" style="133" customWidth="1"/>
    <col min="8198" max="8198" width="21" style="133" customWidth="1"/>
    <col min="8199" max="8449" width="11.42578125" style="133"/>
    <col min="8450" max="8451" width="15.5703125" style="133" customWidth="1"/>
    <col min="8452" max="8452" width="56.28515625" style="133" customWidth="1"/>
    <col min="8453" max="8453" width="19.7109375" style="133" customWidth="1"/>
    <col min="8454" max="8454" width="21" style="133" customWidth="1"/>
    <col min="8455" max="8705" width="11.42578125" style="133"/>
    <col min="8706" max="8707" width="15.5703125" style="133" customWidth="1"/>
    <col min="8708" max="8708" width="56.28515625" style="133" customWidth="1"/>
    <col min="8709" max="8709" width="19.7109375" style="133" customWidth="1"/>
    <col min="8710" max="8710" width="21" style="133" customWidth="1"/>
    <col min="8711" max="8961" width="11.42578125" style="133"/>
    <col min="8962" max="8963" width="15.5703125" style="133" customWidth="1"/>
    <col min="8964" max="8964" width="56.28515625" style="133" customWidth="1"/>
    <col min="8965" max="8965" width="19.7109375" style="133" customWidth="1"/>
    <col min="8966" max="8966" width="21" style="133" customWidth="1"/>
    <col min="8967" max="9217" width="11.42578125" style="133"/>
    <col min="9218" max="9219" width="15.5703125" style="133" customWidth="1"/>
    <col min="9220" max="9220" width="56.28515625" style="133" customWidth="1"/>
    <col min="9221" max="9221" width="19.7109375" style="133" customWidth="1"/>
    <col min="9222" max="9222" width="21" style="133" customWidth="1"/>
    <col min="9223" max="9473" width="11.42578125" style="133"/>
    <col min="9474" max="9475" width="15.5703125" style="133" customWidth="1"/>
    <col min="9476" max="9476" width="56.28515625" style="133" customWidth="1"/>
    <col min="9477" max="9477" width="19.7109375" style="133" customWidth="1"/>
    <col min="9478" max="9478" width="21" style="133" customWidth="1"/>
    <col min="9479" max="9729" width="11.42578125" style="133"/>
    <col min="9730" max="9731" width="15.5703125" style="133" customWidth="1"/>
    <col min="9732" max="9732" width="56.28515625" style="133" customWidth="1"/>
    <col min="9733" max="9733" width="19.7109375" style="133" customWidth="1"/>
    <col min="9734" max="9734" width="21" style="133" customWidth="1"/>
    <col min="9735" max="9985" width="11.42578125" style="133"/>
    <col min="9986" max="9987" width="15.5703125" style="133" customWidth="1"/>
    <col min="9988" max="9988" width="56.28515625" style="133" customWidth="1"/>
    <col min="9989" max="9989" width="19.7109375" style="133" customWidth="1"/>
    <col min="9990" max="9990" width="21" style="133" customWidth="1"/>
    <col min="9991" max="10241" width="11.42578125" style="133"/>
    <col min="10242" max="10243" width="15.5703125" style="133" customWidth="1"/>
    <col min="10244" max="10244" width="56.28515625" style="133" customWidth="1"/>
    <col min="10245" max="10245" width="19.7109375" style="133" customWidth="1"/>
    <col min="10246" max="10246" width="21" style="133" customWidth="1"/>
    <col min="10247" max="10497" width="11.42578125" style="133"/>
    <col min="10498" max="10499" width="15.5703125" style="133" customWidth="1"/>
    <col min="10500" max="10500" width="56.28515625" style="133" customWidth="1"/>
    <col min="10501" max="10501" width="19.7109375" style="133" customWidth="1"/>
    <col min="10502" max="10502" width="21" style="133" customWidth="1"/>
    <col min="10503" max="10753" width="11.42578125" style="133"/>
    <col min="10754" max="10755" width="15.5703125" style="133" customWidth="1"/>
    <col min="10756" max="10756" width="56.28515625" style="133" customWidth="1"/>
    <col min="10757" max="10757" width="19.7109375" style="133" customWidth="1"/>
    <col min="10758" max="10758" width="21" style="133" customWidth="1"/>
    <col min="10759" max="11009" width="11.42578125" style="133"/>
    <col min="11010" max="11011" width="15.5703125" style="133" customWidth="1"/>
    <col min="11012" max="11012" width="56.28515625" style="133" customWidth="1"/>
    <col min="11013" max="11013" width="19.7109375" style="133" customWidth="1"/>
    <col min="11014" max="11014" width="21" style="133" customWidth="1"/>
    <col min="11015" max="11265" width="11.42578125" style="133"/>
    <col min="11266" max="11267" width="15.5703125" style="133" customWidth="1"/>
    <col min="11268" max="11268" width="56.28515625" style="133" customWidth="1"/>
    <col min="11269" max="11269" width="19.7109375" style="133" customWidth="1"/>
    <col min="11270" max="11270" width="21" style="133" customWidth="1"/>
    <col min="11271" max="11521" width="11.42578125" style="133"/>
    <col min="11522" max="11523" width="15.5703125" style="133" customWidth="1"/>
    <col min="11524" max="11524" width="56.28515625" style="133" customWidth="1"/>
    <col min="11525" max="11525" width="19.7109375" style="133" customWidth="1"/>
    <col min="11526" max="11526" width="21" style="133" customWidth="1"/>
    <col min="11527" max="11777" width="11.42578125" style="133"/>
    <col min="11778" max="11779" width="15.5703125" style="133" customWidth="1"/>
    <col min="11780" max="11780" width="56.28515625" style="133" customWidth="1"/>
    <col min="11781" max="11781" width="19.7109375" style="133" customWidth="1"/>
    <col min="11782" max="11782" width="21" style="133" customWidth="1"/>
    <col min="11783" max="12033" width="11.42578125" style="133"/>
    <col min="12034" max="12035" width="15.5703125" style="133" customWidth="1"/>
    <col min="12036" max="12036" width="56.28515625" style="133" customWidth="1"/>
    <col min="12037" max="12037" width="19.7109375" style="133" customWidth="1"/>
    <col min="12038" max="12038" width="21" style="133" customWidth="1"/>
    <col min="12039" max="12289" width="11.42578125" style="133"/>
    <col min="12290" max="12291" width="15.5703125" style="133" customWidth="1"/>
    <col min="12292" max="12292" width="56.28515625" style="133" customWidth="1"/>
    <col min="12293" max="12293" width="19.7109375" style="133" customWidth="1"/>
    <col min="12294" max="12294" width="21" style="133" customWidth="1"/>
    <col min="12295" max="12545" width="11.42578125" style="133"/>
    <col min="12546" max="12547" width="15.5703125" style="133" customWidth="1"/>
    <col min="12548" max="12548" width="56.28515625" style="133" customWidth="1"/>
    <col min="12549" max="12549" width="19.7109375" style="133" customWidth="1"/>
    <col min="12550" max="12550" width="21" style="133" customWidth="1"/>
    <col min="12551" max="12801" width="11.42578125" style="133"/>
    <col min="12802" max="12803" width="15.5703125" style="133" customWidth="1"/>
    <col min="12804" max="12804" width="56.28515625" style="133" customWidth="1"/>
    <col min="12805" max="12805" width="19.7109375" style="133" customWidth="1"/>
    <col min="12806" max="12806" width="21" style="133" customWidth="1"/>
    <col min="12807" max="13057" width="11.42578125" style="133"/>
    <col min="13058" max="13059" width="15.5703125" style="133" customWidth="1"/>
    <col min="13060" max="13060" width="56.28515625" style="133" customWidth="1"/>
    <col min="13061" max="13061" width="19.7109375" style="133" customWidth="1"/>
    <col min="13062" max="13062" width="21" style="133" customWidth="1"/>
    <col min="13063" max="13313" width="11.42578125" style="133"/>
    <col min="13314" max="13315" width="15.5703125" style="133" customWidth="1"/>
    <col min="13316" max="13316" width="56.28515625" style="133" customWidth="1"/>
    <col min="13317" max="13317" width="19.7109375" style="133" customWidth="1"/>
    <col min="13318" max="13318" width="21" style="133" customWidth="1"/>
    <col min="13319" max="13569" width="11.42578125" style="133"/>
    <col min="13570" max="13571" width="15.5703125" style="133" customWidth="1"/>
    <col min="13572" max="13572" width="56.28515625" style="133" customWidth="1"/>
    <col min="13573" max="13573" width="19.7109375" style="133" customWidth="1"/>
    <col min="13574" max="13574" width="21" style="133" customWidth="1"/>
    <col min="13575" max="13825" width="11.42578125" style="133"/>
    <col min="13826" max="13827" width="15.5703125" style="133" customWidth="1"/>
    <col min="13828" max="13828" width="56.28515625" style="133" customWidth="1"/>
    <col min="13829" max="13829" width="19.7109375" style="133" customWidth="1"/>
    <col min="13830" max="13830" width="21" style="133" customWidth="1"/>
    <col min="13831" max="14081" width="11.42578125" style="133"/>
    <col min="14082" max="14083" width="15.5703125" style="133" customWidth="1"/>
    <col min="14084" max="14084" width="56.28515625" style="133" customWidth="1"/>
    <col min="14085" max="14085" width="19.7109375" style="133" customWidth="1"/>
    <col min="14086" max="14086" width="21" style="133" customWidth="1"/>
    <col min="14087" max="14337" width="11.42578125" style="133"/>
    <col min="14338" max="14339" width="15.5703125" style="133" customWidth="1"/>
    <col min="14340" max="14340" width="56.28515625" style="133" customWidth="1"/>
    <col min="14341" max="14341" width="19.7109375" style="133" customWidth="1"/>
    <col min="14342" max="14342" width="21" style="133" customWidth="1"/>
    <col min="14343" max="14593" width="11.42578125" style="133"/>
    <col min="14594" max="14595" width="15.5703125" style="133" customWidth="1"/>
    <col min="14596" max="14596" width="56.28515625" style="133" customWidth="1"/>
    <col min="14597" max="14597" width="19.7109375" style="133" customWidth="1"/>
    <col min="14598" max="14598" width="21" style="133" customWidth="1"/>
    <col min="14599" max="14849" width="11.42578125" style="133"/>
    <col min="14850" max="14851" width="15.5703125" style="133" customWidth="1"/>
    <col min="14852" max="14852" width="56.28515625" style="133" customWidth="1"/>
    <col min="14853" max="14853" width="19.7109375" style="133" customWidth="1"/>
    <col min="14854" max="14854" width="21" style="133" customWidth="1"/>
    <col min="14855" max="15105" width="11.42578125" style="133"/>
    <col min="15106" max="15107" width="15.5703125" style="133" customWidth="1"/>
    <col min="15108" max="15108" width="56.28515625" style="133" customWidth="1"/>
    <col min="15109" max="15109" width="19.7109375" style="133" customWidth="1"/>
    <col min="15110" max="15110" width="21" style="133" customWidth="1"/>
    <col min="15111" max="15361" width="11.42578125" style="133"/>
    <col min="15362" max="15363" width="15.5703125" style="133" customWidth="1"/>
    <col min="15364" max="15364" width="56.28515625" style="133" customWidth="1"/>
    <col min="15365" max="15365" width="19.7109375" style="133" customWidth="1"/>
    <col min="15366" max="15366" width="21" style="133" customWidth="1"/>
    <col min="15367" max="15617" width="11.42578125" style="133"/>
    <col min="15618" max="15619" width="15.5703125" style="133" customWidth="1"/>
    <col min="15620" max="15620" width="56.28515625" style="133" customWidth="1"/>
    <col min="15621" max="15621" width="19.7109375" style="133" customWidth="1"/>
    <col min="15622" max="15622" width="21" style="133" customWidth="1"/>
    <col min="15623" max="15873" width="11.42578125" style="133"/>
    <col min="15874" max="15875" width="15.5703125" style="133" customWidth="1"/>
    <col min="15876" max="15876" width="56.28515625" style="133" customWidth="1"/>
    <col min="15877" max="15877" width="19.7109375" style="133" customWidth="1"/>
    <col min="15878" max="15878" width="21" style="133" customWidth="1"/>
    <col min="15879" max="16129" width="11.42578125" style="133"/>
    <col min="16130" max="16131" width="15.5703125" style="133" customWidth="1"/>
    <col min="16132" max="16132" width="56.28515625" style="133" customWidth="1"/>
    <col min="16133" max="16133" width="19.7109375" style="133" customWidth="1"/>
    <col min="16134" max="16134" width="21" style="133" customWidth="1"/>
    <col min="16135" max="16384" width="11.42578125" style="133"/>
  </cols>
  <sheetData>
    <row r="1" spans="1:9" ht="22.5" customHeight="1" x14ac:dyDescent="0.25">
      <c r="A1" s="129"/>
      <c r="B1" s="129"/>
      <c r="C1" s="129"/>
      <c r="D1" s="129"/>
      <c r="E1" s="130"/>
      <c r="F1" s="131"/>
    </row>
    <row r="2" spans="1:9" ht="22.5" customHeight="1" x14ac:dyDescent="0.25">
      <c r="A2" s="129"/>
      <c r="B2" s="209" t="s">
        <v>7396</v>
      </c>
      <c r="C2" s="209"/>
      <c r="D2" s="209"/>
      <c r="E2" s="209"/>
      <c r="F2" s="209"/>
    </row>
    <row r="3" spans="1:9" ht="22.5" customHeight="1" x14ac:dyDescent="0.25">
      <c r="A3" s="129"/>
      <c r="B3" s="129"/>
      <c r="C3" s="129"/>
      <c r="D3" s="129"/>
      <c r="E3" s="134"/>
      <c r="F3" s="208"/>
      <c r="G3" s="190" t="s">
        <v>7417</v>
      </c>
    </row>
    <row r="4" spans="1:9" ht="6.75" customHeight="1" x14ac:dyDescent="0.25">
      <c r="A4" s="129"/>
      <c r="B4" s="129"/>
      <c r="C4" s="129"/>
      <c r="D4" s="129"/>
      <c r="E4" s="135"/>
      <c r="F4" s="208"/>
    </row>
    <row r="5" spans="1:9" ht="6.75" customHeight="1" x14ac:dyDescent="0.25"/>
    <row r="6" spans="1:9" ht="30.75" customHeight="1" x14ac:dyDescent="0.25">
      <c r="A6" s="136" t="s">
        <v>1</v>
      </c>
      <c r="B6" s="137" t="s">
        <v>7007</v>
      </c>
      <c r="C6" s="204" t="s">
        <v>7413</v>
      </c>
      <c r="D6" s="204" t="s">
        <v>7414</v>
      </c>
      <c r="E6" s="138" t="s">
        <v>7397</v>
      </c>
      <c r="F6" s="138" t="s">
        <v>7398</v>
      </c>
      <c r="G6" s="138" t="s">
        <v>7369</v>
      </c>
    </row>
    <row r="7" spans="1:9" s="142" customFormat="1" x14ac:dyDescent="0.25">
      <c r="A7" s="139" t="s">
        <v>6978</v>
      </c>
      <c r="B7" s="140" t="s">
        <v>6837</v>
      </c>
      <c r="C7" s="141">
        <v>1105910356</v>
      </c>
      <c r="D7" s="141">
        <v>0</v>
      </c>
      <c r="E7" s="141">
        <f>+C7+D7</f>
        <v>1105910356</v>
      </c>
      <c r="F7" s="141">
        <v>3193568937.77</v>
      </c>
      <c r="G7" s="141">
        <f t="shared" ref="G7:G11" si="0">IFERROR(((F7/E7)*100),0)</f>
        <v>288.77285762300971</v>
      </c>
      <c r="I7" s="192"/>
    </row>
    <row r="8" spans="1:9" s="142" customFormat="1" x14ac:dyDescent="0.25">
      <c r="A8" s="143" t="s">
        <v>7307</v>
      </c>
      <c r="B8" s="140" t="s">
        <v>6839</v>
      </c>
      <c r="C8" s="141">
        <f>+C9+C47</f>
        <v>44499962421</v>
      </c>
      <c r="D8" s="141">
        <f>+D9+D47</f>
        <v>9314000000</v>
      </c>
      <c r="E8" s="141">
        <f t="shared" ref="E8:E56" si="1">+C8+D8</f>
        <v>53813962421</v>
      </c>
      <c r="F8" s="141">
        <f>+F9+F47</f>
        <v>48759756030.479996</v>
      </c>
      <c r="G8" s="141">
        <f t="shared" si="0"/>
        <v>90.608001784035736</v>
      </c>
      <c r="I8" s="192"/>
    </row>
    <row r="9" spans="1:9" s="142" customFormat="1" x14ac:dyDescent="0.25">
      <c r="A9" s="143">
        <v>1025</v>
      </c>
      <c r="B9" s="140" t="s">
        <v>6841</v>
      </c>
      <c r="C9" s="141">
        <f>+C10+C21+C35+C38+C41+C44</f>
        <v>12688515421</v>
      </c>
      <c r="D9" s="141">
        <f>+D10+D21+D35+D38+D41+D44</f>
        <v>1000000000</v>
      </c>
      <c r="E9" s="141">
        <f t="shared" si="1"/>
        <v>13688515421</v>
      </c>
      <c r="F9" s="141">
        <f>+F10+F21+F35+F38+F41+F44</f>
        <v>8634309030.4799995</v>
      </c>
      <c r="G9" s="141">
        <f t="shared" si="0"/>
        <v>63.077030378574314</v>
      </c>
      <c r="I9" s="192"/>
    </row>
    <row r="10" spans="1:9" s="142" customFormat="1" ht="27.75" customHeight="1" x14ac:dyDescent="0.25">
      <c r="A10" s="143">
        <v>10250102</v>
      </c>
      <c r="B10" s="140" t="s">
        <v>384</v>
      </c>
      <c r="C10" s="141">
        <f>+C11+C15+C17+C19</f>
        <v>1803346532</v>
      </c>
      <c r="D10" s="141">
        <f>+D11+D15+D17+D19</f>
        <v>390000000</v>
      </c>
      <c r="E10" s="141">
        <f t="shared" si="1"/>
        <v>2193346532</v>
      </c>
      <c r="F10" s="141">
        <f>+F11+F15+F17+F19</f>
        <v>1303762044.99</v>
      </c>
      <c r="G10" s="141">
        <f t="shared" si="0"/>
        <v>59.441680827386925</v>
      </c>
      <c r="I10" s="192"/>
    </row>
    <row r="11" spans="1:9" s="142" customFormat="1" ht="27.75" customHeight="1" x14ac:dyDescent="0.25">
      <c r="A11" s="143">
        <v>1025010203</v>
      </c>
      <c r="B11" s="140" t="s">
        <v>7320</v>
      </c>
      <c r="C11" s="141">
        <f>SUM(C12:C14)</f>
        <v>30500000</v>
      </c>
      <c r="D11" s="141">
        <f>SUM(D12:D14)</f>
        <v>0</v>
      </c>
      <c r="E11" s="141">
        <f t="shared" si="1"/>
        <v>30500000</v>
      </c>
      <c r="F11" s="141">
        <f>SUM(F12:F14)</f>
        <v>27587407</v>
      </c>
      <c r="G11" s="141">
        <f t="shared" si="0"/>
        <v>90.450514754098364</v>
      </c>
      <c r="I11" s="192"/>
    </row>
    <row r="12" spans="1:9" s="142" customFormat="1" x14ac:dyDescent="0.25">
      <c r="A12" s="144">
        <v>10250102036</v>
      </c>
      <c r="B12" s="145" t="s">
        <v>426</v>
      </c>
      <c r="C12" s="146">
        <v>5500000</v>
      </c>
      <c r="D12" s="146"/>
      <c r="E12" s="146">
        <f t="shared" si="1"/>
        <v>5500000</v>
      </c>
      <c r="F12" s="146">
        <v>4453557</v>
      </c>
      <c r="G12" s="146">
        <f>IFERROR(((F12/E12)*100),0)</f>
        <v>80.973763636363643</v>
      </c>
      <c r="I12" s="192"/>
    </row>
    <row r="13" spans="1:9" s="142" customFormat="1" x14ac:dyDescent="0.25">
      <c r="A13" s="147">
        <v>10250102038</v>
      </c>
      <c r="B13" s="148" t="s">
        <v>432</v>
      </c>
      <c r="C13" s="149">
        <v>15000000</v>
      </c>
      <c r="D13" s="149"/>
      <c r="E13" s="149">
        <f t="shared" si="1"/>
        <v>15000000</v>
      </c>
      <c r="F13" s="149">
        <v>19410867</v>
      </c>
      <c r="G13" s="149">
        <f t="shared" ref="G13:G56" si="2">IFERROR(((F13/E13)*100),0)</f>
        <v>129.40577999999999</v>
      </c>
      <c r="I13" s="192"/>
    </row>
    <row r="14" spans="1:9" s="142" customFormat="1" x14ac:dyDescent="0.25">
      <c r="A14" s="147" t="s">
        <v>7374</v>
      </c>
      <c r="B14" s="148" t="s">
        <v>7375</v>
      </c>
      <c r="C14" s="149">
        <v>10000000</v>
      </c>
      <c r="D14" s="149"/>
      <c r="E14" s="149">
        <f t="shared" si="1"/>
        <v>10000000</v>
      </c>
      <c r="F14" s="149">
        <v>3722983</v>
      </c>
      <c r="G14" s="149">
        <f t="shared" si="2"/>
        <v>37.22983</v>
      </c>
      <c r="I14" s="192"/>
    </row>
    <row r="15" spans="1:9" s="142" customFormat="1" x14ac:dyDescent="0.25">
      <c r="A15" s="143">
        <v>1025010207</v>
      </c>
      <c r="B15" s="140" t="s">
        <v>453</v>
      </c>
      <c r="C15" s="141">
        <f>+C16</f>
        <v>1382846532</v>
      </c>
      <c r="D15" s="141">
        <f>+D16</f>
        <v>300000000</v>
      </c>
      <c r="E15" s="141">
        <f t="shared" si="1"/>
        <v>1682846532</v>
      </c>
      <c r="F15" s="141">
        <f>+F16</f>
        <v>1108433389.24</v>
      </c>
      <c r="G15" s="141">
        <f t="shared" si="2"/>
        <v>65.866575957028502</v>
      </c>
      <c r="I15" s="192"/>
    </row>
    <row r="16" spans="1:9" s="142" customFormat="1" ht="27.75" customHeight="1" x14ac:dyDescent="0.25">
      <c r="A16" s="147">
        <v>10250102071</v>
      </c>
      <c r="B16" s="148" t="s">
        <v>1050</v>
      </c>
      <c r="C16" s="149">
        <v>1382846532</v>
      </c>
      <c r="D16" s="149">
        <v>300000000</v>
      </c>
      <c r="E16" s="149">
        <f t="shared" si="1"/>
        <v>1682846532</v>
      </c>
      <c r="F16" s="149">
        <v>1108433389.24</v>
      </c>
      <c r="G16" s="149">
        <f t="shared" si="2"/>
        <v>65.866575957028502</v>
      </c>
      <c r="I16" s="192"/>
    </row>
    <row r="17" spans="1:9" s="142" customFormat="1" x14ac:dyDescent="0.25">
      <c r="A17" s="143">
        <v>1025010208</v>
      </c>
      <c r="B17" s="140" t="s">
        <v>7308</v>
      </c>
      <c r="C17" s="141">
        <f>+C18</f>
        <v>250000000</v>
      </c>
      <c r="D17" s="141">
        <f>+D18</f>
        <v>90000000</v>
      </c>
      <c r="E17" s="141">
        <f t="shared" si="1"/>
        <v>340000000</v>
      </c>
      <c r="F17" s="141">
        <f>+F18</f>
        <v>137969313.13999999</v>
      </c>
      <c r="G17" s="141">
        <f t="shared" si="2"/>
        <v>40.579209747058819</v>
      </c>
      <c r="I17" s="192"/>
    </row>
    <row r="18" spans="1:9" s="142" customFormat="1" ht="27.75" customHeight="1" x14ac:dyDescent="0.25">
      <c r="A18" s="147">
        <v>10250102082</v>
      </c>
      <c r="B18" s="148" t="s">
        <v>1063</v>
      </c>
      <c r="C18" s="149">
        <v>250000000</v>
      </c>
      <c r="D18" s="149">
        <v>90000000</v>
      </c>
      <c r="E18" s="149">
        <f t="shared" si="1"/>
        <v>340000000</v>
      </c>
      <c r="F18" s="149">
        <v>137969313.13999999</v>
      </c>
      <c r="G18" s="149">
        <f t="shared" si="2"/>
        <v>40.579209747058819</v>
      </c>
      <c r="I18" s="192"/>
    </row>
    <row r="19" spans="1:9" s="142" customFormat="1" x14ac:dyDescent="0.25">
      <c r="A19" s="143">
        <v>1025010209</v>
      </c>
      <c r="B19" s="140" t="s">
        <v>7309</v>
      </c>
      <c r="C19" s="141">
        <f>+C20</f>
        <v>140000000</v>
      </c>
      <c r="D19" s="141">
        <f>+D20</f>
        <v>0</v>
      </c>
      <c r="E19" s="141">
        <f t="shared" si="1"/>
        <v>140000000</v>
      </c>
      <c r="F19" s="141">
        <f>+F20</f>
        <v>29771935.609999999</v>
      </c>
      <c r="G19" s="141">
        <f t="shared" si="2"/>
        <v>21.265668292857143</v>
      </c>
      <c r="I19" s="192"/>
    </row>
    <row r="20" spans="1:9" s="142" customFormat="1" ht="27.75" customHeight="1" x14ac:dyDescent="0.25">
      <c r="A20" s="147">
        <v>10250102092</v>
      </c>
      <c r="B20" s="148" t="s">
        <v>1069</v>
      </c>
      <c r="C20" s="149">
        <v>140000000</v>
      </c>
      <c r="D20" s="149"/>
      <c r="E20" s="149">
        <f t="shared" si="1"/>
        <v>140000000</v>
      </c>
      <c r="F20" s="149">
        <v>29771935.609999999</v>
      </c>
      <c r="G20" s="149">
        <f t="shared" si="2"/>
        <v>21.265668292857143</v>
      </c>
      <c r="I20" s="192"/>
    </row>
    <row r="21" spans="1:9" s="142" customFormat="1" ht="25.5" x14ac:dyDescent="0.25">
      <c r="A21" s="143">
        <v>10250103</v>
      </c>
      <c r="B21" s="140" t="s">
        <v>6855</v>
      </c>
      <c r="C21" s="141">
        <f>+C22+C24+C27+C30</f>
        <v>3029202908</v>
      </c>
      <c r="D21" s="141">
        <f>+D22+D24+D27+D30</f>
        <v>610000000</v>
      </c>
      <c r="E21" s="141">
        <f t="shared" si="1"/>
        <v>3639202908</v>
      </c>
      <c r="F21" s="141">
        <f>+F22+F24+F27+F30</f>
        <v>2729017024.25</v>
      </c>
      <c r="G21" s="141">
        <f t="shared" si="2"/>
        <v>74.989416453005319</v>
      </c>
      <c r="I21" s="192"/>
    </row>
    <row r="22" spans="1:9" s="142" customFormat="1" x14ac:dyDescent="0.25">
      <c r="A22" s="143">
        <v>1025010301</v>
      </c>
      <c r="B22" s="140" t="s">
        <v>7310</v>
      </c>
      <c r="C22" s="141">
        <f>+C23</f>
        <v>2500000000</v>
      </c>
      <c r="D22" s="141">
        <f>+D23</f>
        <v>500000000</v>
      </c>
      <c r="E22" s="141">
        <f t="shared" si="1"/>
        <v>3000000000</v>
      </c>
      <c r="F22" s="141">
        <f>+F23</f>
        <v>2103702125.8</v>
      </c>
      <c r="G22" s="141">
        <f t="shared" si="2"/>
        <v>70.123404193333329</v>
      </c>
      <c r="I22" s="192"/>
    </row>
    <row r="23" spans="1:9" s="142" customFormat="1" ht="25.5" x14ac:dyDescent="0.25">
      <c r="A23" s="144">
        <v>10250103019</v>
      </c>
      <c r="B23" s="148" t="s">
        <v>6857</v>
      </c>
      <c r="C23" s="146">
        <v>2500000000</v>
      </c>
      <c r="D23" s="146">
        <v>500000000</v>
      </c>
      <c r="E23" s="146">
        <f t="shared" si="1"/>
        <v>3000000000</v>
      </c>
      <c r="F23" s="146">
        <v>2103702125.8</v>
      </c>
      <c r="G23" s="146">
        <f t="shared" si="2"/>
        <v>70.123404193333329</v>
      </c>
      <c r="I23" s="192"/>
    </row>
    <row r="24" spans="1:9" s="142" customFormat="1" ht="27" customHeight="1" x14ac:dyDescent="0.25">
      <c r="A24" s="143">
        <v>1025010302</v>
      </c>
      <c r="B24" s="140" t="s">
        <v>7311</v>
      </c>
      <c r="C24" s="141">
        <f>+C26+C25</f>
        <v>13000000</v>
      </c>
      <c r="D24" s="141">
        <f>+D26+D25</f>
        <v>10000000</v>
      </c>
      <c r="E24" s="141">
        <f>+C24+D24</f>
        <v>23000000</v>
      </c>
      <c r="F24" s="141">
        <f>+F26+F25</f>
        <v>11753400</v>
      </c>
      <c r="G24" s="141">
        <f t="shared" si="2"/>
        <v>51.101739130434787</v>
      </c>
      <c r="I24" s="192"/>
    </row>
    <row r="25" spans="1:9" s="142" customFormat="1" x14ac:dyDescent="0.25">
      <c r="A25" s="147" t="s">
        <v>7418</v>
      </c>
      <c r="B25" s="148" t="s">
        <v>462</v>
      </c>
      <c r="C25" s="149">
        <v>0</v>
      </c>
      <c r="D25" s="149">
        <v>10000000</v>
      </c>
      <c r="E25" s="149">
        <f>+C25+D25</f>
        <v>10000000</v>
      </c>
      <c r="F25" s="149">
        <v>0</v>
      </c>
      <c r="G25" s="149">
        <f t="shared" ref="G25" si="3">IFERROR(((F25/E25)*100),0)</f>
        <v>0</v>
      </c>
      <c r="I25" s="192"/>
    </row>
    <row r="26" spans="1:9" s="142" customFormat="1" x14ac:dyDescent="0.25">
      <c r="A26" s="147">
        <v>10250103022</v>
      </c>
      <c r="B26" s="148" t="s">
        <v>6859</v>
      </c>
      <c r="C26" s="149">
        <v>13000000</v>
      </c>
      <c r="D26" s="149"/>
      <c r="E26" s="149">
        <f>+C26+D26</f>
        <v>13000000</v>
      </c>
      <c r="F26" s="149">
        <v>11753400</v>
      </c>
      <c r="G26" s="149">
        <f t="shared" si="2"/>
        <v>90.410769230769233</v>
      </c>
      <c r="I26" s="192"/>
    </row>
    <row r="27" spans="1:9" s="142" customFormat="1" x14ac:dyDescent="0.25">
      <c r="A27" s="143">
        <v>1025010307</v>
      </c>
      <c r="B27" s="140" t="s">
        <v>7312</v>
      </c>
      <c r="C27" s="141">
        <f>SUM(C28:C29)</f>
        <v>205500000</v>
      </c>
      <c r="D27" s="141">
        <f>SUM(D28:D29)</f>
        <v>100000000</v>
      </c>
      <c r="E27" s="141">
        <f t="shared" si="1"/>
        <v>305500000</v>
      </c>
      <c r="F27" s="141">
        <f>SUM(F28:F29)</f>
        <v>241011852.12</v>
      </c>
      <c r="G27" s="141">
        <f t="shared" si="2"/>
        <v>78.890949957446807</v>
      </c>
      <c r="I27" s="192"/>
    </row>
    <row r="28" spans="1:9" s="142" customFormat="1" x14ac:dyDescent="0.25">
      <c r="A28" s="147">
        <v>10250103071</v>
      </c>
      <c r="B28" s="148" t="s">
        <v>549</v>
      </c>
      <c r="C28" s="149">
        <v>5500000</v>
      </c>
      <c r="D28" s="149">
        <v>100000000</v>
      </c>
      <c r="E28" s="149">
        <f t="shared" si="1"/>
        <v>105500000</v>
      </c>
      <c r="F28" s="149">
        <v>3947465.5</v>
      </c>
      <c r="G28" s="149">
        <f t="shared" si="2"/>
        <v>3.7416734597156402</v>
      </c>
      <c r="I28" s="192"/>
    </row>
    <row r="29" spans="1:9" s="142" customFormat="1" x14ac:dyDescent="0.25">
      <c r="A29" s="147">
        <v>10250103072</v>
      </c>
      <c r="B29" s="148" t="s">
        <v>552</v>
      </c>
      <c r="C29" s="149">
        <v>200000000</v>
      </c>
      <c r="D29" s="149"/>
      <c r="E29" s="149">
        <f t="shared" si="1"/>
        <v>200000000</v>
      </c>
      <c r="F29" s="149">
        <v>237064386.62</v>
      </c>
      <c r="G29" s="149">
        <f t="shared" si="2"/>
        <v>118.53219331</v>
      </c>
      <c r="I29" s="192"/>
    </row>
    <row r="30" spans="1:9" s="142" customFormat="1" x14ac:dyDescent="0.25">
      <c r="A30" s="143">
        <v>1025010308</v>
      </c>
      <c r="B30" s="140" t="s">
        <v>7313</v>
      </c>
      <c r="C30" s="141">
        <f>+SUM(C31:C34)</f>
        <v>310702908</v>
      </c>
      <c r="D30" s="141">
        <f>+SUM(D31:D34)</f>
        <v>0</v>
      </c>
      <c r="E30" s="141">
        <f t="shared" si="1"/>
        <v>310702908</v>
      </c>
      <c r="F30" s="141">
        <f>+SUM(F31:F34)</f>
        <v>372549646.33000004</v>
      </c>
      <c r="G30" s="141">
        <f t="shared" si="2"/>
        <v>119.90542628909029</v>
      </c>
      <c r="I30" s="192"/>
    </row>
    <row r="31" spans="1:9" s="142" customFormat="1" x14ac:dyDescent="0.25">
      <c r="A31" s="147">
        <v>10250103081</v>
      </c>
      <c r="B31" s="148" t="s">
        <v>191</v>
      </c>
      <c r="C31" s="149">
        <v>170000000</v>
      </c>
      <c r="D31" s="149"/>
      <c r="E31" s="149">
        <f t="shared" si="1"/>
        <v>170000000</v>
      </c>
      <c r="F31" s="149">
        <v>149033436.5</v>
      </c>
      <c r="G31" s="149">
        <f t="shared" si="2"/>
        <v>87.66672735294118</v>
      </c>
      <c r="I31" s="192"/>
    </row>
    <row r="32" spans="1:9" s="142" customFormat="1" x14ac:dyDescent="0.25">
      <c r="A32" s="147">
        <v>10250103082</v>
      </c>
      <c r="B32" s="148" t="s">
        <v>3397</v>
      </c>
      <c r="C32" s="149">
        <v>110702908</v>
      </c>
      <c r="D32" s="149"/>
      <c r="E32" s="149">
        <f t="shared" si="1"/>
        <v>110702908</v>
      </c>
      <c r="F32" s="149">
        <v>203364830.33000001</v>
      </c>
      <c r="G32" s="149">
        <f t="shared" si="2"/>
        <v>183.70324140897907</v>
      </c>
      <c r="I32" s="192"/>
    </row>
    <row r="33" spans="1:9" s="142" customFormat="1" x14ac:dyDescent="0.25">
      <c r="A33" s="147">
        <v>10250103083</v>
      </c>
      <c r="B33" s="148" t="s">
        <v>194</v>
      </c>
      <c r="C33" s="149">
        <v>15000000</v>
      </c>
      <c r="D33" s="149"/>
      <c r="E33" s="149">
        <f t="shared" si="1"/>
        <v>15000000</v>
      </c>
      <c r="F33" s="149">
        <v>13148134</v>
      </c>
      <c r="G33" s="149">
        <f t="shared" si="2"/>
        <v>87.654226666666673</v>
      </c>
      <c r="I33" s="192"/>
    </row>
    <row r="34" spans="1:9" s="142" customFormat="1" x14ac:dyDescent="0.25">
      <c r="A34" s="147">
        <v>10250103085</v>
      </c>
      <c r="B34" s="148" t="s">
        <v>576</v>
      </c>
      <c r="C34" s="149">
        <v>15000000</v>
      </c>
      <c r="D34" s="149"/>
      <c r="E34" s="149">
        <f t="shared" si="1"/>
        <v>15000000</v>
      </c>
      <c r="F34" s="149">
        <v>7003245.5</v>
      </c>
      <c r="G34" s="149">
        <f t="shared" si="2"/>
        <v>46.68830333333333</v>
      </c>
      <c r="I34" s="192"/>
    </row>
    <row r="35" spans="1:9" s="142" customFormat="1" x14ac:dyDescent="0.25">
      <c r="A35" s="143">
        <v>10250104</v>
      </c>
      <c r="B35" s="140" t="s">
        <v>6869</v>
      </c>
      <c r="C35" s="141">
        <f>+C36</f>
        <v>7929741</v>
      </c>
      <c r="D35" s="141">
        <f>+D36</f>
        <v>0</v>
      </c>
      <c r="E35" s="141">
        <f t="shared" si="1"/>
        <v>7929741</v>
      </c>
      <c r="F35" s="141">
        <f>+F36</f>
        <v>2395799</v>
      </c>
      <c r="G35" s="141">
        <f t="shared" si="2"/>
        <v>30.212827884290295</v>
      </c>
      <c r="I35" s="192"/>
    </row>
    <row r="36" spans="1:9" s="142" customFormat="1" x14ac:dyDescent="0.25">
      <c r="A36" s="143">
        <v>1025010402</v>
      </c>
      <c r="B36" s="140" t="s">
        <v>591</v>
      </c>
      <c r="C36" s="141">
        <f>+C37</f>
        <v>7929741</v>
      </c>
      <c r="D36" s="141">
        <f>+D37</f>
        <v>0</v>
      </c>
      <c r="E36" s="141">
        <f t="shared" si="1"/>
        <v>7929741</v>
      </c>
      <c r="F36" s="141">
        <f>+F37</f>
        <v>2395799</v>
      </c>
      <c r="G36" s="141">
        <f t="shared" si="2"/>
        <v>30.212827884290295</v>
      </c>
      <c r="I36" s="192"/>
    </row>
    <row r="37" spans="1:9" s="142" customFormat="1" x14ac:dyDescent="0.25">
      <c r="A37" s="147">
        <v>10250104024</v>
      </c>
      <c r="B37" s="148" t="s">
        <v>6875</v>
      </c>
      <c r="C37" s="149">
        <v>7929741</v>
      </c>
      <c r="D37" s="149"/>
      <c r="E37" s="149">
        <f t="shared" si="1"/>
        <v>7929741</v>
      </c>
      <c r="F37" s="149">
        <v>2395799</v>
      </c>
      <c r="G37" s="149">
        <f t="shared" si="2"/>
        <v>30.212827884290295</v>
      </c>
      <c r="I37" s="192"/>
    </row>
    <row r="38" spans="1:9" s="142" customFormat="1" ht="25.5" x14ac:dyDescent="0.25">
      <c r="A38" s="143">
        <v>10250107</v>
      </c>
      <c r="B38" s="140" t="s">
        <v>722</v>
      </c>
      <c r="C38" s="141">
        <f>+C39</f>
        <v>1569505</v>
      </c>
      <c r="D38" s="141">
        <f>+D39</f>
        <v>0</v>
      </c>
      <c r="E38" s="141">
        <f t="shared" si="1"/>
        <v>1569505</v>
      </c>
      <c r="F38" s="141">
        <f>+F39</f>
        <v>52951797.5</v>
      </c>
      <c r="G38" s="141">
        <f t="shared" si="2"/>
        <v>3373.7896661686327</v>
      </c>
      <c r="I38" s="192"/>
    </row>
    <row r="39" spans="1:9" s="142" customFormat="1" x14ac:dyDescent="0.25">
      <c r="A39" s="143">
        <v>1025010702</v>
      </c>
      <c r="B39" s="140" t="s">
        <v>7314</v>
      </c>
      <c r="C39" s="141">
        <f>+C40</f>
        <v>1569505</v>
      </c>
      <c r="D39" s="141">
        <f>+D40</f>
        <v>0</v>
      </c>
      <c r="E39" s="141">
        <f t="shared" si="1"/>
        <v>1569505</v>
      </c>
      <c r="F39" s="141">
        <f>+F40</f>
        <v>52951797.5</v>
      </c>
      <c r="G39" s="141">
        <f t="shared" si="2"/>
        <v>3373.7896661686327</v>
      </c>
      <c r="I39" s="192"/>
    </row>
    <row r="40" spans="1:9" s="142" customFormat="1" x14ac:dyDescent="0.25">
      <c r="A40" s="144">
        <v>10250107021</v>
      </c>
      <c r="B40" s="148" t="s">
        <v>740</v>
      </c>
      <c r="C40" s="146">
        <v>1569505</v>
      </c>
      <c r="D40" s="146"/>
      <c r="E40" s="146">
        <f t="shared" si="1"/>
        <v>1569505</v>
      </c>
      <c r="F40" s="146">
        <v>52951797.5</v>
      </c>
      <c r="G40" s="146">
        <f t="shared" si="2"/>
        <v>3373.7896661686327</v>
      </c>
      <c r="I40" s="192"/>
    </row>
    <row r="41" spans="1:9" s="142" customFormat="1" ht="29.25" customHeight="1" x14ac:dyDescent="0.25">
      <c r="A41" s="143">
        <v>10250108</v>
      </c>
      <c r="B41" s="140" t="s">
        <v>6882</v>
      </c>
      <c r="C41" s="141">
        <f>+C42</f>
        <v>346466735</v>
      </c>
      <c r="D41" s="141">
        <f>+D42</f>
        <v>0</v>
      </c>
      <c r="E41" s="141">
        <f t="shared" si="1"/>
        <v>346466735</v>
      </c>
      <c r="F41" s="141">
        <f>+F42</f>
        <v>553215913.87</v>
      </c>
      <c r="G41" s="141">
        <f t="shared" si="2"/>
        <v>159.67360152771954</v>
      </c>
      <c r="I41" s="192"/>
    </row>
    <row r="42" spans="1:9" s="142" customFormat="1" x14ac:dyDescent="0.25">
      <c r="A42" s="143">
        <v>1025010805</v>
      </c>
      <c r="B42" s="140" t="s">
        <v>7315</v>
      </c>
      <c r="C42" s="141">
        <f>+C43</f>
        <v>346466735</v>
      </c>
      <c r="D42" s="141">
        <f>+D43</f>
        <v>0</v>
      </c>
      <c r="E42" s="141">
        <f t="shared" si="1"/>
        <v>346466735</v>
      </c>
      <c r="F42" s="141">
        <f>+F43</f>
        <v>553215913.87</v>
      </c>
      <c r="G42" s="141">
        <f t="shared" si="2"/>
        <v>159.67360152771954</v>
      </c>
      <c r="I42" s="192"/>
    </row>
    <row r="43" spans="1:9" s="142" customFormat="1" x14ac:dyDescent="0.25">
      <c r="A43" s="144">
        <v>10250108059</v>
      </c>
      <c r="B43" s="148" t="s">
        <v>836</v>
      </c>
      <c r="C43" s="146">
        <v>346466735</v>
      </c>
      <c r="D43" s="146"/>
      <c r="E43" s="146">
        <f t="shared" si="1"/>
        <v>346466735</v>
      </c>
      <c r="F43" s="146">
        <v>553215913.87</v>
      </c>
      <c r="G43" s="146">
        <f t="shared" si="2"/>
        <v>159.67360152771954</v>
      </c>
      <c r="I43" s="192"/>
    </row>
    <row r="44" spans="1:9" s="142" customFormat="1" ht="12.75" customHeight="1" x14ac:dyDescent="0.25">
      <c r="A44" s="143">
        <v>10250109</v>
      </c>
      <c r="B44" s="140" t="s">
        <v>863</v>
      </c>
      <c r="C44" s="141">
        <f>+C45</f>
        <v>7500000000</v>
      </c>
      <c r="D44" s="141">
        <f>+D45</f>
        <v>0</v>
      </c>
      <c r="E44" s="141">
        <f t="shared" si="1"/>
        <v>7500000000</v>
      </c>
      <c r="F44" s="141">
        <f>+F45</f>
        <v>3992966450.8699999</v>
      </c>
      <c r="G44" s="141">
        <f t="shared" si="2"/>
        <v>53.239552678266669</v>
      </c>
      <c r="I44" s="192"/>
    </row>
    <row r="45" spans="1:9" s="142" customFormat="1" x14ac:dyDescent="0.25">
      <c r="A45" s="143">
        <v>1025010907</v>
      </c>
      <c r="B45" s="140" t="s">
        <v>7316</v>
      </c>
      <c r="C45" s="141">
        <f>+C46</f>
        <v>7500000000</v>
      </c>
      <c r="D45" s="141">
        <f>+D46</f>
        <v>0</v>
      </c>
      <c r="E45" s="141">
        <f t="shared" si="1"/>
        <v>7500000000</v>
      </c>
      <c r="F45" s="141">
        <f>+F46</f>
        <v>3992966450.8699999</v>
      </c>
      <c r="G45" s="141">
        <f t="shared" si="2"/>
        <v>53.239552678266669</v>
      </c>
      <c r="I45" s="192"/>
    </row>
    <row r="46" spans="1:9" s="142" customFormat="1" x14ac:dyDescent="0.25">
      <c r="A46" s="150">
        <v>10250109079</v>
      </c>
      <c r="B46" s="151" t="s">
        <v>911</v>
      </c>
      <c r="C46" s="152">
        <v>7500000000</v>
      </c>
      <c r="D46" s="152"/>
      <c r="E46" s="152">
        <f t="shared" si="1"/>
        <v>7500000000</v>
      </c>
      <c r="F46" s="152">
        <v>3992966450.8699999</v>
      </c>
      <c r="G46" s="152">
        <f t="shared" si="2"/>
        <v>53.239552678266669</v>
      </c>
      <c r="I46" s="192"/>
    </row>
    <row r="47" spans="1:9" s="142" customFormat="1" x14ac:dyDescent="0.25">
      <c r="A47" s="143">
        <v>1026</v>
      </c>
      <c r="B47" s="140" t="s">
        <v>6889</v>
      </c>
      <c r="C47" s="141">
        <f t="shared" ref="C47:F49" si="4">+C48</f>
        <v>31811447000</v>
      </c>
      <c r="D47" s="141">
        <f t="shared" si="4"/>
        <v>8314000000</v>
      </c>
      <c r="E47" s="141">
        <f t="shared" si="1"/>
        <v>40125447000</v>
      </c>
      <c r="F47" s="141">
        <f t="shared" si="4"/>
        <v>40125447000</v>
      </c>
      <c r="G47" s="141">
        <f t="shared" si="2"/>
        <v>100</v>
      </c>
      <c r="I47" s="192"/>
    </row>
    <row r="48" spans="1:9" s="142" customFormat="1" x14ac:dyDescent="0.25">
      <c r="A48" s="143">
        <v>102604</v>
      </c>
      <c r="B48" s="140" t="s">
        <v>7317</v>
      </c>
      <c r="C48" s="141">
        <f t="shared" si="4"/>
        <v>31811447000</v>
      </c>
      <c r="D48" s="141">
        <f t="shared" si="4"/>
        <v>8314000000</v>
      </c>
      <c r="E48" s="141">
        <f t="shared" si="1"/>
        <v>40125447000</v>
      </c>
      <c r="F48" s="141">
        <f t="shared" si="4"/>
        <v>40125447000</v>
      </c>
      <c r="G48" s="141">
        <f t="shared" si="2"/>
        <v>100</v>
      </c>
      <c r="I48" s="192"/>
    </row>
    <row r="49" spans="1:9" s="142" customFormat="1" ht="25.5" x14ac:dyDescent="0.25">
      <c r="A49" s="143">
        <v>10260404</v>
      </c>
      <c r="B49" s="140" t="s">
        <v>7318</v>
      </c>
      <c r="C49" s="141">
        <f t="shared" si="4"/>
        <v>31811447000</v>
      </c>
      <c r="D49" s="141">
        <f t="shared" si="4"/>
        <v>8314000000</v>
      </c>
      <c r="E49" s="141">
        <f t="shared" si="1"/>
        <v>40125447000</v>
      </c>
      <c r="F49" s="141">
        <f t="shared" si="4"/>
        <v>40125447000</v>
      </c>
      <c r="G49" s="141">
        <f t="shared" si="2"/>
        <v>100</v>
      </c>
      <c r="I49" s="192"/>
    </row>
    <row r="50" spans="1:9" s="142" customFormat="1" ht="25.5" x14ac:dyDescent="0.25">
      <c r="A50" s="150">
        <v>1026040401</v>
      </c>
      <c r="B50" s="153" t="s">
        <v>7319</v>
      </c>
      <c r="C50" s="152">
        <v>31811447000</v>
      </c>
      <c r="D50" s="152">
        <v>8314000000</v>
      </c>
      <c r="E50" s="152">
        <f t="shared" si="1"/>
        <v>40125447000</v>
      </c>
      <c r="F50" s="152">
        <v>40125447000</v>
      </c>
      <c r="G50" s="152">
        <f t="shared" si="2"/>
        <v>100</v>
      </c>
      <c r="I50" s="192"/>
    </row>
    <row r="51" spans="1:9" s="142" customFormat="1" x14ac:dyDescent="0.25">
      <c r="A51" s="143" t="s">
        <v>7008</v>
      </c>
      <c r="B51" s="140" t="s">
        <v>6899</v>
      </c>
      <c r="C51" s="141">
        <f t="shared" ref="C51:F53" si="5">+C52</f>
        <v>15668826</v>
      </c>
      <c r="D51" s="141">
        <f t="shared" si="5"/>
        <v>0</v>
      </c>
      <c r="E51" s="141">
        <f t="shared" si="1"/>
        <v>15668826</v>
      </c>
      <c r="F51" s="141">
        <f t="shared" si="5"/>
        <v>40040795.579999998</v>
      </c>
      <c r="G51" s="141">
        <f t="shared" si="2"/>
        <v>255.54432463542577</v>
      </c>
      <c r="H51" s="192"/>
      <c r="I51" s="192"/>
    </row>
    <row r="52" spans="1:9" s="142" customFormat="1" x14ac:dyDescent="0.25">
      <c r="A52" s="143">
        <v>205</v>
      </c>
      <c r="B52" s="140" t="s">
        <v>6915</v>
      </c>
      <c r="C52" s="141">
        <f t="shared" si="5"/>
        <v>15668826</v>
      </c>
      <c r="D52" s="141">
        <f t="shared" si="5"/>
        <v>0</v>
      </c>
      <c r="E52" s="141">
        <f t="shared" si="1"/>
        <v>15668826</v>
      </c>
      <c r="F52" s="141">
        <f t="shared" si="5"/>
        <v>40040795.579999998</v>
      </c>
      <c r="G52" s="141">
        <f t="shared" si="2"/>
        <v>255.54432463542577</v>
      </c>
      <c r="I52" s="192"/>
    </row>
    <row r="53" spans="1:9" s="142" customFormat="1" x14ac:dyDescent="0.25">
      <c r="A53" s="143">
        <v>2051</v>
      </c>
      <c r="B53" s="140" t="s">
        <v>6917</v>
      </c>
      <c r="C53" s="141">
        <f t="shared" si="5"/>
        <v>15668826</v>
      </c>
      <c r="D53" s="141">
        <f t="shared" si="5"/>
        <v>0</v>
      </c>
      <c r="E53" s="141">
        <f t="shared" si="1"/>
        <v>15668826</v>
      </c>
      <c r="F53" s="141">
        <f t="shared" si="5"/>
        <v>40040795.579999998</v>
      </c>
      <c r="G53" s="141">
        <f t="shared" si="2"/>
        <v>255.54432463542577</v>
      </c>
      <c r="I53" s="192"/>
    </row>
    <row r="54" spans="1:9" s="142" customFormat="1" x14ac:dyDescent="0.25">
      <c r="A54" s="147">
        <v>205102</v>
      </c>
      <c r="B54" s="148" t="s">
        <v>6921</v>
      </c>
      <c r="C54" s="149">
        <v>15668826</v>
      </c>
      <c r="D54" s="149"/>
      <c r="E54" s="149">
        <f t="shared" si="1"/>
        <v>15668826</v>
      </c>
      <c r="F54" s="149">
        <v>40040795.579999998</v>
      </c>
      <c r="G54" s="149">
        <f t="shared" si="2"/>
        <v>255.54432463542577</v>
      </c>
      <c r="I54" s="192"/>
    </row>
    <row r="55" spans="1:9" s="142" customFormat="1" x14ac:dyDescent="0.25">
      <c r="A55" s="206" t="s">
        <v>7009</v>
      </c>
      <c r="B55" s="207"/>
      <c r="C55" s="191">
        <f>+C51+C8</f>
        <v>44515631247</v>
      </c>
      <c r="D55" s="191">
        <f>+D51+D8</f>
        <v>9314000000</v>
      </c>
      <c r="E55" s="191">
        <f t="shared" si="1"/>
        <v>53829631247</v>
      </c>
      <c r="F55" s="191">
        <f>+F51+F8</f>
        <v>48799796826.059998</v>
      </c>
      <c r="G55" s="191">
        <f t="shared" si="2"/>
        <v>90.656011745909325</v>
      </c>
      <c r="H55" s="192"/>
      <c r="I55" s="192"/>
    </row>
    <row r="56" spans="1:9" x14ac:dyDescent="0.25">
      <c r="A56" s="206" t="s">
        <v>7010</v>
      </c>
      <c r="B56" s="207"/>
      <c r="C56" s="191">
        <f>+C55+C7</f>
        <v>45621541603</v>
      </c>
      <c r="D56" s="191">
        <f>+D55+D7</f>
        <v>9314000000</v>
      </c>
      <c r="E56" s="191">
        <f t="shared" si="1"/>
        <v>54935541603</v>
      </c>
      <c r="F56" s="191">
        <f>+F55+F7</f>
        <v>51993365763.829994</v>
      </c>
      <c r="G56" s="191">
        <f t="shared" si="2"/>
        <v>94.644312673874992</v>
      </c>
      <c r="H56" s="193"/>
      <c r="I56" s="192"/>
    </row>
    <row r="57" spans="1:9" x14ac:dyDescent="0.25">
      <c r="A57" s="154"/>
      <c r="B57" s="154"/>
      <c r="C57" s="154"/>
      <c r="D57" s="154"/>
      <c r="E57" s="195"/>
    </row>
    <row r="58" spans="1:9" x14ac:dyDescent="0.25">
      <c r="A58" s="154"/>
      <c r="B58" s="154"/>
      <c r="C58" s="154"/>
      <c r="D58" s="154"/>
      <c r="F58" s="155"/>
    </row>
    <row r="59" spans="1:9" x14ac:dyDescent="0.25">
      <c r="A59" s="154"/>
      <c r="B59" s="154"/>
      <c r="C59" s="154"/>
      <c r="D59" s="154"/>
      <c r="E59" s="193"/>
      <c r="F59" s="193"/>
    </row>
    <row r="60" spans="1:9" x14ac:dyDescent="0.25">
      <c r="A60" s="154"/>
      <c r="B60" s="154"/>
      <c r="C60" s="154"/>
      <c r="D60" s="154"/>
    </row>
    <row r="61" spans="1:9" x14ac:dyDescent="0.25">
      <c r="A61" s="154"/>
      <c r="B61" s="154"/>
      <c r="C61" s="154"/>
      <c r="D61" s="154"/>
    </row>
    <row r="62" spans="1:9" x14ac:dyDescent="0.25">
      <c r="A62" s="154"/>
      <c r="B62" s="154"/>
      <c r="C62" s="154"/>
      <c r="D62" s="154"/>
    </row>
    <row r="63" spans="1:9" x14ac:dyDescent="0.25">
      <c r="A63" s="154"/>
      <c r="B63" s="154"/>
      <c r="C63" s="154"/>
      <c r="D63" s="154"/>
    </row>
    <row r="64" spans="1:9" x14ac:dyDescent="0.25">
      <c r="A64" s="154"/>
      <c r="B64" s="154"/>
      <c r="C64" s="154"/>
      <c r="D64" s="154"/>
    </row>
    <row r="65" spans="1:4" x14ac:dyDescent="0.25">
      <c r="A65" s="154"/>
      <c r="B65" s="154"/>
      <c r="C65" s="154"/>
      <c r="D65" s="154"/>
    </row>
    <row r="66" spans="1:4" x14ac:dyDescent="0.25">
      <c r="A66" s="154"/>
      <c r="B66" s="154"/>
      <c r="C66" s="154"/>
      <c r="D66" s="154"/>
    </row>
    <row r="67" spans="1:4" x14ac:dyDescent="0.25">
      <c r="A67" s="154"/>
      <c r="B67" s="154"/>
      <c r="C67" s="154"/>
      <c r="D67" s="154"/>
    </row>
    <row r="68" spans="1:4" x14ac:dyDescent="0.25">
      <c r="A68" s="154"/>
      <c r="B68" s="154"/>
      <c r="C68" s="154"/>
      <c r="D68" s="154"/>
    </row>
    <row r="69" spans="1:4" x14ac:dyDescent="0.25">
      <c r="A69" s="154"/>
      <c r="B69" s="154"/>
      <c r="C69" s="154"/>
      <c r="D69" s="154"/>
    </row>
    <row r="70" spans="1:4" x14ac:dyDescent="0.25">
      <c r="A70" s="154"/>
      <c r="B70" s="154"/>
      <c r="C70" s="154"/>
      <c r="D70" s="154"/>
    </row>
    <row r="71" spans="1:4" x14ac:dyDescent="0.25">
      <c r="A71" s="154"/>
      <c r="B71" s="154"/>
      <c r="C71" s="154"/>
      <c r="D71" s="154"/>
    </row>
    <row r="72" spans="1:4" x14ac:dyDescent="0.25">
      <c r="A72" s="154"/>
      <c r="B72" s="154"/>
      <c r="C72" s="154"/>
      <c r="D72" s="154"/>
    </row>
    <row r="73" spans="1:4" x14ac:dyDescent="0.25">
      <c r="A73" s="154"/>
      <c r="B73" s="154"/>
      <c r="C73" s="154"/>
      <c r="D73" s="154"/>
    </row>
    <row r="74" spans="1:4" x14ac:dyDescent="0.25">
      <c r="A74" s="154"/>
      <c r="B74" s="154"/>
      <c r="C74" s="154"/>
      <c r="D74" s="154"/>
    </row>
    <row r="75" spans="1:4" x14ac:dyDescent="0.25">
      <c r="A75" s="154"/>
      <c r="B75" s="154"/>
      <c r="C75" s="154"/>
      <c r="D75" s="154"/>
    </row>
    <row r="76" spans="1:4" x14ac:dyDescent="0.25">
      <c r="A76" s="154"/>
      <c r="B76" s="154"/>
      <c r="C76" s="154"/>
      <c r="D76" s="154"/>
    </row>
    <row r="77" spans="1:4" x14ac:dyDescent="0.25">
      <c r="A77" s="154"/>
      <c r="B77" s="154"/>
      <c r="C77" s="154"/>
      <c r="D77" s="154"/>
    </row>
    <row r="78" spans="1:4" x14ac:dyDescent="0.25">
      <c r="A78" s="154"/>
      <c r="B78" s="154"/>
      <c r="C78" s="154"/>
      <c r="D78" s="154"/>
    </row>
  </sheetData>
  <mergeCells count="4">
    <mergeCell ref="A56:B56"/>
    <mergeCell ref="F3:F4"/>
    <mergeCell ref="B2:F2"/>
    <mergeCell ref="A55:B55"/>
  </mergeCells>
  <printOptions horizontalCentered="1" verticalCentered="1"/>
  <pageMargins left="0" right="0" top="0.59055118110236227" bottom="0.78740157480314965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69"/>
  <sheetViews>
    <sheetView showGridLines="0" tabSelected="1" zoomScaleNormal="100" workbookViewId="0">
      <pane xSplit="1" ySplit="9" topLeftCell="M10" activePane="bottomRight" state="frozen"/>
      <selection pane="topRight" activeCell="B1" sqref="B1"/>
      <selection pane="bottomLeft" activeCell="A10" sqref="A10"/>
      <selection pane="bottomRight" activeCell="N58" sqref="N58"/>
    </sheetView>
  </sheetViews>
  <sheetFormatPr baseColWidth="10" defaultRowHeight="12.75" x14ac:dyDescent="0.25"/>
  <cols>
    <col min="1" max="1" width="14.5703125" style="156" bestFit="1" customWidth="1"/>
    <col min="2" max="2" width="31.85546875" style="156" customWidth="1"/>
    <col min="3" max="3" width="16.85546875" style="158" hidden="1" customWidth="1"/>
    <col min="4" max="5" width="20.140625" style="158" hidden="1" customWidth="1"/>
    <col min="6" max="6" width="21.140625" style="158" hidden="1" customWidth="1"/>
    <col min="7" max="7" width="23.42578125" style="158" customWidth="1"/>
    <col min="8" max="10" width="18.140625" style="158" hidden="1" customWidth="1"/>
    <col min="11" max="11" width="16.85546875" style="158" hidden="1" customWidth="1"/>
    <col min="12" max="12" width="18.5703125" style="158" customWidth="1"/>
    <col min="13" max="13" width="15.5703125" style="158" customWidth="1"/>
    <col min="14" max="17" width="11.42578125" style="156"/>
    <col min="18" max="18" width="15.5703125" style="156" bestFit="1" customWidth="1"/>
    <col min="19" max="16384" width="11.42578125" style="156"/>
  </cols>
  <sheetData>
    <row r="3" spans="1:18" ht="13.5" x14ac:dyDescent="0.25">
      <c r="G3" s="157" t="s">
        <v>7400</v>
      </c>
    </row>
    <row r="6" spans="1:18" x14ac:dyDescent="0.25">
      <c r="Q6" s="190" t="s">
        <v>7417</v>
      </c>
    </row>
    <row r="7" spans="1:18" ht="12.75" customHeight="1" x14ac:dyDescent="0.25">
      <c r="A7" s="211" t="s">
        <v>1</v>
      </c>
      <c r="B7" s="214" t="s">
        <v>7332</v>
      </c>
      <c r="C7" s="217" t="s">
        <v>7399</v>
      </c>
      <c r="D7" s="218"/>
      <c r="E7" s="218"/>
      <c r="F7" s="218"/>
      <c r="G7" s="218"/>
      <c r="H7" s="218"/>
      <c r="I7" s="218"/>
      <c r="J7" s="218"/>
      <c r="K7" s="218"/>
      <c r="L7" s="219"/>
      <c r="M7" s="210" t="s">
        <v>7405</v>
      </c>
      <c r="N7" s="210" t="s">
        <v>7370</v>
      </c>
      <c r="O7" s="210" t="s">
        <v>7371</v>
      </c>
      <c r="P7" s="210" t="s">
        <v>7372</v>
      </c>
      <c r="Q7" s="210" t="s">
        <v>7373</v>
      </c>
    </row>
    <row r="8" spans="1:18" x14ac:dyDescent="0.25">
      <c r="A8" s="212"/>
      <c r="B8" s="215"/>
      <c r="C8" s="220" t="s">
        <v>7389</v>
      </c>
      <c r="D8" s="220"/>
      <c r="E8" s="220"/>
      <c r="F8" s="220"/>
      <c r="G8" s="220"/>
      <c r="H8" s="220" t="s">
        <v>1629</v>
      </c>
      <c r="I8" s="220"/>
      <c r="J8" s="220"/>
      <c r="K8" s="220"/>
      <c r="L8" s="220"/>
      <c r="M8" s="210"/>
      <c r="N8" s="210"/>
      <c r="O8" s="210"/>
      <c r="P8" s="210"/>
      <c r="Q8" s="210"/>
    </row>
    <row r="9" spans="1:18" ht="25.5" x14ac:dyDescent="0.25">
      <c r="A9" s="213"/>
      <c r="B9" s="216"/>
      <c r="C9" s="159" t="s">
        <v>7406</v>
      </c>
      <c r="D9" s="159" t="s">
        <v>7407</v>
      </c>
      <c r="E9" s="159" t="s">
        <v>7401</v>
      </c>
      <c r="F9" s="159" t="s">
        <v>1622</v>
      </c>
      <c r="G9" s="159" t="s">
        <v>7402</v>
      </c>
      <c r="H9" s="159" t="s">
        <v>7408</v>
      </c>
      <c r="I9" s="194" t="s">
        <v>7409</v>
      </c>
      <c r="J9" s="194" t="s">
        <v>7403</v>
      </c>
      <c r="K9" s="159" t="s">
        <v>1626</v>
      </c>
      <c r="L9" s="159" t="s">
        <v>7404</v>
      </c>
      <c r="M9" s="210"/>
      <c r="N9" s="210"/>
      <c r="O9" s="210"/>
      <c r="P9" s="210"/>
      <c r="Q9" s="210"/>
    </row>
    <row r="10" spans="1:18" x14ac:dyDescent="0.25">
      <c r="A10" s="160" t="s">
        <v>2</v>
      </c>
      <c r="B10" s="161" t="s">
        <v>7333</v>
      </c>
      <c r="C10" s="162">
        <f>IFERROR(VLOOKUP(A10,[1]CXP10!$A$5:$E$486,5,0),0)</f>
        <v>211548467.73000002</v>
      </c>
      <c r="D10" s="162">
        <f>+D11+D16+D32+D36</f>
        <v>291214440.99000001</v>
      </c>
      <c r="E10" s="162">
        <f>+C10+D10</f>
        <v>502762908.72000003</v>
      </c>
      <c r="F10" s="162">
        <f>IFERROR(VLOOKUP(A10,[1]VGREC10!$A$5:$E$762,5,0),0)</f>
        <v>14636949331</v>
      </c>
      <c r="G10" s="162">
        <f>+G11+G16+G32+G36</f>
        <v>18589949331</v>
      </c>
      <c r="H10" s="162">
        <f>IFERROR(VLOOKUP(A10,[1]CXP20!$A$5:$E$90,5,0),0)</f>
        <v>0</v>
      </c>
      <c r="I10" s="162">
        <f>IFERROR(VLOOKUP(A10,[1]RES20!$A$5:$E$47,5,0),0)</f>
        <v>0</v>
      </c>
      <c r="J10" s="162">
        <f>+H10+I10</f>
        <v>0</v>
      </c>
      <c r="K10" s="162">
        <f>IFERROR(VLOOKUP(A10,[1]VGREC20!$A$5:$E$220,5,0),0)</f>
        <v>1106116068.28</v>
      </c>
      <c r="L10" s="162">
        <f>+L11+L16+L32+L36</f>
        <v>1608878977</v>
      </c>
      <c r="M10" s="162">
        <f>+G10+L10</f>
        <v>20198828308</v>
      </c>
      <c r="N10" s="162">
        <f>+N11+N16+N32+N36</f>
        <v>19137721361.150002</v>
      </c>
      <c r="O10" s="162">
        <f>+O11+O16+O32+O36</f>
        <v>18582293873.119999</v>
      </c>
      <c r="P10" s="196">
        <f>+IFERROR((N10/M10),0)</f>
        <v>0.94746690596752414</v>
      </c>
      <c r="Q10" s="196">
        <f>+IFERROR((O10/M10),0)</f>
        <v>0.91996890065946291</v>
      </c>
      <c r="R10" s="203"/>
    </row>
    <row r="11" spans="1:18" x14ac:dyDescent="0.25">
      <c r="A11" s="163" t="s">
        <v>7321</v>
      </c>
      <c r="B11" s="164" t="s">
        <v>7</v>
      </c>
      <c r="C11" s="165">
        <f>IFERROR(VLOOKUP(A11,[1]CXP10!$A$5:$E$486,5,0),0)</f>
        <v>0</v>
      </c>
      <c r="D11" s="165">
        <f>+D12</f>
        <v>232548631</v>
      </c>
      <c r="E11" s="165">
        <f t="shared" ref="E11:E67" si="0">+C11+D11</f>
        <v>232548631</v>
      </c>
      <c r="F11" s="165">
        <f>IFERROR(VLOOKUP(A11,[1]VGREC10!$A$5:$E$762,5,0),0)</f>
        <v>12467824560</v>
      </c>
      <c r="G11" s="165">
        <f>+G12</f>
        <v>14669280442</v>
      </c>
      <c r="H11" s="165">
        <f>IFERROR(VLOOKUP(A11,[1]CXP20!$A$5:$E$90,5,0),0)</f>
        <v>0</v>
      </c>
      <c r="I11" s="165">
        <f>IFERROR(VLOOKUP(A11,[1]RES20!$A$5:$E$47,5,0),0)</f>
        <v>0</v>
      </c>
      <c r="J11" s="165">
        <f t="shared" ref="J11:J65" si="1">+H11+I11</f>
        <v>0</v>
      </c>
      <c r="K11" s="165">
        <f>IFERROR(VLOOKUP(A11,[1]VGREC20!$A$5:$E$220,5,0),0)</f>
        <v>1066116068.28</v>
      </c>
      <c r="L11" s="165">
        <f>+L12</f>
        <v>1292664699.28</v>
      </c>
      <c r="M11" s="165">
        <f t="shared" ref="M10:M30" si="2">+G11+L11</f>
        <v>15961945141.280001</v>
      </c>
      <c r="N11" s="165">
        <f>+N12</f>
        <v>15155755989</v>
      </c>
      <c r="O11" s="165">
        <f>+O12</f>
        <v>15142169148</v>
      </c>
      <c r="P11" s="197">
        <f t="shared" ref="P11:P68" si="3">+IFERROR((N11/M11),0)</f>
        <v>0.94949305080650392</v>
      </c>
      <c r="Q11" s="197">
        <f t="shared" ref="Q11:Q67" si="4">+IFERROR((O11/M11),0)</f>
        <v>0.94864184872055879</v>
      </c>
      <c r="R11" s="205"/>
    </row>
    <row r="12" spans="1:18" x14ac:dyDescent="0.25">
      <c r="A12" s="166" t="s">
        <v>7322</v>
      </c>
      <c r="B12" s="167" t="s">
        <v>10</v>
      </c>
      <c r="C12" s="168">
        <f>IFERROR(VLOOKUP(A12,[1]CXP10!$A$5:$E$486,5,0),0)</f>
        <v>0</v>
      </c>
      <c r="D12" s="168">
        <f>+SUM(D13:D15)</f>
        <v>232548631</v>
      </c>
      <c r="E12" s="168">
        <f t="shared" si="0"/>
        <v>232548631</v>
      </c>
      <c r="F12" s="168">
        <f>IFERROR(VLOOKUP(A12,[1]VGREC10!$A$5:$E$762,5,0),0)</f>
        <v>12467824560</v>
      </c>
      <c r="G12" s="168">
        <f>SUM(G13:G15)</f>
        <v>14669280442</v>
      </c>
      <c r="H12" s="168">
        <f>IFERROR(VLOOKUP(A12,[1]CXP20!$A$5:$E$90,5,0),0)</f>
        <v>0</v>
      </c>
      <c r="I12" s="168">
        <f>IFERROR(VLOOKUP(A12,[1]RES20!$A$5:$E$47,5,0),0)</f>
        <v>0</v>
      </c>
      <c r="J12" s="168">
        <f t="shared" si="1"/>
        <v>0</v>
      </c>
      <c r="K12" s="168">
        <f>IFERROR(VLOOKUP(A12,[1]VGREC20!$A$5:$E$220,5,0),0)</f>
        <v>1066116068.28</v>
      </c>
      <c r="L12" s="168">
        <f>SUM(L13:L15)</f>
        <v>1292664699.28</v>
      </c>
      <c r="M12" s="168">
        <f t="shared" si="2"/>
        <v>15961945141.280001</v>
      </c>
      <c r="N12" s="168">
        <f>+SUM(N13:N15)</f>
        <v>15155755989</v>
      </c>
      <c r="O12" s="168">
        <f>+SUM(O13:O15)</f>
        <v>15142169148</v>
      </c>
      <c r="P12" s="198">
        <f t="shared" si="3"/>
        <v>0.94949305080650392</v>
      </c>
      <c r="Q12" s="198">
        <f t="shared" si="4"/>
        <v>0.94864184872055879</v>
      </c>
    </row>
    <row r="13" spans="1:18" x14ac:dyDescent="0.25">
      <c r="A13" s="169" t="s">
        <v>7323</v>
      </c>
      <c r="B13" s="170" t="s">
        <v>13</v>
      </c>
      <c r="C13" s="171">
        <f>IFERROR(VLOOKUP(A13,[1]CXP10!$A$5:$E$486,5,0),0)</f>
        <v>0</v>
      </c>
      <c r="D13" s="171">
        <f>IFERROR(VLOOKUP(A13,[1]RES10!$A$5:$E$194,5,0),0)</f>
        <v>0</v>
      </c>
      <c r="E13" s="171">
        <f t="shared" si="0"/>
        <v>0</v>
      </c>
      <c r="F13" s="171">
        <f>IFERROR(VLOOKUP(A13,[1]VGREC10!$A$5:$E$762,5,0),0)</f>
        <v>8502069458</v>
      </c>
      <c r="G13" s="172">
        <v>8875362458</v>
      </c>
      <c r="H13" s="172">
        <f>IFERROR(VLOOKUP(A13,[1]CXP20!$A$5:$E$90,5,0),0)</f>
        <v>0</v>
      </c>
      <c r="I13" s="172">
        <f>IFERROR(VLOOKUP(A13,[1]RES20!$A$5:$E$47,5,0),0)</f>
        <v>0</v>
      </c>
      <c r="J13" s="172">
        <f t="shared" si="1"/>
        <v>0</v>
      </c>
      <c r="K13" s="172">
        <f>IFERROR(VLOOKUP(A13,[1]VGREC20!$A$5:$E$220,5,0),0)</f>
        <v>698123308.27999997</v>
      </c>
      <c r="L13" s="172">
        <f>+J13+K13-6000000</f>
        <v>692123308.27999997</v>
      </c>
      <c r="M13" s="172">
        <f>+G13+L13</f>
        <v>9567485766.2800007</v>
      </c>
      <c r="N13" s="172">
        <v>9264565247</v>
      </c>
      <c r="O13" s="172">
        <v>9257883680</v>
      </c>
      <c r="P13" s="199">
        <f t="shared" si="3"/>
        <v>0.96833854508071238</v>
      </c>
      <c r="Q13" s="199">
        <f t="shared" si="4"/>
        <v>0.96764018323694045</v>
      </c>
      <c r="R13" s="203"/>
    </row>
    <row r="14" spans="1:18" x14ac:dyDescent="0.25">
      <c r="A14" s="169" t="s">
        <v>7324</v>
      </c>
      <c r="B14" s="170" t="s">
        <v>49</v>
      </c>
      <c r="C14" s="171">
        <f>IFERROR(VLOOKUP(A14,[1]CXP10!$A$5:$E$486,5,0),0)</f>
        <v>0</v>
      </c>
      <c r="D14" s="171">
        <v>232548631</v>
      </c>
      <c r="E14" s="171">
        <f t="shared" si="0"/>
        <v>232548631</v>
      </c>
      <c r="F14" s="171">
        <f>IFERROR(VLOOKUP(A14,[1]VGREC10!$A$5:$E$762,5,0),0)</f>
        <v>2079620276</v>
      </c>
      <c r="G14" s="172">
        <v>3130630362</v>
      </c>
      <c r="H14" s="172">
        <f>IFERROR(VLOOKUP(A14,[1]CXP20!$A$5:$E$90,5,0),0)</f>
        <v>0</v>
      </c>
      <c r="I14" s="172">
        <f>IFERROR(VLOOKUP(A14,[1]RES20!$A$5:$E$47,5,0),0)</f>
        <v>0</v>
      </c>
      <c r="J14" s="172">
        <f t="shared" si="1"/>
        <v>0</v>
      </c>
      <c r="K14" s="172">
        <f>IFERROR(VLOOKUP(A14,[1]VGREC20!$A$5:$E$220,5,0),0)</f>
        <v>367992760</v>
      </c>
      <c r="L14" s="172">
        <f>+J14+K14+232548631</f>
        <v>600541391</v>
      </c>
      <c r="M14" s="172">
        <f>+G14+L14</f>
        <v>3731171753</v>
      </c>
      <c r="N14" s="172">
        <v>3418284053</v>
      </c>
      <c r="O14" s="172">
        <v>3418284053</v>
      </c>
      <c r="P14" s="199">
        <f t="shared" si="3"/>
        <v>0.91614224144240297</v>
      </c>
      <c r="Q14" s="199">
        <f t="shared" si="4"/>
        <v>0.91614224144240297</v>
      </c>
    </row>
    <row r="15" spans="1:18" ht="25.5" x14ac:dyDescent="0.25">
      <c r="A15" s="169" t="s">
        <v>7325</v>
      </c>
      <c r="B15" s="170" t="s">
        <v>73</v>
      </c>
      <c r="C15" s="171">
        <f>IFERROR(VLOOKUP(A15,[1]CXP10!$A$5:$E$486,5,0),0)</f>
        <v>0</v>
      </c>
      <c r="D15" s="171">
        <f>IFERROR(VLOOKUP(A15,[1]RES10!$A$5:$E$194,5,0),0)</f>
        <v>0</v>
      </c>
      <c r="E15" s="171">
        <f t="shared" si="0"/>
        <v>0</v>
      </c>
      <c r="F15" s="171">
        <f>IFERROR(VLOOKUP(A15,[1]VGREC10!$A$5:$E$762,5,0),0)</f>
        <v>1886134826</v>
      </c>
      <c r="G15" s="172">
        <v>2663287622</v>
      </c>
      <c r="H15" s="172">
        <f>IFERROR(VLOOKUP(A15,[1]CXP20!$A$5:$E$90,5,0),0)</f>
        <v>0</v>
      </c>
      <c r="I15" s="172">
        <f>IFERROR(VLOOKUP(A15,[1]RES20!$A$5:$E$47,5,0),0)</f>
        <v>0</v>
      </c>
      <c r="J15" s="172">
        <f t="shared" si="1"/>
        <v>0</v>
      </c>
      <c r="K15" s="172">
        <f>IFERROR(VLOOKUP(A15,[1]VGREC20!$A$5:$E$220,5,0),0)</f>
        <v>0</v>
      </c>
      <c r="L15" s="172">
        <f t="shared" ref="L15:L65" si="5">+J15+K15</f>
        <v>0</v>
      </c>
      <c r="M15" s="172">
        <f t="shared" si="2"/>
        <v>2663287622</v>
      </c>
      <c r="N15" s="172">
        <v>2472906689</v>
      </c>
      <c r="O15" s="172">
        <v>2466001415</v>
      </c>
      <c r="P15" s="199">
        <f t="shared" si="3"/>
        <v>0.92851657048703096</v>
      </c>
      <c r="Q15" s="199">
        <f t="shared" si="4"/>
        <v>0.92592380733859769</v>
      </c>
    </row>
    <row r="16" spans="1:18" x14ac:dyDescent="0.25">
      <c r="A16" s="163" t="s">
        <v>7326</v>
      </c>
      <c r="B16" s="164" t="s">
        <v>170</v>
      </c>
      <c r="C16" s="173">
        <f>IFERROR(VLOOKUP(A16,[1]CXP10!$A$5:$E$486,5,0),0)</f>
        <v>211548467.73000002</v>
      </c>
      <c r="D16" s="173">
        <f>IFERROR(VLOOKUP(A16,[1]RES10!$A$5:$E$194,5,0),0)</f>
        <v>58665809.990000002</v>
      </c>
      <c r="E16" s="173">
        <f t="shared" si="0"/>
        <v>270214277.72000003</v>
      </c>
      <c r="F16" s="165">
        <f>IFERROR(VLOOKUP(A16,[1]VGREC10!$A$5:$E$762,5,0),0)</f>
        <v>1780000000</v>
      </c>
      <c r="G16" s="165">
        <f>+G17+G20</f>
        <v>3199412000</v>
      </c>
      <c r="H16" s="165">
        <f>IFERROR(VLOOKUP(A16,[1]CXP20!$A$5:$E$90,5,0),0)</f>
        <v>0</v>
      </c>
      <c r="I16" s="165">
        <f>IFERROR(VLOOKUP(A16,[1]RES20!$A$5:$E$47,5,0),0)</f>
        <v>0</v>
      </c>
      <c r="J16" s="165">
        <f t="shared" si="1"/>
        <v>0</v>
      </c>
      <c r="K16" s="165">
        <f>IFERROR(VLOOKUP(A16,[1]VGREC20!$A$5:$E$220,5,0),0)</f>
        <v>40000000</v>
      </c>
      <c r="L16" s="165">
        <f>+L17+L20</f>
        <v>310214277.72000003</v>
      </c>
      <c r="M16" s="165">
        <f t="shared" si="2"/>
        <v>3509626277.7200003</v>
      </c>
      <c r="N16" s="165">
        <f>+N17+N20</f>
        <v>3262130452.1499996</v>
      </c>
      <c r="O16" s="165">
        <f>+O17+O20</f>
        <v>2781842419.1199999</v>
      </c>
      <c r="P16" s="197">
        <f t="shared" si="3"/>
        <v>0.92948086035793409</v>
      </c>
      <c r="Q16" s="197">
        <f t="shared" si="4"/>
        <v>0.79263209213466479</v>
      </c>
    </row>
    <row r="17" spans="1:18" ht="12.75" customHeight="1" x14ac:dyDescent="0.25">
      <c r="A17" s="166" t="s">
        <v>7390</v>
      </c>
      <c r="B17" s="167" t="s">
        <v>7393</v>
      </c>
      <c r="C17" s="174">
        <f>IFERROR(VLOOKUP(A17,[1]CXP10!$A$5:$E$486,5,0),0)</f>
        <v>0</v>
      </c>
      <c r="D17" s="174">
        <f>IFERROR(VLOOKUP(A17,[1]RES10!$A$5:$E$194,5,0),0)</f>
        <v>0</v>
      </c>
      <c r="E17" s="174">
        <f t="shared" si="0"/>
        <v>0</v>
      </c>
      <c r="F17" s="168">
        <f>IFERROR(VLOOKUP(A17,[1]VGREC10!$A$5:$E$762,5,0),0)</f>
        <v>0</v>
      </c>
      <c r="G17" s="168">
        <f>+G18</f>
        <v>0</v>
      </c>
      <c r="H17" s="168">
        <f>IFERROR(VLOOKUP(A17,[1]CXP20!$A$5:$E$90,5,0),0)</f>
        <v>0</v>
      </c>
      <c r="I17" s="168">
        <f>IFERROR(VLOOKUP(A17,[1]RES20!$A$5:$E$47,5,0),0)</f>
        <v>0</v>
      </c>
      <c r="J17" s="168">
        <f t="shared" si="1"/>
        <v>0</v>
      </c>
      <c r="K17" s="168">
        <f>IFERROR(VLOOKUP(A17,[1]VGREC20!$A$5:$E$220,5,0),0)</f>
        <v>0</v>
      </c>
      <c r="L17" s="168">
        <f>+L18</f>
        <v>0</v>
      </c>
      <c r="M17" s="168">
        <f t="shared" si="2"/>
        <v>0</v>
      </c>
      <c r="N17" s="168">
        <f>+N18</f>
        <v>0</v>
      </c>
      <c r="O17" s="168">
        <f>+O18</f>
        <v>0</v>
      </c>
      <c r="P17" s="198">
        <f t="shared" ref="P17:P19" si="6">+IFERROR((N17/M17),0)</f>
        <v>0</v>
      </c>
      <c r="Q17" s="198">
        <f t="shared" ref="Q17:Q19" si="7">+IFERROR((O17/M17),0)</f>
        <v>0</v>
      </c>
    </row>
    <row r="18" spans="1:18" x14ac:dyDescent="0.25">
      <c r="A18" s="175" t="s">
        <v>7391</v>
      </c>
      <c r="B18" s="176" t="s">
        <v>7394</v>
      </c>
      <c r="C18" s="177">
        <f>IFERROR(VLOOKUP(A18,[1]CXP10!$A$5:$E$486,5,0),0)</f>
        <v>0</v>
      </c>
      <c r="D18" s="177">
        <f>IFERROR(VLOOKUP(A18,[1]RES10!$A$5:$E$194,5,0),0)</f>
        <v>0</v>
      </c>
      <c r="E18" s="177">
        <f t="shared" si="0"/>
        <v>0</v>
      </c>
      <c r="F18" s="177">
        <f>IFERROR(VLOOKUP(A18,[1]VGREC10!$A$5:$E$762,5,0),0)</f>
        <v>0</v>
      </c>
      <c r="G18" s="177">
        <f>+G19</f>
        <v>0</v>
      </c>
      <c r="H18" s="177">
        <f>IFERROR(VLOOKUP(A18,[1]CXP20!$A$5:$E$90,5,0),0)</f>
        <v>0</v>
      </c>
      <c r="I18" s="177">
        <f>IFERROR(VLOOKUP(A18,[1]RES20!$A$5:$E$47,5,0),0)</f>
        <v>0</v>
      </c>
      <c r="J18" s="177">
        <f t="shared" si="1"/>
        <v>0</v>
      </c>
      <c r="K18" s="177">
        <f>IFERROR(VLOOKUP(A18,[1]VGREC20!$A$5:$E$220,5,0),0)</f>
        <v>0</v>
      </c>
      <c r="L18" s="177">
        <f>+L19</f>
        <v>0</v>
      </c>
      <c r="M18" s="177">
        <f t="shared" si="2"/>
        <v>0</v>
      </c>
      <c r="N18" s="177">
        <f>+N19</f>
        <v>0</v>
      </c>
      <c r="O18" s="177">
        <f>+O19</f>
        <v>0</v>
      </c>
      <c r="P18" s="200">
        <f t="shared" si="6"/>
        <v>0</v>
      </c>
      <c r="Q18" s="200">
        <f t="shared" si="7"/>
        <v>0</v>
      </c>
    </row>
    <row r="19" spans="1:18" x14ac:dyDescent="0.25">
      <c r="A19" s="178" t="s">
        <v>7392</v>
      </c>
      <c r="B19" s="179" t="s">
        <v>203</v>
      </c>
      <c r="C19" s="180">
        <f>IFERROR(VLOOKUP(A19,[1]CXP10!$A$5:$E$486,5,0),0)</f>
        <v>0</v>
      </c>
      <c r="D19" s="180">
        <f>IFERROR(VLOOKUP(A19,[1]RES10!$A$5:$E$194,5,0),0)</f>
        <v>0</v>
      </c>
      <c r="E19" s="180">
        <f t="shared" si="0"/>
        <v>0</v>
      </c>
      <c r="F19" s="180">
        <f>IFERROR(VLOOKUP(A19,[1]VGREC10!$A$5:$E$762,5,0),0)</f>
        <v>0</v>
      </c>
      <c r="G19" s="180">
        <v>0</v>
      </c>
      <c r="H19" s="180">
        <f>IFERROR(VLOOKUP(A19,[1]CXP20!$A$5:$E$90,5,0),0)</f>
        <v>0</v>
      </c>
      <c r="I19" s="180">
        <f>IFERROR(VLOOKUP(A19,[1]RES20!$A$5:$E$47,5,0),0)</f>
        <v>0</v>
      </c>
      <c r="J19" s="180">
        <f t="shared" si="1"/>
        <v>0</v>
      </c>
      <c r="K19" s="180">
        <f>IFERROR(VLOOKUP(A19,[1]VGREC20!$A$5:$E$220,5,0),0)</f>
        <v>0</v>
      </c>
      <c r="L19" s="180">
        <f t="shared" si="5"/>
        <v>0</v>
      </c>
      <c r="M19" s="180">
        <f t="shared" si="2"/>
        <v>0</v>
      </c>
      <c r="N19" s="172">
        <f>IFERROR(VLOOKUP(A19,'[1]TTVIG+REZAGO2023'!$A$5:$I$931,9,0),0)</f>
        <v>0</v>
      </c>
      <c r="O19" s="172">
        <f>IFERROR(VLOOKUP(A19,'[1]TTVIG+REZAGO2023'!$A$5:$M$931,13,0),0)</f>
        <v>0</v>
      </c>
      <c r="P19" s="201">
        <f t="shared" si="6"/>
        <v>0</v>
      </c>
      <c r="Q19" s="201">
        <f t="shared" si="7"/>
        <v>0</v>
      </c>
    </row>
    <row r="20" spans="1:18" ht="12.75" customHeight="1" x14ac:dyDescent="0.25">
      <c r="A20" s="166" t="s">
        <v>7327</v>
      </c>
      <c r="B20" s="167" t="s">
        <v>330</v>
      </c>
      <c r="C20" s="174">
        <f>IFERROR(VLOOKUP(A20,[1]CXP10!$A$5:$E$486,5,0),0)</f>
        <v>211548467.73000002</v>
      </c>
      <c r="D20" s="174">
        <f>IFERROR(VLOOKUP(A20,[1]RES10!$A$5:$E$194,5,0),0)</f>
        <v>58665809.990000002</v>
      </c>
      <c r="E20" s="174">
        <f t="shared" si="0"/>
        <v>270214277.72000003</v>
      </c>
      <c r="F20" s="168">
        <f>IFERROR(VLOOKUP(A20,[1]VGREC10!$A$5:$E$762,5,0),0)</f>
        <v>1780000000</v>
      </c>
      <c r="G20" s="168">
        <f>+G21+G25</f>
        <v>3199412000</v>
      </c>
      <c r="H20" s="168">
        <f>IFERROR(VLOOKUP(A20,[1]CXP20!$A$5:$E$90,5,0),0)</f>
        <v>0</v>
      </c>
      <c r="I20" s="168">
        <f>IFERROR(VLOOKUP(A20,[1]RES20!$A$5:$E$47,5,0),0)</f>
        <v>0</v>
      </c>
      <c r="J20" s="168">
        <f t="shared" si="1"/>
        <v>0</v>
      </c>
      <c r="K20" s="168">
        <f>IFERROR(VLOOKUP(A20,[1]VGREC20!$A$5:$E$220,5,0),0)</f>
        <v>40000000</v>
      </c>
      <c r="L20" s="168">
        <f>+L21+L25</f>
        <v>310214277.72000003</v>
      </c>
      <c r="M20" s="168">
        <f t="shared" si="2"/>
        <v>3509626277.7200003</v>
      </c>
      <c r="N20" s="168">
        <f>+N21+N25</f>
        <v>3262130452.1499996</v>
      </c>
      <c r="O20" s="168">
        <f>+O21+O25</f>
        <v>2781842419.1199999</v>
      </c>
      <c r="P20" s="198">
        <f t="shared" si="3"/>
        <v>0.92948086035793409</v>
      </c>
      <c r="Q20" s="198">
        <f t="shared" si="4"/>
        <v>0.79263209213466479</v>
      </c>
    </row>
    <row r="21" spans="1:18" x14ac:dyDescent="0.25">
      <c r="A21" s="175" t="s">
        <v>7328</v>
      </c>
      <c r="B21" s="176" t="s">
        <v>7329</v>
      </c>
      <c r="C21" s="177">
        <f>IFERROR(VLOOKUP(A21,[1]CXP10!$A$5:$E$486,5,0),0)</f>
        <v>58242761</v>
      </c>
      <c r="D21" s="177">
        <f>IFERROR(VLOOKUP(A21,[1]RES10!$A$5:$E$194,5,0),0)</f>
        <v>1565088</v>
      </c>
      <c r="E21" s="177">
        <f t="shared" si="0"/>
        <v>59807849</v>
      </c>
      <c r="F21" s="177">
        <f>IFERROR(VLOOKUP(A21,[1]VGREC10!$A$5:$E$762,5,0),0)</f>
        <v>37429628</v>
      </c>
      <c r="G21" s="177">
        <f>+SUM(G22:G24)</f>
        <v>643255188</v>
      </c>
      <c r="H21" s="177">
        <f>IFERROR(VLOOKUP(A21,[1]CXP20!$A$5:$E$90,5,0),0)</f>
        <v>0</v>
      </c>
      <c r="I21" s="177">
        <f>IFERROR(VLOOKUP(A21,[1]RES20!$A$5:$E$47,5,0),0)</f>
        <v>0</v>
      </c>
      <c r="J21" s="177">
        <f t="shared" si="1"/>
        <v>0</v>
      </c>
      <c r="K21" s="177">
        <f>IFERROR(VLOOKUP(A21,[1]VGREC20!$A$5:$E$220,5,0),0)</f>
        <v>20000000</v>
      </c>
      <c r="L21" s="177">
        <f>+SUM(L22:L24)</f>
        <v>78981849</v>
      </c>
      <c r="M21" s="177">
        <f t="shared" si="2"/>
        <v>722237037</v>
      </c>
      <c r="N21" s="177">
        <f>+SUM(N22:N24)</f>
        <v>687180874.25999999</v>
      </c>
      <c r="O21" s="177">
        <f>+SUM(O22:O24)</f>
        <v>572037100.5</v>
      </c>
      <c r="P21" s="200">
        <f t="shared" si="3"/>
        <v>0.95146169339969755</v>
      </c>
      <c r="Q21" s="200">
        <f t="shared" si="4"/>
        <v>0.79203512308937429</v>
      </c>
    </row>
    <row r="22" spans="1:18" ht="38.25" x14ac:dyDescent="0.25">
      <c r="A22" s="178" t="s">
        <v>7330</v>
      </c>
      <c r="B22" s="179" t="s">
        <v>384</v>
      </c>
      <c r="C22" s="180">
        <f>IFERROR(VLOOKUP(A22,[1]CXP10!$A$5:$E$486,5,0),0)</f>
        <v>0</v>
      </c>
      <c r="D22" s="180">
        <f>IFERROR(VLOOKUP(A22,[1]RES10!$A$5:$E$194,5,0),0)</f>
        <v>0</v>
      </c>
      <c r="E22" s="180">
        <f t="shared" si="0"/>
        <v>0</v>
      </c>
      <c r="F22" s="180">
        <f>IFERROR(VLOOKUP(A22,[1]VGREC10!$A$5:$E$762,5,0),0)</f>
        <v>2838510</v>
      </c>
      <c r="G22" s="180">
        <v>4567819</v>
      </c>
      <c r="H22" s="180">
        <f>IFERROR(VLOOKUP(A22,[1]CXP20!$A$5:$E$90,5,0),0)</f>
        <v>0</v>
      </c>
      <c r="I22" s="180">
        <f>IFERROR(VLOOKUP(A22,[1]RES20!$A$5:$E$47,5,0),0)</f>
        <v>0</v>
      </c>
      <c r="J22" s="180">
        <f t="shared" si="1"/>
        <v>0</v>
      </c>
      <c r="K22" s="180">
        <f>IFERROR(VLOOKUP(A22,[1]VGREC20!$A$5:$E$220,5,0),0)</f>
        <v>0</v>
      </c>
      <c r="L22" s="180"/>
      <c r="M22" s="180">
        <f t="shared" si="2"/>
        <v>4567819</v>
      </c>
      <c r="N22" s="172">
        <v>4457602.76</v>
      </c>
      <c r="O22" s="172">
        <v>1935869</v>
      </c>
      <c r="P22" s="201">
        <f t="shared" si="3"/>
        <v>0.97587114550729781</v>
      </c>
      <c r="Q22" s="201">
        <f t="shared" si="4"/>
        <v>0.42380597830167965</v>
      </c>
    </row>
    <row r="23" spans="1:18" ht="25.5" customHeight="1" x14ac:dyDescent="0.25">
      <c r="A23" s="178" t="s">
        <v>7331</v>
      </c>
      <c r="B23" s="179" t="s">
        <v>459</v>
      </c>
      <c r="C23" s="180">
        <f>IFERROR(VLOOKUP(A23,[1]CXP10!$A$5:$E$486,5,0),0)</f>
        <v>1000000</v>
      </c>
      <c r="D23" s="180">
        <f>IFERROR(VLOOKUP(A23,[1]RES10!$A$5:$E$194,5,0),0)</f>
        <v>0</v>
      </c>
      <c r="E23" s="180">
        <f t="shared" si="0"/>
        <v>1000000</v>
      </c>
      <c r="F23" s="180">
        <f>IFERROR(VLOOKUP(A23,[1]VGREC10!$A$5:$E$762,5,0),0)</f>
        <v>5443705</v>
      </c>
      <c r="G23" s="180">
        <v>70147571</v>
      </c>
      <c r="H23" s="180">
        <f>IFERROR(VLOOKUP(A23,[1]CXP20!$A$5:$E$90,5,0),0)</f>
        <v>0</v>
      </c>
      <c r="I23" s="180">
        <f>IFERROR(VLOOKUP(A23,[1]RES20!$A$5:$E$47,5,0),0)</f>
        <v>0</v>
      </c>
      <c r="J23" s="180">
        <f t="shared" si="1"/>
        <v>0</v>
      </c>
      <c r="K23" s="180">
        <f>IFERROR(VLOOKUP(A23,[1]VGREC20!$A$5:$E$220,5,0),0)</f>
        <v>20000000</v>
      </c>
      <c r="L23" s="180">
        <f>+J23+K23+174000</f>
        <v>20174000</v>
      </c>
      <c r="M23" s="180">
        <f t="shared" si="2"/>
        <v>90321571</v>
      </c>
      <c r="N23" s="172">
        <v>79848423.5</v>
      </c>
      <c r="O23" s="172">
        <v>72717784.5</v>
      </c>
      <c r="P23" s="201">
        <f t="shared" si="3"/>
        <v>0.88404599937704809</v>
      </c>
      <c r="Q23" s="201">
        <f t="shared" si="4"/>
        <v>0.80509875653070739</v>
      </c>
      <c r="R23" s="202"/>
    </row>
    <row r="24" spans="1:18" ht="25.5" x14ac:dyDescent="0.25">
      <c r="A24" s="178" t="s">
        <v>7340</v>
      </c>
      <c r="B24" s="179" t="s">
        <v>588</v>
      </c>
      <c r="C24" s="180">
        <f>IFERROR(VLOOKUP(A24,[1]CXP10!$A$5:$E$486,5,0),0)</f>
        <v>57242761</v>
      </c>
      <c r="D24" s="180">
        <f>IFERROR(VLOOKUP(A24,[1]RES10!$A$5:$E$194,5,0),0)</f>
        <v>1565088</v>
      </c>
      <c r="E24" s="180">
        <f t="shared" si="0"/>
        <v>58807849</v>
      </c>
      <c r="F24" s="180">
        <f>IFERROR(VLOOKUP(A24,[1]VGREC10!$A$5:$E$762,5,0),0)</f>
        <v>29147413</v>
      </c>
      <c r="G24" s="180">
        <v>568539798</v>
      </c>
      <c r="H24" s="180">
        <f>IFERROR(VLOOKUP(A24,[1]CXP20!$A$5:$E$90,5,0),0)</f>
        <v>0</v>
      </c>
      <c r="I24" s="180">
        <f>IFERROR(VLOOKUP(A24,[1]RES20!$A$5:$E$47,5,0),0)</f>
        <v>0</v>
      </c>
      <c r="J24" s="180">
        <f t="shared" si="1"/>
        <v>0</v>
      </c>
      <c r="K24" s="180">
        <f>IFERROR(VLOOKUP(A24,[1]VGREC20!$A$5:$E$220,5,0),0)</f>
        <v>0</v>
      </c>
      <c r="L24" s="180">
        <f>+J24+K24+58807849</f>
        <v>58807849</v>
      </c>
      <c r="M24" s="180">
        <f t="shared" si="2"/>
        <v>627347647</v>
      </c>
      <c r="N24" s="172">
        <v>602874848</v>
      </c>
      <c r="O24" s="172">
        <v>497383447</v>
      </c>
      <c r="P24" s="201">
        <f t="shared" si="3"/>
        <v>0.96099005213930455</v>
      </c>
      <c r="Q24" s="201">
        <f t="shared" si="4"/>
        <v>0.79283543881690843</v>
      </c>
      <c r="R24" s="202"/>
    </row>
    <row r="25" spans="1:18" x14ac:dyDescent="0.25">
      <c r="A25" s="175" t="s">
        <v>7341</v>
      </c>
      <c r="B25" s="176" t="s">
        <v>7334</v>
      </c>
      <c r="C25" s="177">
        <f>IFERROR(VLOOKUP(A25,[1]CXP10!$A$5:$E$486,5,0),0)</f>
        <v>153305706.73000002</v>
      </c>
      <c r="D25" s="177">
        <f>IFERROR(VLOOKUP(A25,[1]RES10!$A$5:$E$194,5,0),0)</f>
        <v>57100721.990000002</v>
      </c>
      <c r="E25" s="177">
        <f t="shared" si="0"/>
        <v>210406428.72000003</v>
      </c>
      <c r="F25" s="177">
        <f>IFERROR(VLOOKUP(A25,[1]VGREC10!$A$5:$E$762,5,0),0)</f>
        <v>1742570372</v>
      </c>
      <c r="G25" s="177">
        <f>SUM(G26:G31)</f>
        <v>2556156812</v>
      </c>
      <c r="H25" s="177">
        <f>IFERROR(VLOOKUP(A25,[1]CXP20!$A$5:$E$90,5,0),0)</f>
        <v>0</v>
      </c>
      <c r="I25" s="177">
        <f>IFERROR(VLOOKUP(A25,[1]RES20!$A$5:$E$47,5,0),0)</f>
        <v>0</v>
      </c>
      <c r="J25" s="177">
        <f t="shared" si="1"/>
        <v>0</v>
      </c>
      <c r="K25" s="177">
        <f>IFERROR(VLOOKUP(A25,[1]VGREC20!$A$5:$E$220,5,0),0)</f>
        <v>20000000</v>
      </c>
      <c r="L25" s="177">
        <f>SUM(L26:L31)</f>
        <v>231232428.72</v>
      </c>
      <c r="M25" s="177">
        <f t="shared" si="2"/>
        <v>2787389240.7199998</v>
      </c>
      <c r="N25" s="177">
        <f>+SUM(N26:N31)</f>
        <v>2574949577.8899999</v>
      </c>
      <c r="O25" s="177">
        <f>+SUM(O26:O31)</f>
        <v>2209805318.6199999</v>
      </c>
      <c r="P25" s="200">
        <f t="shared" si="3"/>
        <v>0.92378543343479169</v>
      </c>
      <c r="Q25" s="200">
        <f t="shared" si="4"/>
        <v>0.79278677205814052</v>
      </c>
    </row>
    <row r="26" spans="1:18" x14ac:dyDescent="0.25">
      <c r="A26" s="178" t="s">
        <v>7342</v>
      </c>
      <c r="B26" s="179" t="s">
        <v>650</v>
      </c>
      <c r="C26" s="180">
        <f>IFERROR(VLOOKUP(A26,[1]CXP10!$A$5:$E$486,5,0),0)</f>
        <v>0</v>
      </c>
      <c r="D26" s="180">
        <f>IFERROR(VLOOKUP(A26,[1]RES10!$A$5:$E$194,5,0),0)</f>
        <v>0</v>
      </c>
      <c r="E26" s="180">
        <f t="shared" si="0"/>
        <v>0</v>
      </c>
      <c r="F26" s="180">
        <f>IFERROR(VLOOKUP(A26,[1]VGREC10!$A$5:$E$762,5,0),0)</f>
        <v>0</v>
      </c>
      <c r="G26" s="180">
        <v>27156040</v>
      </c>
      <c r="H26" s="180">
        <f>IFERROR(VLOOKUP(A26,[1]CXP20!$A$5:$E$90,5,0),0)</f>
        <v>0</v>
      </c>
      <c r="I26" s="180">
        <f>IFERROR(VLOOKUP(A26,[1]RES20!$A$5:$E$47,5,0),0)</f>
        <v>0</v>
      </c>
      <c r="J26" s="180">
        <f t="shared" si="1"/>
        <v>0</v>
      </c>
      <c r="K26" s="180">
        <f>IFERROR(VLOOKUP(A26,[1]VGREC20!$A$5:$E$220,5,0),0)</f>
        <v>0</v>
      </c>
      <c r="L26" s="180">
        <f t="shared" si="5"/>
        <v>0</v>
      </c>
      <c r="M26" s="180">
        <f t="shared" si="2"/>
        <v>27156040</v>
      </c>
      <c r="N26" s="172">
        <v>9464840</v>
      </c>
      <c r="O26" s="172">
        <v>5156040</v>
      </c>
      <c r="P26" s="201">
        <f t="shared" si="3"/>
        <v>0.34853535346096115</v>
      </c>
      <c r="Q26" s="201">
        <f t="shared" si="4"/>
        <v>0.18986715294277073</v>
      </c>
    </row>
    <row r="27" spans="1:18" ht="51" x14ac:dyDescent="0.25">
      <c r="A27" s="178" t="s">
        <v>7343</v>
      </c>
      <c r="B27" s="179" t="s">
        <v>674</v>
      </c>
      <c r="C27" s="180">
        <f>IFERROR(VLOOKUP(A27,[1]CXP10!$A$5:$E$486,5,0),0)</f>
        <v>4611000</v>
      </c>
      <c r="D27" s="180">
        <f>IFERROR(VLOOKUP(A27,[1]RES10!$A$5:$E$194,5,0),0)</f>
        <v>1500636.45</v>
      </c>
      <c r="E27" s="180">
        <f t="shared" si="0"/>
        <v>6111636.4500000002</v>
      </c>
      <c r="F27" s="180">
        <f>IFERROR(VLOOKUP(A27,[1]VGREC10!$A$5:$E$762,5,0),0)</f>
        <v>124952624</v>
      </c>
      <c r="G27" s="180">
        <v>205801025</v>
      </c>
      <c r="H27" s="180">
        <f>IFERROR(VLOOKUP(A27,[1]CXP20!$A$5:$E$90,5,0),0)</f>
        <v>0</v>
      </c>
      <c r="I27" s="180">
        <f>IFERROR(VLOOKUP(A27,[1]RES20!$A$5:$E$47,5,0),0)</f>
        <v>0</v>
      </c>
      <c r="J27" s="180">
        <f t="shared" si="1"/>
        <v>0</v>
      </c>
      <c r="K27" s="180">
        <f>IFERROR(VLOOKUP(A27,[1]VGREC20!$A$5:$E$220,5,0),0)</f>
        <v>0</v>
      </c>
      <c r="L27" s="180">
        <f>+J27+K27+8937636.45</f>
        <v>8937636.4499999993</v>
      </c>
      <c r="M27" s="180">
        <f>+G27+L27</f>
        <v>214738661.44999999</v>
      </c>
      <c r="N27" s="172">
        <v>192709902</v>
      </c>
      <c r="O27" s="172">
        <v>180018801</v>
      </c>
      <c r="P27" s="201">
        <f t="shared" si="3"/>
        <v>0.89741595993356238</v>
      </c>
      <c r="Q27" s="201">
        <f t="shared" si="4"/>
        <v>0.8383157452153337</v>
      </c>
      <c r="R27" s="202"/>
    </row>
    <row r="28" spans="1:18" ht="38.25" x14ac:dyDescent="0.25">
      <c r="A28" s="178" t="s">
        <v>7344</v>
      </c>
      <c r="B28" s="179" t="s">
        <v>722</v>
      </c>
      <c r="C28" s="180">
        <f>IFERROR(VLOOKUP(A28,[1]CXP10!$A$5:$E$486,5,0),0)</f>
        <v>142086</v>
      </c>
      <c r="D28" s="180">
        <f>IFERROR(VLOOKUP(A28,[1]RES10!$A$5:$E$194,5,0),0)</f>
        <v>0</v>
      </c>
      <c r="E28" s="180">
        <f t="shared" si="0"/>
        <v>142086</v>
      </c>
      <c r="F28" s="180">
        <f>IFERROR(VLOOKUP(A28,[1]VGREC10!$A$5:$E$762,5,0),0)</f>
        <v>260000000</v>
      </c>
      <c r="G28" s="180">
        <v>294020017</v>
      </c>
      <c r="H28" s="180">
        <f>IFERROR(VLOOKUP(A28,[1]CXP20!$A$5:$E$90,5,0),0)</f>
        <v>0</v>
      </c>
      <c r="I28" s="180">
        <f>IFERROR(VLOOKUP(A28,[1]RES20!$A$5:$E$47,5,0),0)</f>
        <v>0</v>
      </c>
      <c r="J28" s="180">
        <f t="shared" si="1"/>
        <v>0</v>
      </c>
      <c r="K28" s="180">
        <f>IFERROR(VLOOKUP(A28,[1]VGREC20!$A$5:$E$220,5,0),0)</f>
        <v>0</v>
      </c>
      <c r="L28" s="180">
        <f>+J28+K28+142086</f>
        <v>142086</v>
      </c>
      <c r="M28" s="180">
        <f t="shared" si="2"/>
        <v>294162103</v>
      </c>
      <c r="N28" s="172">
        <v>292498579.99000001</v>
      </c>
      <c r="O28" s="172">
        <v>292169335.99000001</v>
      </c>
      <c r="P28" s="201">
        <f t="shared" si="3"/>
        <v>0.99434487653904213</v>
      </c>
      <c r="Q28" s="201">
        <f t="shared" si="4"/>
        <v>0.9932256161154791</v>
      </c>
      <c r="R28" s="202"/>
    </row>
    <row r="29" spans="1:18" ht="25.5" x14ac:dyDescent="0.25">
      <c r="A29" s="178" t="s">
        <v>7345</v>
      </c>
      <c r="B29" s="179" t="s">
        <v>755</v>
      </c>
      <c r="C29" s="180">
        <f>IFERROR(VLOOKUP(A29,[1]CXP10!$A$5:$E$486,5,0),0)</f>
        <v>148529620.73000002</v>
      </c>
      <c r="D29" s="180">
        <f>IFERROR(VLOOKUP(A29,[1]RES10!$A$5:$E$194,5,0),0)</f>
        <v>55163085.539999999</v>
      </c>
      <c r="E29" s="180">
        <f t="shared" si="0"/>
        <v>203692706.27000001</v>
      </c>
      <c r="F29" s="180">
        <f>IFERROR(VLOOKUP(A29,[1]VGREC10!$A$5:$E$762,5,0),0)</f>
        <v>1318498422</v>
      </c>
      <c r="G29" s="180">
        <v>1934263415</v>
      </c>
      <c r="H29" s="180">
        <f>IFERROR(VLOOKUP(A29,[1]CXP20!$A$5:$E$90,5,0),0)</f>
        <v>0</v>
      </c>
      <c r="I29" s="180">
        <f>IFERROR(VLOOKUP(A29,[1]RES20!$A$5:$E$47,5,0),0)</f>
        <v>0</v>
      </c>
      <c r="J29" s="180">
        <f t="shared" si="1"/>
        <v>0</v>
      </c>
      <c r="K29" s="180">
        <f>IFERROR(VLOOKUP(A29,[1]VGREC20!$A$5:$E$220,5,0),0)</f>
        <v>20000000</v>
      </c>
      <c r="L29" s="180">
        <f>+J29+K29+201692706.27</f>
        <v>221692706.27000001</v>
      </c>
      <c r="M29" s="180">
        <f t="shared" si="2"/>
        <v>2155956121.27</v>
      </c>
      <c r="N29" s="172">
        <v>2002016960.8999999</v>
      </c>
      <c r="O29" s="172">
        <v>1655884946.6300001</v>
      </c>
      <c r="P29" s="201">
        <f t="shared" si="3"/>
        <v>0.9285981941602226</v>
      </c>
      <c r="Q29" s="201">
        <f t="shared" si="4"/>
        <v>0.7680513208471863</v>
      </c>
      <c r="R29" s="202"/>
    </row>
    <row r="30" spans="1:18" ht="25.5" x14ac:dyDescent="0.25">
      <c r="A30" s="178" t="s">
        <v>7346</v>
      </c>
      <c r="B30" s="179" t="s">
        <v>863</v>
      </c>
      <c r="C30" s="180">
        <f>IFERROR(VLOOKUP(A30,[1]CXP10!$A$5:$E$486,5,0),0)</f>
        <v>23000</v>
      </c>
      <c r="D30" s="180">
        <f>IFERROR(VLOOKUP(A30,[1]RES10!$A$5:$E$194,5,0),0)</f>
        <v>437000</v>
      </c>
      <c r="E30" s="180">
        <f t="shared" si="0"/>
        <v>460000</v>
      </c>
      <c r="F30" s="180">
        <f>IFERROR(VLOOKUP(A30,[1]VGREC10!$A$5:$E$762,5,0),0)</f>
        <v>20553576</v>
      </c>
      <c r="G30" s="180">
        <v>76350565</v>
      </c>
      <c r="H30" s="180">
        <f>IFERROR(VLOOKUP(A30,[1]CXP20!$A$5:$E$90,5,0),0)</f>
        <v>0</v>
      </c>
      <c r="I30" s="180">
        <f>IFERROR(VLOOKUP(A30,[1]RES20!$A$5:$E$47,5,0),0)</f>
        <v>0</v>
      </c>
      <c r="J30" s="180">
        <f t="shared" si="1"/>
        <v>0</v>
      </c>
      <c r="K30" s="180">
        <f>IFERROR(VLOOKUP(A30,[1]VGREC20!$A$5:$E$220,5,0),0)</f>
        <v>0</v>
      </c>
      <c r="L30" s="180">
        <v>460000</v>
      </c>
      <c r="M30" s="180">
        <f t="shared" si="2"/>
        <v>76810565</v>
      </c>
      <c r="N30" s="172">
        <v>65964770</v>
      </c>
      <c r="O30" s="172">
        <v>64281670</v>
      </c>
      <c r="P30" s="201">
        <f t="shared" si="3"/>
        <v>0.85879813538671401</v>
      </c>
      <c r="Q30" s="201">
        <f t="shared" si="4"/>
        <v>0.83688578517811973</v>
      </c>
      <c r="R30" s="202"/>
    </row>
    <row r="31" spans="1:18" ht="25.5" x14ac:dyDescent="0.25">
      <c r="A31" s="178" t="s">
        <v>7347</v>
      </c>
      <c r="B31" s="179" t="s">
        <v>914</v>
      </c>
      <c r="C31" s="180">
        <f>IFERROR(VLOOKUP(A31,[1]CXP10!$A$5:$E$486,5,0),0)</f>
        <v>0</v>
      </c>
      <c r="D31" s="180">
        <f>IFERROR(VLOOKUP(A31,[1]RES10!$A$5:$E$194,5,0),0)</f>
        <v>0</v>
      </c>
      <c r="E31" s="180">
        <f t="shared" si="0"/>
        <v>0</v>
      </c>
      <c r="F31" s="180">
        <f>IFERROR(VLOOKUP(A31,[1]VGREC10!$A$5:$E$762,5,0),0)</f>
        <v>18565750</v>
      </c>
      <c r="G31" s="180">
        <v>18565750</v>
      </c>
      <c r="H31" s="180">
        <f>IFERROR(VLOOKUP(A31,[1]CXP20!$A$5:$E$90,5,0),0)</f>
        <v>0</v>
      </c>
      <c r="I31" s="180">
        <f>IFERROR(VLOOKUP(A31,[1]RES20!$A$5:$E$47,5,0),0)</f>
        <v>0</v>
      </c>
      <c r="J31" s="180">
        <f t="shared" si="1"/>
        <v>0</v>
      </c>
      <c r="K31" s="180">
        <f>IFERROR(VLOOKUP(A31,[1]VGREC20!$A$5:$E$220,5,0),0)</f>
        <v>0</v>
      </c>
      <c r="L31" s="180">
        <f t="shared" si="5"/>
        <v>0</v>
      </c>
      <c r="M31" s="180">
        <f t="shared" ref="M31:M67" si="8">+G31+L31</f>
        <v>18565750</v>
      </c>
      <c r="N31" s="172">
        <v>12294525</v>
      </c>
      <c r="O31" s="172">
        <v>12294525</v>
      </c>
      <c r="P31" s="201">
        <f t="shared" si="3"/>
        <v>0.66221536969958117</v>
      </c>
      <c r="Q31" s="201">
        <f t="shared" si="4"/>
        <v>0.66221536969958117</v>
      </c>
    </row>
    <row r="32" spans="1:18" x14ac:dyDescent="0.25">
      <c r="A32" s="163" t="s">
        <v>7348</v>
      </c>
      <c r="B32" s="164" t="s">
        <v>917</v>
      </c>
      <c r="C32" s="173">
        <f>IFERROR(VLOOKUP(A32,[1]CXP10!$A$5:$E$486,5,0),0)</f>
        <v>0</v>
      </c>
      <c r="D32" s="173">
        <f>IFERROR(VLOOKUP(A32,[1]RES10!$A$5:$E$194,5,0),0)</f>
        <v>0</v>
      </c>
      <c r="E32" s="165">
        <f t="shared" si="0"/>
        <v>0</v>
      </c>
      <c r="F32" s="165">
        <f>IFERROR(VLOOKUP(A32,[1]VGREC10!$A$5:$E$762,5,0),0)</f>
        <v>168341943</v>
      </c>
      <c r="G32" s="165">
        <f>+SUM(G33:G35)</f>
        <v>255967061</v>
      </c>
      <c r="H32" s="165">
        <f>IFERROR(VLOOKUP(A32,[1]CXP20!$A$5:$E$90,5,0),0)</f>
        <v>0</v>
      </c>
      <c r="I32" s="165">
        <f>IFERROR(VLOOKUP(A32,[1]RES20!$A$5:$E$47,5,0),0)</f>
        <v>0</v>
      </c>
      <c r="J32" s="165">
        <f t="shared" si="1"/>
        <v>0</v>
      </c>
      <c r="K32" s="165">
        <f>IFERROR(VLOOKUP(A32,[1]VGREC20!$A$5:$E$220,5,0),0)</f>
        <v>0</v>
      </c>
      <c r="L32" s="165">
        <f>+SUM(L33:L35)</f>
        <v>0</v>
      </c>
      <c r="M32" s="165">
        <f t="shared" si="8"/>
        <v>255967061</v>
      </c>
      <c r="N32" s="165">
        <f>+SUM(N33:N35)</f>
        <v>248897418</v>
      </c>
      <c r="O32" s="165">
        <f>+SUM(O33:O35)</f>
        <v>187344804</v>
      </c>
      <c r="P32" s="197">
        <f t="shared" si="3"/>
        <v>0.97238065330601264</v>
      </c>
      <c r="Q32" s="197">
        <f t="shared" si="4"/>
        <v>0.73190981397407229</v>
      </c>
    </row>
    <row r="33" spans="1:18" x14ac:dyDescent="0.25">
      <c r="A33" s="169" t="s">
        <v>7415</v>
      </c>
      <c r="B33" s="170" t="s">
        <v>7416</v>
      </c>
      <c r="C33" s="174">
        <f>IFERROR(VLOOKUP(A33,[1]CXP10!$A$5:$E$486,5,0),0)</f>
        <v>0</v>
      </c>
      <c r="D33" s="174">
        <f>IFERROR(VLOOKUP(A33,[1]RES10!$A$5:$E$194,5,0),0)</f>
        <v>0</v>
      </c>
      <c r="E33" s="174">
        <f t="shared" si="0"/>
        <v>0</v>
      </c>
      <c r="F33" s="174">
        <f>IFERROR(VLOOKUP(A33,[1]VGREC10!$A$5:$E$762,5,0),0)</f>
        <v>0</v>
      </c>
      <c r="G33" s="172">
        <v>0</v>
      </c>
      <c r="H33" s="172">
        <f>IFERROR(VLOOKUP(A33,[1]CXP20!$A$5:$E$90,5,0),0)</f>
        <v>0</v>
      </c>
      <c r="I33" s="172">
        <f>IFERROR(VLOOKUP(A33,[1]RES20!$A$5:$E$47,5,0),0)</f>
        <v>0</v>
      </c>
      <c r="J33" s="172">
        <f t="shared" si="1"/>
        <v>0</v>
      </c>
      <c r="K33" s="172">
        <f>IFERROR(VLOOKUP(A33,[1]VGREC20!$A$5:$E$220,5,0),0)</f>
        <v>0</v>
      </c>
      <c r="L33" s="172">
        <f t="shared" si="5"/>
        <v>0</v>
      </c>
      <c r="M33" s="172">
        <f t="shared" si="8"/>
        <v>0</v>
      </c>
      <c r="N33" s="172">
        <v>0</v>
      </c>
      <c r="O33" s="172">
        <v>0</v>
      </c>
      <c r="P33" s="199">
        <f t="shared" si="3"/>
        <v>0</v>
      </c>
      <c r="Q33" s="199">
        <f t="shared" si="4"/>
        <v>0</v>
      </c>
      <c r="R33" s="202"/>
    </row>
    <row r="34" spans="1:18" x14ac:dyDescent="0.25">
      <c r="A34" s="169" t="s">
        <v>7349</v>
      </c>
      <c r="B34" s="170" t="s">
        <v>920</v>
      </c>
      <c r="C34" s="174">
        <f>IFERROR(VLOOKUP(A34,[1]CXP10!$A$5:$E$486,5,0),0)</f>
        <v>0</v>
      </c>
      <c r="D34" s="174">
        <f>IFERROR(VLOOKUP(A34,[1]RES10!$A$5:$E$194,5,0),0)</f>
        <v>0</v>
      </c>
      <c r="E34" s="174">
        <f t="shared" ref="E34" si="9">+C34+D34</f>
        <v>0</v>
      </c>
      <c r="F34" s="174">
        <f>IFERROR(VLOOKUP(A34,[1]VGREC10!$A$5:$E$762,5,0),0)</f>
        <v>69434128</v>
      </c>
      <c r="G34" s="172">
        <v>158970146</v>
      </c>
      <c r="H34" s="172">
        <f>IFERROR(VLOOKUP(A34,[1]CXP20!$A$5:$E$90,5,0),0)</f>
        <v>0</v>
      </c>
      <c r="I34" s="172">
        <f>IFERROR(VLOOKUP(A34,[1]RES20!$A$5:$E$47,5,0),0)</f>
        <v>0</v>
      </c>
      <c r="J34" s="172">
        <f t="shared" ref="J34" si="10">+H34+I34</f>
        <v>0</v>
      </c>
      <c r="K34" s="172">
        <f>IFERROR(VLOOKUP(A34,[1]VGREC20!$A$5:$E$220,5,0),0)</f>
        <v>0</v>
      </c>
      <c r="L34" s="172">
        <f t="shared" ref="L34" si="11">+J34+K34</f>
        <v>0</v>
      </c>
      <c r="M34" s="172">
        <f t="shared" ref="M34" si="12">+G34+L34</f>
        <v>158970146</v>
      </c>
      <c r="N34" s="172">
        <v>152508058</v>
      </c>
      <c r="O34" s="172">
        <v>90955444</v>
      </c>
      <c r="P34" s="199">
        <f t="shared" ref="P34" si="13">+IFERROR((N34/M34),0)</f>
        <v>0.95935030467921945</v>
      </c>
      <c r="Q34" s="199">
        <f t="shared" ref="Q34" si="14">+IFERROR((O34/M34),0)</f>
        <v>0.57215424586701957</v>
      </c>
      <c r="R34" s="202"/>
    </row>
    <row r="35" spans="1:18" ht="25.5" x14ac:dyDescent="0.25">
      <c r="A35" s="169" t="s">
        <v>7350</v>
      </c>
      <c r="B35" s="170" t="s">
        <v>3390</v>
      </c>
      <c r="C35" s="174">
        <f>IFERROR(VLOOKUP(A35,[1]CXP10!$A$5:$E$486,5,0),0)</f>
        <v>0</v>
      </c>
      <c r="D35" s="174">
        <f>IFERROR(VLOOKUP(A35,[1]RES10!$A$5:$E$194,5,0),0)</f>
        <v>0</v>
      </c>
      <c r="E35" s="174">
        <f t="shared" si="0"/>
        <v>0</v>
      </c>
      <c r="F35" s="174">
        <f>IFERROR(VLOOKUP(A35,[1]VGREC10!$A$5:$E$762,5,0),0)</f>
        <v>98907815</v>
      </c>
      <c r="G35" s="172">
        <v>96996915</v>
      </c>
      <c r="H35" s="172">
        <f>IFERROR(VLOOKUP(A35,[1]CXP20!$A$5:$E$90,5,0),0)</f>
        <v>0</v>
      </c>
      <c r="I35" s="172">
        <f>IFERROR(VLOOKUP(A35,[1]RES20!$A$5:$E$47,5,0),0)</f>
        <v>0</v>
      </c>
      <c r="J35" s="172">
        <f t="shared" si="1"/>
        <v>0</v>
      </c>
      <c r="K35" s="172">
        <f>IFERROR(VLOOKUP(A35,[1]VGREC20!$A$5:$E$220,5,0),0)</f>
        <v>0</v>
      </c>
      <c r="L35" s="172">
        <f t="shared" si="5"/>
        <v>0</v>
      </c>
      <c r="M35" s="172">
        <f t="shared" si="8"/>
        <v>96996915</v>
      </c>
      <c r="N35" s="172">
        <v>96389360</v>
      </c>
      <c r="O35" s="172">
        <v>96389360</v>
      </c>
      <c r="P35" s="199">
        <f t="shared" si="3"/>
        <v>0.99373634718176351</v>
      </c>
      <c r="Q35" s="199">
        <f t="shared" si="4"/>
        <v>0.99373634718176351</v>
      </c>
    </row>
    <row r="36" spans="1:18" ht="25.5" x14ac:dyDescent="0.25">
      <c r="A36" s="163" t="s">
        <v>7351</v>
      </c>
      <c r="B36" s="164" t="s">
        <v>944</v>
      </c>
      <c r="C36" s="165">
        <f>IFERROR(VLOOKUP(A36,[1]CXP10!$A$5:$E$486,5,0),0)</f>
        <v>0</v>
      </c>
      <c r="D36" s="165">
        <f>IFERROR(VLOOKUP(A36,[1]RES10!$A$5:$E$194,5,0),0)</f>
        <v>0</v>
      </c>
      <c r="E36" s="165">
        <f t="shared" si="0"/>
        <v>0</v>
      </c>
      <c r="F36" s="165">
        <f>IFERROR(VLOOKUP(A36,[1]VGREC10!$A$5:$E$762,5,0),0)</f>
        <v>220782828</v>
      </c>
      <c r="G36" s="165">
        <f>+G37+G38</f>
        <v>465289828</v>
      </c>
      <c r="H36" s="165">
        <f>IFERROR(VLOOKUP(A36,[1]CXP20!$A$5:$E$90,5,0),0)</f>
        <v>0</v>
      </c>
      <c r="I36" s="165">
        <f>IFERROR(VLOOKUP(A36,[1]RES20!$A$5:$E$47,5,0),0)</f>
        <v>0</v>
      </c>
      <c r="J36" s="165">
        <f t="shared" si="1"/>
        <v>0</v>
      </c>
      <c r="K36" s="165">
        <f>IFERROR(VLOOKUP(A36,[1]VGREC20!$A$5:$E$220,5,0),0)</f>
        <v>0</v>
      </c>
      <c r="L36" s="165">
        <f>+L37+L38</f>
        <v>6000000</v>
      </c>
      <c r="M36" s="165">
        <f>+G36+L36</f>
        <v>471289828</v>
      </c>
      <c r="N36" s="165">
        <f>+SUM(N37:N38)</f>
        <v>470937502</v>
      </c>
      <c r="O36" s="165">
        <f>+SUM(O37:O38)</f>
        <v>470937502</v>
      </c>
      <c r="P36" s="197">
        <f t="shared" si="3"/>
        <v>0.99925242180274687</v>
      </c>
      <c r="Q36" s="197">
        <f t="shared" si="4"/>
        <v>0.99925242180274687</v>
      </c>
    </row>
    <row r="37" spans="1:18" x14ac:dyDescent="0.25">
      <c r="A37" s="169" t="s">
        <v>7352</v>
      </c>
      <c r="B37" s="170" t="s">
        <v>947</v>
      </c>
      <c r="C37" s="174">
        <f>IFERROR(VLOOKUP(A37,[1]CXP10!$A$5:$E$486,5,0),0)</f>
        <v>0</v>
      </c>
      <c r="D37" s="174">
        <f>IFERROR(VLOOKUP(A37,[1]RES10!$A$5:$E$194,5,0),0)</f>
        <v>0</v>
      </c>
      <c r="E37" s="174">
        <f t="shared" si="0"/>
        <v>0</v>
      </c>
      <c r="F37" s="174">
        <f>IFERROR(VLOOKUP(A37,[1]VGREC10!$A$5:$E$762,5,0),0)</f>
        <v>204782828</v>
      </c>
      <c r="G37" s="172">
        <v>447093369</v>
      </c>
      <c r="H37" s="172">
        <f>IFERROR(VLOOKUP(A37,[1]CXP20!$A$5:$E$90,5,0),0)</f>
        <v>0</v>
      </c>
      <c r="I37" s="172">
        <f>IFERROR(VLOOKUP(A37,[1]RES20!$A$5:$E$47,5,0),0)</f>
        <v>0</v>
      </c>
      <c r="J37" s="172">
        <f t="shared" si="1"/>
        <v>0</v>
      </c>
      <c r="K37" s="172">
        <f>IFERROR(VLOOKUP(A37,[1]VGREC20!$A$5:$E$220,5,0),0)</f>
        <v>0</v>
      </c>
      <c r="L37" s="172">
        <f t="shared" si="5"/>
        <v>0</v>
      </c>
      <c r="M37" s="172">
        <f>+G37+L37</f>
        <v>447093369</v>
      </c>
      <c r="N37" s="172">
        <v>446741043</v>
      </c>
      <c r="O37" s="172">
        <v>446741043</v>
      </c>
      <c r="P37" s="199">
        <f t="shared" si="3"/>
        <v>0.9992119632621973</v>
      </c>
      <c r="Q37" s="199">
        <f t="shared" si="4"/>
        <v>0.9992119632621973</v>
      </c>
    </row>
    <row r="38" spans="1:18" x14ac:dyDescent="0.25">
      <c r="A38" s="169" t="s">
        <v>7353</v>
      </c>
      <c r="B38" s="170" t="s">
        <v>983</v>
      </c>
      <c r="C38" s="174">
        <f>IFERROR(VLOOKUP(A38,[1]CXP10!$A$5:$E$486,5,0),0)</f>
        <v>0</v>
      </c>
      <c r="D38" s="174">
        <f>IFERROR(VLOOKUP(A38,[1]RES10!$A$5:$E$194,5,0),0)</f>
        <v>0</v>
      </c>
      <c r="E38" s="174">
        <f t="shared" si="0"/>
        <v>0</v>
      </c>
      <c r="F38" s="174">
        <f>IFERROR(VLOOKUP(A38,[1]VGREC10!$A$5:$E$762,5,0),0)</f>
        <v>16000000</v>
      </c>
      <c r="G38" s="172">
        <v>18196459</v>
      </c>
      <c r="H38" s="172">
        <f>IFERROR(VLOOKUP(A38,[1]CXP20!$A$5:$E$90,5,0),0)</f>
        <v>0</v>
      </c>
      <c r="I38" s="172">
        <f>IFERROR(VLOOKUP(A38,[1]RES20!$A$5:$E$47,5,0),0)</f>
        <v>0</v>
      </c>
      <c r="J38" s="172">
        <f t="shared" si="1"/>
        <v>0</v>
      </c>
      <c r="K38" s="172">
        <f>IFERROR(VLOOKUP(A38,[1]VGREC20!$A$5:$E$220,5,0),0)</f>
        <v>0</v>
      </c>
      <c r="L38" s="172">
        <v>6000000</v>
      </c>
      <c r="M38" s="172">
        <f>+G38+L38</f>
        <v>24196459</v>
      </c>
      <c r="N38" s="172">
        <v>24196459</v>
      </c>
      <c r="O38" s="172">
        <v>24196459</v>
      </c>
      <c r="P38" s="199">
        <f t="shared" si="3"/>
        <v>1</v>
      </c>
      <c r="Q38" s="199">
        <f t="shared" si="4"/>
        <v>1</v>
      </c>
    </row>
    <row r="39" spans="1:18" x14ac:dyDescent="0.25">
      <c r="A39" s="160" t="s">
        <v>7335</v>
      </c>
      <c r="B39" s="161" t="s">
        <v>7336</v>
      </c>
      <c r="C39" s="162">
        <f>IFERROR(VLOOKUP(A39,[1]CXP10!$A$5:$E$486,5,0),0)</f>
        <v>0</v>
      </c>
      <c r="D39" s="162">
        <f>IFERROR(VLOOKUP(A39,[1]RES10!$A$5:$E$194,5,0),0)</f>
        <v>0</v>
      </c>
      <c r="E39" s="162">
        <f t="shared" si="0"/>
        <v>0</v>
      </c>
      <c r="F39" s="162">
        <f>IFERROR(VLOOKUP(A39,[1]VGREC10!$A$5:$E$762,5,0),0)</f>
        <v>0</v>
      </c>
      <c r="G39" s="162">
        <f>+G40</f>
        <v>0</v>
      </c>
      <c r="H39" s="162">
        <f>IFERROR(VLOOKUP(A39,[1]CXP20!$A$5:$E$90,5,0),0)</f>
        <v>624500792</v>
      </c>
      <c r="I39" s="162">
        <f>IFERROR(VLOOKUP(A39,[1]RES20!$A$5:$E$47,5,0),0)</f>
        <v>193463255</v>
      </c>
      <c r="J39" s="162">
        <f t="shared" si="1"/>
        <v>817964047</v>
      </c>
      <c r="K39" s="162">
        <f>IFERROR(VLOOKUP(A39,[1]VGREC20!$A$5:$E$220,5,0),0)</f>
        <v>3822632328</v>
      </c>
      <c r="L39" s="162">
        <f>+L40</f>
        <v>5640596375</v>
      </c>
      <c r="M39" s="162">
        <f t="shared" si="8"/>
        <v>5640596375</v>
      </c>
      <c r="N39" s="162">
        <f>+N40</f>
        <v>5222524379.29</v>
      </c>
      <c r="O39" s="162">
        <f>+O40</f>
        <v>3752867382.0799999</v>
      </c>
      <c r="P39" s="196">
        <f t="shared" si="3"/>
        <v>0.92588159692422589</v>
      </c>
      <c r="Q39" s="196">
        <f t="shared" si="4"/>
        <v>0.66533166576379965</v>
      </c>
    </row>
    <row r="40" spans="1:18" ht="25.5" x14ac:dyDescent="0.25">
      <c r="A40" s="163" t="s">
        <v>7354</v>
      </c>
      <c r="B40" s="164" t="s">
        <v>998</v>
      </c>
      <c r="C40" s="165">
        <f>IFERROR(VLOOKUP(A40,[1]CXP10!$A$5:$E$486,5,0),0)</f>
        <v>0</v>
      </c>
      <c r="D40" s="165">
        <f>IFERROR(VLOOKUP(A40,[1]RES10!$A$5:$E$194,5,0),0)</f>
        <v>0</v>
      </c>
      <c r="E40" s="165">
        <f t="shared" si="0"/>
        <v>0</v>
      </c>
      <c r="F40" s="165">
        <f>IFERROR(VLOOKUP(A40,[1]VGREC10!$A$5:$E$762,5,0),0)</f>
        <v>0</v>
      </c>
      <c r="G40" s="165">
        <f>+G41</f>
        <v>0</v>
      </c>
      <c r="H40" s="165">
        <f>IFERROR(VLOOKUP(A40,[1]CXP20!$A$5:$E$90,5,0),0)</f>
        <v>624500792</v>
      </c>
      <c r="I40" s="165">
        <f>IFERROR(VLOOKUP(A40,[1]RES20!$A$5:$E$47,5,0),0)</f>
        <v>193463255</v>
      </c>
      <c r="J40" s="165">
        <f t="shared" si="1"/>
        <v>817964047</v>
      </c>
      <c r="K40" s="165">
        <f>IFERROR(VLOOKUP(A40,[1]VGREC20!$A$5:$E$220,5,0),0)</f>
        <v>3822632328</v>
      </c>
      <c r="L40" s="165">
        <f>+L41</f>
        <v>5640596375</v>
      </c>
      <c r="M40" s="165">
        <f t="shared" si="8"/>
        <v>5640596375</v>
      </c>
      <c r="N40" s="165">
        <f>+N41</f>
        <v>5222524379.29</v>
      </c>
      <c r="O40" s="165">
        <f>+O41</f>
        <v>3752867382.0799999</v>
      </c>
      <c r="P40" s="197">
        <f t="shared" si="3"/>
        <v>0.92588159692422589</v>
      </c>
      <c r="Q40" s="197">
        <f t="shared" si="4"/>
        <v>0.66533166576379965</v>
      </c>
    </row>
    <row r="41" spans="1:18" ht="25.5" x14ac:dyDescent="0.25">
      <c r="A41" s="166" t="s">
        <v>7355</v>
      </c>
      <c r="B41" s="167" t="s">
        <v>998</v>
      </c>
      <c r="C41" s="168">
        <f>IFERROR(VLOOKUP(A41,[1]CXP10!$A$5:$E$486,5,0),0)</f>
        <v>0</v>
      </c>
      <c r="D41" s="168">
        <f>IFERROR(VLOOKUP(A41,[1]RES10!$A$5:$E$194,5,0),0)</f>
        <v>0</v>
      </c>
      <c r="E41" s="168">
        <f t="shared" si="0"/>
        <v>0</v>
      </c>
      <c r="F41" s="168">
        <f>IFERROR(VLOOKUP(A41,[1]VGREC10!$A$5:$E$762,5,0),0)</f>
        <v>0</v>
      </c>
      <c r="G41" s="168">
        <f>+G42+G47</f>
        <v>0</v>
      </c>
      <c r="H41" s="168">
        <f>IFERROR(VLOOKUP(A41,[1]CXP20!$A$5:$E$90,5,0),0)</f>
        <v>624500792</v>
      </c>
      <c r="I41" s="168">
        <f>IFERROR(VLOOKUP(A41,[1]RES20!$A$5:$E$47,5,0),0)</f>
        <v>193463255</v>
      </c>
      <c r="J41" s="168">
        <f t="shared" si="1"/>
        <v>817964047</v>
      </c>
      <c r="K41" s="168">
        <f>IFERROR(VLOOKUP(A41,[1]VGREC20!$A$5:$E$220,5,0),0)</f>
        <v>3822632328</v>
      </c>
      <c r="L41" s="168">
        <f>+L42+L47</f>
        <v>5640596375</v>
      </c>
      <c r="M41" s="168">
        <f t="shared" si="8"/>
        <v>5640596375</v>
      </c>
      <c r="N41" s="168">
        <f>+N42+N47</f>
        <v>5222524379.29</v>
      </c>
      <c r="O41" s="168">
        <f>+O42+O47</f>
        <v>3752867382.0799999</v>
      </c>
      <c r="P41" s="198">
        <f t="shared" si="3"/>
        <v>0.92588159692422589</v>
      </c>
      <c r="Q41" s="198">
        <f t="shared" si="4"/>
        <v>0.66533166576379965</v>
      </c>
    </row>
    <row r="42" spans="1:18" x14ac:dyDescent="0.25">
      <c r="A42" s="175" t="s">
        <v>7356</v>
      </c>
      <c r="B42" s="181" t="s">
        <v>7329</v>
      </c>
      <c r="C42" s="177">
        <f>IFERROR(VLOOKUP(A42,[1]CXP10!$A$5:$E$486,5,0),0)</f>
        <v>0</v>
      </c>
      <c r="D42" s="177">
        <f>IFERROR(VLOOKUP(A42,[1]RES10!$A$5:$E$194,5,0),0)</f>
        <v>0</v>
      </c>
      <c r="E42" s="177">
        <f t="shared" si="0"/>
        <v>0</v>
      </c>
      <c r="F42" s="177">
        <f>IFERROR(VLOOKUP(A42,[1]VGREC10!$A$5:$E$762,5,0),0)</f>
        <v>0</v>
      </c>
      <c r="G42" s="177">
        <f>SUM(G43:G46)</f>
        <v>0</v>
      </c>
      <c r="H42" s="177">
        <f>IFERROR(VLOOKUP(A42,[1]CXP20!$A$5:$E$90,5,0),0)</f>
        <v>588941716</v>
      </c>
      <c r="I42" s="177">
        <f>IFERROR(VLOOKUP(A42,[1]RES20!$A$5:$E$47,5,0),0)</f>
        <v>142298880</v>
      </c>
      <c r="J42" s="177">
        <f t="shared" si="1"/>
        <v>731240596</v>
      </c>
      <c r="K42" s="177">
        <f>IFERROR(VLOOKUP(A42,[1]VGREC20!$A$5:$E$220,5,0),0)</f>
        <v>2569355779</v>
      </c>
      <c r="L42" s="177">
        <f>SUM(L43:L46)</f>
        <v>4300596375</v>
      </c>
      <c r="M42" s="177">
        <f t="shared" si="8"/>
        <v>4300596375</v>
      </c>
      <c r="N42" s="177">
        <f>+SUM(N43:N46)</f>
        <v>4083776444.75</v>
      </c>
      <c r="O42" s="177">
        <f>+SUM(O43:O46)</f>
        <v>2763316188.5999999</v>
      </c>
      <c r="P42" s="200">
        <f t="shared" si="3"/>
        <v>0.94958375273010831</v>
      </c>
      <c r="Q42" s="200">
        <f t="shared" si="4"/>
        <v>0.64254255634487434</v>
      </c>
    </row>
    <row r="43" spans="1:18" ht="25.5" x14ac:dyDescent="0.25">
      <c r="A43" s="178" t="s">
        <v>7410</v>
      </c>
      <c r="B43" s="179" t="s">
        <v>333</v>
      </c>
      <c r="C43" s="180">
        <f>IFERROR(VLOOKUP(A43,[1]CXP10!$A$5:$E$486,5,0),0)</f>
        <v>0</v>
      </c>
      <c r="D43" s="180">
        <f>IFERROR(VLOOKUP(A43,[1]RES10!$A$5:$E$194,5,0),0)</f>
        <v>0</v>
      </c>
      <c r="E43" s="180">
        <f t="shared" si="0"/>
        <v>0</v>
      </c>
      <c r="F43" s="180">
        <f>IFERROR(VLOOKUP(A43,[1]VGREC10!$A$5:$E$762,5,0),0)</f>
        <v>0</v>
      </c>
      <c r="G43" s="180">
        <f t="shared" ref="G26:G67" si="15">+E43+F43</f>
        <v>0</v>
      </c>
      <c r="H43" s="180">
        <f>IFERROR(VLOOKUP(A43,[1]CXP20!$A$5:$E$90,5,0),0)</f>
        <v>0</v>
      </c>
      <c r="I43" s="180">
        <f>IFERROR(VLOOKUP(A43,[1]RES20!$A$5:$E$47,5,0),0)</f>
        <v>0</v>
      </c>
      <c r="J43" s="180">
        <f t="shared" si="1"/>
        <v>0</v>
      </c>
      <c r="K43" s="180">
        <f>IFERROR(VLOOKUP(A43,[1]VGREC20!$A$5:$E$220,5,0),0)</f>
        <v>341360</v>
      </c>
      <c r="L43" s="180">
        <f>+J43+K43+200000-194980</f>
        <v>346380</v>
      </c>
      <c r="M43" s="180">
        <f t="shared" si="8"/>
        <v>346380</v>
      </c>
      <c r="N43" s="172">
        <v>60380</v>
      </c>
      <c r="O43" s="172">
        <v>60380</v>
      </c>
      <c r="P43" s="201">
        <f t="shared" si="3"/>
        <v>0.17431722385819043</v>
      </c>
      <c r="Q43" s="201">
        <f t="shared" si="4"/>
        <v>0.17431722385819043</v>
      </c>
    </row>
    <row r="44" spans="1:18" ht="38.25" x14ac:dyDescent="0.25">
      <c r="A44" s="178" t="s">
        <v>7357</v>
      </c>
      <c r="B44" s="179" t="s">
        <v>384</v>
      </c>
      <c r="C44" s="180">
        <f>IFERROR(VLOOKUP(A44,[1]CXP10!$A$5:$E$486,5,0),0)</f>
        <v>0</v>
      </c>
      <c r="D44" s="180">
        <f>IFERROR(VLOOKUP(A44,[1]RES10!$A$5:$E$194,5,0),0)</f>
        <v>0</v>
      </c>
      <c r="E44" s="180">
        <f t="shared" ref="E44" si="16">+C44+D44</f>
        <v>0</v>
      </c>
      <c r="F44" s="180">
        <f>IFERROR(VLOOKUP(A44,[1]VGREC10!$A$5:$E$762,5,0),0)</f>
        <v>0</v>
      </c>
      <c r="G44" s="180">
        <f t="shared" ref="G44" si="17">+E44+F44</f>
        <v>0</v>
      </c>
      <c r="H44" s="180">
        <f>IFERROR(VLOOKUP(A44,[1]CXP20!$A$5:$E$90,5,0),0)</f>
        <v>213424220</v>
      </c>
      <c r="I44" s="180">
        <f>IFERROR(VLOOKUP(A44,[1]RES20!$A$5:$E$47,5,0),0)</f>
        <v>102795252</v>
      </c>
      <c r="J44" s="180">
        <f t="shared" ref="J44" si="18">+H44+I44</f>
        <v>316219472</v>
      </c>
      <c r="K44" s="180">
        <f>IFERROR(VLOOKUP(A44,[1]VGREC20!$A$5:$E$220,5,0),0)</f>
        <v>1037045303</v>
      </c>
      <c r="L44" s="180">
        <f>+J44+K44-22500000-60640000+236719023.4</f>
        <v>1506843798.4000001</v>
      </c>
      <c r="M44" s="180">
        <f t="shared" ref="M44" si="19">+G44+L44</f>
        <v>1506843798.4000001</v>
      </c>
      <c r="N44" s="172">
        <v>1393428834.4200001</v>
      </c>
      <c r="O44" s="172">
        <v>847173437.82999992</v>
      </c>
      <c r="P44" s="201">
        <f t="shared" ref="P44" si="20">+IFERROR((N44/M44),0)</f>
        <v>0.92473343016679865</v>
      </c>
      <c r="Q44" s="201">
        <f t="shared" ref="Q44" si="21">+IFERROR((O44/M44),0)</f>
        <v>0.56221715796258864</v>
      </c>
      <c r="R44" s="202"/>
    </row>
    <row r="45" spans="1:18" ht="38.25" x14ac:dyDescent="0.25">
      <c r="A45" s="178" t="s">
        <v>7358</v>
      </c>
      <c r="B45" s="179" t="s">
        <v>459</v>
      </c>
      <c r="C45" s="180">
        <f>IFERROR(VLOOKUP(A45,[1]CXP10!$A$5:$E$486,5,0),0)</f>
        <v>0</v>
      </c>
      <c r="D45" s="180">
        <f>IFERROR(VLOOKUP(A45,[1]RES10!$A$5:$E$194,5,0),0)</f>
        <v>0</v>
      </c>
      <c r="E45" s="180">
        <f t="shared" si="0"/>
        <v>0</v>
      </c>
      <c r="F45" s="180">
        <f>IFERROR(VLOOKUP(A45,[1]VGREC10!$A$5:$E$762,5,0),0)</f>
        <v>0</v>
      </c>
      <c r="G45" s="180">
        <f t="shared" si="15"/>
        <v>0</v>
      </c>
      <c r="H45" s="180">
        <f>IFERROR(VLOOKUP(A45,[1]CXP20!$A$5:$E$90,5,0),0)</f>
        <v>375517496</v>
      </c>
      <c r="I45" s="180">
        <f>IFERROR(VLOOKUP(A45,[1]RES20!$A$5:$E$47,5,0),0)</f>
        <v>39503628</v>
      </c>
      <c r="J45" s="180">
        <f t="shared" si="1"/>
        <v>415021124</v>
      </c>
      <c r="K45" s="180">
        <f>IFERROR(VLOOKUP(A45,[1]VGREC20!$A$5:$E$220,5,0),0)</f>
        <v>1530889116</v>
      </c>
      <c r="L45" s="180">
        <f>+J45+K45+15800000+60640000+752046076.6</f>
        <v>2774396316.5999999</v>
      </c>
      <c r="M45" s="180">
        <f t="shared" si="8"/>
        <v>2774396316.5999999</v>
      </c>
      <c r="N45" s="172">
        <v>2671460188.3299999</v>
      </c>
      <c r="O45" s="172">
        <v>1897255328.77</v>
      </c>
      <c r="P45" s="201">
        <f t="shared" si="3"/>
        <v>0.9628978283837446</v>
      </c>
      <c r="Q45" s="201">
        <f t="shared" si="4"/>
        <v>0.68384437991723945</v>
      </c>
      <c r="R45" s="202"/>
    </row>
    <row r="46" spans="1:18" ht="25.5" x14ac:dyDescent="0.25">
      <c r="A46" s="178" t="s">
        <v>7359</v>
      </c>
      <c r="B46" s="179" t="s">
        <v>588</v>
      </c>
      <c r="C46" s="180">
        <f>IFERROR(VLOOKUP(A46,[1]CXP10!$A$5:$E$486,5,0),0)</f>
        <v>0</v>
      </c>
      <c r="D46" s="180">
        <f>IFERROR(VLOOKUP(A46,[1]RES10!$A$5:$E$194,5,0),0)</f>
        <v>0</v>
      </c>
      <c r="E46" s="180">
        <f t="shared" si="0"/>
        <v>0</v>
      </c>
      <c r="F46" s="180">
        <f>IFERROR(VLOOKUP(A46,[1]VGREC10!$A$5:$E$762,5,0),0)</f>
        <v>0</v>
      </c>
      <c r="G46" s="180">
        <f t="shared" si="15"/>
        <v>0</v>
      </c>
      <c r="H46" s="180">
        <f>IFERROR(VLOOKUP(A46,[1]CXP20!$A$5:$E$90,5,0),0)</f>
        <v>0</v>
      </c>
      <c r="I46" s="180">
        <f>IFERROR(VLOOKUP(A46,[1]RES20!$A$5:$E$47,5,0),0)</f>
        <v>0</v>
      </c>
      <c r="J46" s="180">
        <f t="shared" si="1"/>
        <v>0</v>
      </c>
      <c r="K46" s="180">
        <f>IFERROR(VLOOKUP(A46,[1]VGREC20!$A$5:$E$220,5,0),0)</f>
        <v>1080000</v>
      </c>
      <c r="L46" s="180">
        <f>+J46+K46+6500000+11429880</f>
        <v>19009880</v>
      </c>
      <c r="M46" s="180">
        <f>+G46+L46</f>
        <v>19009880</v>
      </c>
      <c r="N46" s="172">
        <v>18827042</v>
      </c>
      <c r="O46" s="172">
        <v>18827042</v>
      </c>
      <c r="P46" s="201">
        <f t="shared" si="3"/>
        <v>0.99038194875506846</v>
      </c>
      <c r="Q46" s="201">
        <f t="shared" si="4"/>
        <v>0.99038194875506846</v>
      </c>
      <c r="R46" s="202"/>
    </row>
    <row r="47" spans="1:18" x14ac:dyDescent="0.25">
      <c r="A47" s="175" t="s">
        <v>7360</v>
      </c>
      <c r="B47" s="181" t="s">
        <v>7334</v>
      </c>
      <c r="C47" s="177">
        <f>IFERROR(VLOOKUP(A47,[1]CXP10!$A$5:$E$486,5,0),0)</f>
        <v>0</v>
      </c>
      <c r="D47" s="177">
        <f>IFERROR(VLOOKUP(A47,[1]RES10!$A$5:$E$194,5,0),0)</f>
        <v>0</v>
      </c>
      <c r="E47" s="177">
        <f t="shared" si="0"/>
        <v>0</v>
      </c>
      <c r="F47" s="177">
        <f>IFERROR(VLOOKUP(A47,[1]VGREC10!$A$5:$E$762,5,0),0)</f>
        <v>0</v>
      </c>
      <c r="G47" s="177">
        <f>+SUM(G48:G53)</f>
        <v>0</v>
      </c>
      <c r="H47" s="177">
        <f>IFERROR(VLOOKUP(A47,[1]CXP20!$A$5:$E$90,5,0),0)</f>
        <v>35559076</v>
      </c>
      <c r="I47" s="177">
        <f>IFERROR(VLOOKUP(A47,[1]RES20!$A$5:$E$47,5,0),0)</f>
        <v>51164375</v>
      </c>
      <c r="J47" s="177">
        <f t="shared" si="1"/>
        <v>86723451</v>
      </c>
      <c r="K47" s="177">
        <f>IFERROR(VLOOKUP(A47,[1]VGREC20!$A$5:$E$220,5,0),0)</f>
        <v>1253276549</v>
      </c>
      <c r="L47" s="177">
        <f>+SUM(L48:L53)</f>
        <v>1340000000</v>
      </c>
      <c r="M47" s="177">
        <f t="shared" si="8"/>
        <v>1340000000</v>
      </c>
      <c r="N47" s="177">
        <f>SUM(N48:N53)</f>
        <v>1138747934.54</v>
      </c>
      <c r="O47" s="177">
        <f>SUM(O48:O53)</f>
        <v>989551193.48000002</v>
      </c>
      <c r="P47" s="200">
        <f t="shared" si="3"/>
        <v>0.84981189144776115</v>
      </c>
      <c r="Q47" s="200">
        <f t="shared" si="4"/>
        <v>0.73847103991044782</v>
      </c>
    </row>
    <row r="48" spans="1:18" x14ac:dyDescent="0.25">
      <c r="A48" s="178" t="s">
        <v>7411</v>
      </c>
      <c r="B48" s="179" t="s">
        <v>650</v>
      </c>
      <c r="C48" s="180">
        <f>IFERROR(VLOOKUP(A48,[1]CXP10!$A$5:$E$486,5,0),0)</f>
        <v>0</v>
      </c>
      <c r="D48" s="180">
        <f>IFERROR(VLOOKUP(A48,[1]RES10!$A$5:$E$194,5,0),0)</f>
        <v>0</v>
      </c>
      <c r="E48" s="180">
        <f t="shared" si="0"/>
        <v>0</v>
      </c>
      <c r="F48" s="180">
        <f>IFERROR(VLOOKUP(A48,[1]VGREC10!$A$5:$E$762,5,0),0)</f>
        <v>0</v>
      </c>
      <c r="G48" s="180">
        <f t="shared" si="15"/>
        <v>0</v>
      </c>
      <c r="H48" s="180">
        <f>IFERROR(VLOOKUP(A48,[1]CXP20!$A$5:$E$90,5,0),0)</f>
        <v>0</v>
      </c>
      <c r="I48" s="180">
        <f>IFERROR(VLOOKUP(A48,[1]RES20!$A$5:$E$47,5,0),0)</f>
        <v>0</v>
      </c>
      <c r="J48" s="180">
        <f t="shared" si="1"/>
        <v>0</v>
      </c>
      <c r="K48" s="180">
        <f>IFERROR(VLOOKUP(A48,[1]VGREC20!$A$5:$E$220,5,0),0)</f>
        <v>2200000</v>
      </c>
      <c r="L48" s="180">
        <f>+J48+K48+3500000</f>
        <v>5700000</v>
      </c>
      <c r="M48" s="180">
        <f t="shared" si="8"/>
        <v>5700000</v>
      </c>
      <c r="N48" s="172">
        <v>3331292</v>
      </c>
      <c r="O48" s="172">
        <v>3331292</v>
      </c>
      <c r="P48" s="201">
        <f t="shared" si="3"/>
        <v>0.58443719298245611</v>
      </c>
      <c r="Q48" s="201">
        <f t="shared" si="4"/>
        <v>0.58443719298245611</v>
      </c>
      <c r="R48" s="202"/>
    </row>
    <row r="49" spans="1:18" ht="63.75" x14ac:dyDescent="0.25">
      <c r="A49" s="178" t="s">
        <v>7361</v>
      </c>
      <c r="B49" s="179" t="s">
        <v>1242</v>
      </c>
      <c r="C49" s="180">
        <f>IFERROR(VLOOKUP(A49,[1]CXP10!$A$5:$E$486,5,0),0)</f>
        <v>0</v>
      </c>
      <c r="D49" s="180">
        <f>IFERROR(VLOOKUP(A49,[1]RES10!$A$5:$E$194,5,0),0)</f>
        <v>0</v>
      </c>
      <c r="E49" s="180">
        <f t="shared" ref="E49" si="22">+C49+D49</f>
        <v>0</v>
      </c>
      <c r="F49" s="180">
        <f>IFERROR(VLOOKUP(A49,[1]VGREC10!$A$5:$E$762,5,0),0)</f>
        <v>0</v>
      </c>
      <c r="G49" s="180">
        <f t="shared" ref="G49" si="23">+E49+F49</f>
        <v>0</v>
      </c>
      <c r="H49" s="180">
        <f>IFERROR(VLOOKUP(A49,[1]CXP20!$A$5:$E$90,5,0),0)</f>
        <v>0</v>
      </c>
      <c r="I49" s="180">
        <f>IFERROR(VLOOKUP(A49,[1]RES20!$A$5:$E$47,5,0),0)</f>
        <v>0</v>
      </c>
      <c r="J49" s="180">
        <f t="shared" ref="J49" si="24">+H49+I49</f>
        <v>0</v>
      </c>
      <c r="K49" s="180">
        <f>IFERROR(VLOOKUP(A49,[1]VGREC20!$A$5:$E$220,5,0),0)</f>
        <v>138000000</v>
      </c>
      <c r="L49" s="180">
        <f>+J49+K49+25000000+2500000-20207964</f>
        <v>145292036</v>
      </c>
      <c r="M49" s="180">
        <f t="shared" ref="M49" si="25">+G49+L49</f>
        <v>145292036</v>
      </c>
      <c r="N49" s="172">
        <v>70240123</v>
      </c>
      <c r="O49" s="172">
        <v>64384795</v>
      </c>
      <c r="P49" s="201">
        <f t="shared" ref="P49" si="26">+IFERROR((N49/M49),0)</f>
        <v>0.48344097125874125</v>
      </c>
      <c r="Q49" s="201">
        <f t="shared" ref="Q49" si="27">+IFERROR((O49/M49),0)</f>
        <v>0.44314056552968945</v>
      </c>
      <c r="R49" s="202"/>
    </row>
    <row r="50" spans="1:18" ht="38.25" x14ac:dyDescent="0.25">
      <c r="A50" s="178" t="s">
        <v>7362</v>
      </c>
      <c r="B50" s="179" t="s">
        <v>722</v>
      </c>
      <c r="C50" s="180">
        <f>IFERROR(VLOOKUP(A50,[1]CXP10!$A$5:$E$486,5,0),0)</f>
        <v>0</v>
      </c>
      <c r="D50" s="180">
        <f>IFERROR(VLOOKUP(A50,[1]RES10!$A$5:$E$194,5,0),0)</f>
        <v>0</v>
      </c>
      <c r="E50" s="180">
        <f t="shared" si="0"/>
        <v>0</v>
      </c>
      <c r="F50" s="180">
        <f>IFERROR(VLOOKUP(A50,[1]VGREC10!$A$5:$E$762,5,0),0)</f>
        <v>0</v>
      </c>
      <c r="G50" s="180">
        <f t="shared" si="15"/>
        <v>0</v>
      </c>
      <c r="H50" s="180">
        <f>IFERROR(VLOOKUP(A50,[1]CXP20!$A$5:$E$90,5,0),0)</f>
        <v>11311109</v>
      </c>
      <c r="I50" s="180">
        <f>IFERROR(VLOOKUP(A50,[1]RES20!$A$5:$E$47,5,0),0)</f>
        <v>28632607</v>
      </c>
      <c r="J50" s="180">
        <f t="shared" si="1"/>
        <v>39943716</v>
      </c>
      <c r="K50" s="180">
        <f>IFERROR(VLOOKUP(A50,[1]VGREC20!$A$5:$E$220,5,0),0)</f>
        <v>769056284</v>
      </c>
      <c r="L50" s="180">
        <f>+J50+K50-150000000-3330927</f>
        <v>655669073</v>
      </c>
      <c r="M50" s="180">
        <f t="shared" si="8"/>
        <v>655669073</v>
      </c>
      <c r="N50" s="172">
        <v>651413110.75999999</v>
      </c>
      <c r="O50" s="172">
        <v>600079441.70000005</v>
      </c>
      <c r="P50" s="201">
        <f t="shared" si="3"/>
        <v>0.99350897820980488</v>
      </c>
      <c r="Q50" s="201">
        <f t="shared" si="4"/>
        <v>0.91521693856071207</v>
      </c>
      <c r="R50" s="202"/>
    </row>
    <row r="51" spans="1:18" ht="25.5" x14ac:dyDescent="0.25">
      <c r="A51" s="178" t="s">
        <v>7363</v>
      </c>
      <c r="B51" s="179" t="s">
        <v>755</v>
      </c>
      <c r="C51" s="180">
        <f>IFERROR(VLOOKUP(A51,[1]CXP10!$A$5:$E$486,5,0),0)</f>
        <v>0</v>
      </c>
      <c r="D51" s="180">
        <f>IFERROR(VLOOKUP(A51,[1]RES10!$A$5:$E$194,5,0),0)</f>
        <v>0</v>
      </c>
      <c r="E51" s="180">
        <f t="shared" si="0"/>
        <v>0</v>
      </c>
      <c r="F51" s="180">
        <f>IFERROR(VLOOKUP(A51,[1]VGREC10!$A$5:$E$762,5,0),0)</f>
        <v>0</v>
      </c>
      <c r="G51" s="180">
        <f t="shared" si="15"/>
        <v>0</v>
      </c>
      <c r="H51" s="180">
        <f>IFERROR(VLOOKUP(A51,[1]CXP20!$A$5:$E$90,5,0),0)</f>
        <v>24247967</v>
      </c>
      <c r="I51" s="180">
        <f>IFERROR(VLOOKUP(A51,[1]RES20!$A$5:$E$47,5,0),0)</f>
        <v>22531768</v>
      </c>
      <c r="J51" s="180">
        <f t="shared" si="1"/>
        <v>46779735</v>
      </c>
      <c r="K51" s="180">
        <f>IFERROR(VLOOKUP(A51,[1]VGREC20!$A$5:$E$220,5,0),0)</f>
        <v>315520265</v>
      </c>
      <c r="L51" s="180">
        <f>+J51+K51+107674570-3000000+23538891</f>
        <v>490513461</v>
      </c>
      <c r="M51" s="180">
        <f t="shared" si="8"/>
        <v>490513461</v>
      </c>
      <c r="N51" s="172">
        <v>401280244.77999997</v>
      </c>
      <c r="O51" s="172">
        <v>309272500.77999997</v>
      </c>
      <c r="P51" s="201">
        <f t="shared" si="3"/>
        <v>0.81808202360424109</v>
      </c>
      <c r="Q51" s="201">
        <f t="shared" si="4"/>
        <v>0.63050767281593512</v>
      </c>
      <c r="R51" s="202"/>
    </row>
    <row r="52" spans="1:18" ht="25.5" x14ac:dyDescent="0.25">
      <c r="A52" s="178" t="s">
        <v>7364</v>
      </c>
      <c r="B52" s="179" t="s">
        <v>863</v>
      </c>
      <c r="C52" s="180">
        <f>IFERROR(VLOOKUP(A52,[1]CXP10!$A$5:$E$486,5,0),0)</f>
        <v>0</v>
      </c>
      <c r="D52" s="180">
        <f>IFERROR(VLOOKUP(A52,[1]RES10!$A$5:$E$194,5,0),0)</f>
        <v>0</v>
      </c>
      <c r="E52" s="180">
        <f t="shared" ref="E52" si="28">+C52+D52</f>
        <v>0</v>
      </c>
      <c r="F52" s="180">
        <f>IFERROR(VLOOKUP(A52,[1]VGREC10!$A$5:$E$762,5,0),0)</f>
        <v>0</v>
      </c>
      <c r="G52" s="180">
        <f t="shared" ref="G52" si="29">+E52+F52</f>
        <v>0</v>
      </c>
      <c r="H52" s="180">
        <f>IFERROR(VLOOKUP(A52,[1]CXP20!$A$5:$E$90,5,0),0)</f>
        <v>0</v>
      </c>
      <c r="I52" s="180">
        <f>IFERROR(VLOOKUP(A52,[1]RES20!$A$5:$E$47,5,0),0)</f>
        <v>0</v>
      </c>
      <c r="J52" s="180">
        <f t="shared" ref="J52" si="30">+H52+I52</f>
        <v>0</v>
      </c>
      <c r="K52" s="180">
        <f>IFERROR(VLOOKUP(A52,[1]VGREC20!$A$5:$E$220,5,0),0)</f>
        <v>13500000</v>
      </c>
      <c r="L52" s="180">
        <f>+J52+K52+25000000-3000000</f>
        <v>35500000</v>
      </c>
      <c r="M52" s="180">
        <f t="shared" ref="M52" si="31">+G52+L52</f>
        <v>35500000</v>
      </c>
      <c r="N52" s="172">
        <v>7816449</v>
      </c>
      <c r="O52" s="172">
        <v>7816449</v>
      </c>
      <c r="P52" s="201">
        <f t="shared" ref="P52" si="32">+IFERROR((N52/M52),0)</f>
        <v>0.22018166197183098</v>
      </c>
      <c r="Q52" s="201">
        <f t="shared" ref="Q52" si="33">+IFERROR((O52/M52),0)</f>
        <v>0.22018166197183098</v>
      </c>
      <c r="R52" s="202"/>
    </row>
    <row r="53" spans="1:18" ht="25.5" x14ac:dyDescent="0.25">
      <c r="A53" s="178" t="s">
        <v>7412</v>
      </c>
      <c r="B53" s="179" t="s">
        <v>914</v>
      </c>
      <c r="C53" s="180">
        <f>IFERROR(VLOOKUP(A53,[1]CXP10!$A$5:$E$486,5,0),0)</f>
        <v>0</v>
      </c>
      <c r="D53" s="180">
        <f>IFERROR(VLOOKUP(A53,[1]RES10!$A$5:$E$194,5,0),0)</f>
        <v>0</v>
      </c>
      <c r="E53" s="180">
        <f t="shared" si="0"/>
        <v>0</v>
      </c>
      <c r="F53" s="180">
        <f>IFERROR(VLOOKUP(A53,[1]VGREC10!$A$5:$E$762,5,0),0)</f>
        <v>0</v>
      </c>
      <c r="G53" s="180">
        <f t="shared" si="15"/>
        <v>0</v>
      </c>
      <c r="H53" s="180">
        <f>IFERROR(VLOOKUP(A53,[1]CXP20!$A$5:$E$90,5,0),0)</f>
        <v>0</v>
      </c>
      <c r="I53" s="180">
        <f>IFERROR(VLOOKUP(A53,[1]RES20!$A$5:$E$47,5,0),0)</f>
        <v>0</v>
      </c>
      <c r="J53" s="180">
        <f t="shared" si="1"/>
        <v>0</v>
      </c>
      <c r="K53" s="180">
        <f>IFERROR(VLOOKUP(A53,[1]VGREC20!$A$5:$E$220,5,0),0)</f>
        <v>15000000</v>
      </c>
      <c r="L53" s="180">
        <f>+J53+K53-7674570</f>
        <v>7325430</v>
      </c>
      <c r="M53" s="180">
        <f>+G53+L53</f>
        <v>7325430</v>
      </c>
      <c r="N53" s="172">
        <v>4666715</v>
      </c>
      <c r="O53" s="172">
        <f>IFERROR(VLOOKUP(A53,'[1]TTVIG+REZAGO2023'!$A$5:$M$931,13,0),0)</f>
        <v>4666715</v>
      </c>
      <c r="P53" s="201">
        <f t="shared" si="3"/>
        <v>0.63705680076118398</v>
      </c>
      <c r="Q53" s="201">
        <f t="shared" si="4"/>
        <v>0.63705680076118398</v>
      </c>
    </row>
    <row r="54" spans="1:18" x14ac:dyDescent="0.25">
      <c r="A54" s="182" t="s">
        <v>7337</v>
      </c>
      <c r="B54" s="161" t="s">
        <v>1396</v>
      </c>
      <c r="C54" s="162">
        <f>IFERROR(VLOOKUP(A54,[1]CXP10!$A$5:$E$486,5,0),0)</f>
        <v>1730805522.9299998</v>
      </c>
      <c r="D54" s="162">
        <f>+D55+D62</f>
        <v>171162192.62</v>
      </c>
      <c r="E54" s="162">
        <f t="shared" si="0"/>
        <v>1901967715.5499997</v>
      </c>
      <c r="F54" s="162">
        <f>IFERROR(VLOOKUP(A54,[1]VGREC10!$A$5:$E$762,5,0),0)</f>
        <v>16901116920</v>
      </c>
      <c r="G54" s="162">
        <f>+G55+G62</f>
        <v>23164084635.549999</v>
      </c>
      <c r="H54" s="162">
        <f>IFERROR(VLOOKUP(A54,[1]CXP20!$A$5:$E$90,5,0),0)</f>
        <v>123360976</v>
      </c>
      <c r="I54" s="162">
        <f>IFERROR(VLOOKUP(A54,[1]RES20!$A$5:$E$47,5,0),0)</f>
        <v>8220451.4199999999</v>
      </c>
      <c r="J54" s="162">
        <f t="shared" si="1"/>
        <v>131581427.42</v>
      </c>
      <c r="K54" s="162">
        <f>IFERROR(VLOOKUP(A54,[1]VGREC20!$A$5:$E$220,5,0),0)</f>
        <v>5791135491.0299997</v>
      </c>
      <c r="L54" s="162">
        <f>+L55+L62</f>
        <v>5932032284.4499998</v>
      </c>
      <c r="M54" s="162">
        <f t="shared" si="8"/>
        <v>29096116920</v>
      </c>
      <c r="N54" s="162">
        <f>+N55+N62</f>
        <v>24993305444.540001</v>
      </c>
      <c r="O54" s="162">
        <f>+O55+O62</f>
        <v>19454198258.59</v>
      </c>
      <c r="P54" s="196">
        <f t="shared" si="3"/>
        <v>0.85899109882116875</v>
      </c>
      <c r="Q54" s="196">
        <f t="shared" si="4"/>
        <v>0.66861836966353516</v>
      </c>
    </row>
    <row r="55" spans="1:18" ht="25.5" x14ac:dyDescent="0.25">
      <c r="A55" s="183" t="s">
        <v>7365</v>
      </c>
      <c r="B55" s="164" t="s">
        <v>1399</v>
      </c>
      <c r="C55" s="173">
        <f>IFERROR(VLOOKUP(A55,[1]CXP10!$A$5:$E$486,5,0),0)</f>
        <v>1285627510.9299998</v>
      </c>
      <c r="D55" s="173">
        <f>+D56</f>
        <v>71113548.61999999</v>
      </c>
      <c r="E55" s="173">
        <f t="shared" si="0"/>
        <v>1356741059.5499997</v>
      </c>
      <c r="F55" s="165">
        <f>IFERROR(VLOOKUP(A55,[1]VGREC10!$A$5:$E$762,5,0),0)</f>
        <v>14433251800</v>
      </c>
      <c r="G55" s="165">
        <f>+G56</f>
        <v>18389992859.549999</v>
      </c>
      <c r="H55" s="165">
        <f>IFERROR(VLOOKUP(A55,[1]CXP20!$A$5:$E$90,5,0),0)</f>
        <v>123360976</v>
      </c>
      <c r="I55" s="165">
        <f>IFERROR(VLOOKUP(A55,[1]RES20!$A$5:$E$47,5,0),0)</f>
        <v>8220451.4199999999</v>
      </c>
      <c r="J55" s="165">
        <f t="shared" si="1"/>
        <v>131581427.42</v>
      </c>
      <c r="K55" s="165">
        <f>IFERROR(VLOOKUP(A55,[1]VGREC20!$A$5:$E$220,5,0),0)</f>
        <v>5791135491.0299997</v>
      </c>
      <c r="L55" s="165">
        <f>+L56</f>
        <v>5932032284.4499998</v>
      </c>
      <c r="M55" s="165">
        <f>+G55+L55</f>
        <v>24322025144</v>
      </c>
      <c r="N55" s="165">
        <f>+N56</f>
        <v>20311968187.100002</v>
      </c>
      <c r="O55" s="165">
        <f>+O56</f>
        <v>15157390367.059999</v>
      </c>
      <c r="P55" s="197">
        <f t="shared" si="3"/>
        <v>0.83512651873525268</v>
      </c>
      <c r="Q55" s="197">
        <f t="shared" si="4"/>
        <v>0.62319606518452986</v>
      </c>
    </row>
    <row r="56" spans="1:18" ht="25.5" x14ac:dyDescent="0.25">
      <c r="A56" s="184" t="s">
        <v>7366</v>
      </c>
      <c r="B56" s="167" t="s">
        <v>7338</v>
      </c>
      <c r="C56" s="174">
        <f>IFERROR(VLOOKUP(A56,[1]CXP10!$A$5:$E$486,5,0),0)</f>
        <v>1285627510.9299998</v>
      </c>
      <c r="D56" s="174">
        <f>+SUM(D57:D61)</f>
        <v>71113548.61999999</v>
      </c>
      <c r="E56" s="174">
        <f t="shared" si="0"/>
        <v>1356741059.5499997</v>
      </c>
      <c r="F56" s="168">
        <f>IFERROR(VLOOKUP(A56,[1]VGREC10!$A$5:$E$762,5,0),0)</f>
        <v>14433251800</v>
      </c>
      <c r="G56" s="168">
        <f>SUM(G57:G61)</f>
        <v>18389992859.549999</v>
      </c>
      <c r="H56" s="168">
        <f>IFERROR(VLOOKUP(A56,[1]CXP20!$A$5:$E$90,5,0),0)</f>
        <v>123360976</v>
      </c>
      <c r="I56" s="168">
        <f>IFERROR(VLOOKUP(A56,[1]RES20!$A$5:$E$47,5,0),0)</f>
        <v>8220451.4199999999</v>
      </c>
      <c r="J56" s="168">
        <f t="shared" si="1"/>
        <v>131581427.42</v>
      </c>
      <c r="K56" s="168">
        <f>IFERROR(VLOOKUP(A56,[1]VGREC20!$A$5:$E$220,5,0),0)</f>
        <v>5791135491.0299997</v>
      </c>
      <c r="L56" s="168">
        <f>SUM(L57:L61)</f>
        <v>5932032284.4499998</v>
      </c>
      <c r="M56" s="168">
        <f>+G56+L56</f>
        <v>24322025144</v>
      </c>
      <c r="N56" s="168">
        <f>+SUM(N57:N61)</f>
        <v>20311968187.100002</v>
      </c>
      <c r="O56" s="168">
        <f>+SUM(O57:O61)</f>
        <v>15157390367.059999</v>
      </c>
      <c r="P56" s="198">
        <f t="shared" si="3"/>
        <v>0.83512651873525268</v>
      </c>
      <c r="Q56" s="198">
        <f t="shared" si="4"/>
        <v>0.62319606518452986</v>
      </c>
    </row>
    <row r="57" spans="1:18" ht="51" x14ac:dyDescent="0.25">
      <c r="A57" s="185" t="s">
        <v>7376</v>
      </c>
      <c r="B57" s="186" t="s">
        <v>1402</v>
      </c>
      <c r="C57" s="171">
        <f>IFERROR(VLOOKUP(A57,[1]CXP10!$A$5:$E$486,5,0),0)</f>
        <v>664240348.10000002</v>
      </c>
      <c r="D57" s="171">
        <v>56395725.449999996</v>
      </c>
      <c r="E57" s="171">
        <f t="shared" si="0"/>
        <v>720636073.55000007</v>
      </c>
      <c r="F57" s="171">
        <f>IFERROR(VLOOKUP(A57,[1]VGREC10!$A$5:$E$762,5,0),0)</f>
        <v>5071549300</v>
      </c>
      <c r="G57" s="172">
        <f t="shared" si="15"/>
        <v>5792185373.5500002</v>
      </c>
      <c r="H57" s="172">
        <f>IFERROR(VLOOKUP(A57,[1]CXP20!$A$5:$E$90,5,0),0)</f>
        <v>0</v>
      </c>
      <c r="I57" s="172">
        <f>IFERROR(VLOOKUP(A57,[1]RES20!$A$5:$E$47,5,0),0)</f>
        <v>0</v>
      </c>
      <c r="J57" s="172">
        <f t="shared" si="1"/>
        <v>0</v>
      </c>
      <c r="K57" s="172">
        <f>IFERROR(VLOOKUP(A57,[1]VGREC20!$A$5:$E$220,5,0),0)</f>
        <v>0</v>
      </c>
      <c r="L57" s="172">
        <f t="shared" si="5"/>
        <v>0</v>
      </c>
      <c r="M57" s="172">
        <f t="shared" si="8"/>
        <v>5792185373.5500002</v>
      </c>
      <c r="N57" s="172">
        <v>5623419368.4499998</v>
      </c>
      <c r="O57" s="172">
        <v>5035903510.4099998</v>
      </c>
      <c r="P57" s="199">
        <f t="shared" si="3"/>
        <v>0.97086315540406043</v>
      </c>
      <c r="Q57" s="199">
        <f t="shared" si="4"/>
        <v>0.86943065279064458</v>
      </c>
      <c r="R57" s="202"/>
    </row>
    <row r="58" spans="1:18" ht="51" x14ac:dyDescent="0.25">
      <c r="A58" s="185" t="s">
        <v>7377</v>
      </c>
      <c r="B58" s="187" t="s">
        <v>7378</v>
      </c>
      <c r="C58" s="171">
        <f>IFERROR(VLOOKUP(A58,[1]CXP10!$A$5:$E$486,5,0),0)</f>
        <v>19780200</v>
      </c>
      <c r="D58" s="171">
        <f>IFERROR(VLOOKUP(A58,[1]RES10!$A$5:$E$194,5,0),0)</f>
        <v>0</v>
      </c>
      <c r="E58" s="171">
        <f t="shared" si="0"/>
        <v>19780200</v>
      </c>
      <c r="F58" s="171">
        <f>IFERROR(VLOOKUP(A58,[1]VGREC10!$A$5:$E$762,5,0),0)</f>
        <v>275525000</v>
      </c>
      <c r="G58" s="172">
        <f t="shared" si="15"/>
        <v>295305200</v>
      </c>
      <c r="H58" s="172">
        <f>IFERROR(VLOOKUP(A58,[1]CXP20!$A$5:$E$90,5,0),0)</f>
        <v>0</v>
      </c>
      <c r="I58" s="172">
        <f>IFERROR(VLOOKUP(A58,[1]RES20!$A$5:$E$47,5,0),0)</f>
        <v>0</v>
      </c>
      <c r="J58" s="172">
        <f t="shared" si="1"/>
        <v>0</v>
      </c>
      <c r="K58" s="172">
        <f>IFERROR(VLOOKUP(A58,[1]VGREC20!$A$5:$E$220,5,0),0)</f>
        <v>0</v>
      </c>
      <c r="L58" s="172">
        <f t="shared" si="5"/>
        <v>0</v>
      </c>
      <c r="M58" s="172">
        <f t="shared" si="8"/>
        <v>295305200</v>
      </c>
      <c r="N58" s="172">
        <v>293027668</v>
      </c>
      <c r="O58" s="172">
        <v>219215106</v>
      </c>
      <c r="P58" s="199">
        <f t="shared" si="3"/>
        <v>0.99228753167909001</v>
      </c>
      <c r="Q58" s="199">
        <f t="shared" si="4"/>
        <v>0.74233405304071853</v>
      </c>
    </row>
    <row r="59" spans="1:18" ht="63.75" x14ac:dyDescent="0.25">
      <c r="A59" s="185" t="s">
        <v>7379</v>
      </c>
      <c r="B59" s="187" t="s">
        <v>7380</v>
      </c>
      <c r="C59" s="171">
        <f>IFERROR(VLOOKUP(A59,[1]CXP10!$A$5:$E$486,5,0),0)</f>
        <v>370006083</v>
      </c>
      <c r="D59" s="171">
        <f>IFERROR(VLOOKUP(A59,[1]RES10!$A$5:$E$194,5,0),0)</f>
        <v>12521262</v>
      </c>
      <c r="E59" s="171">
        <f t="shared" si="0"/>
        <v>382527345</v>
      </c>
      <c r="F59" s="171">
        <f>IFERROR(VLOOKUP(A59,[1]VGREC10!$A$5:$E$762,5,0),0)</f>
        <v>6846890341</v>
      </c>
      <c r="G59" s="172">
        <f>+E59+F59+2600000000</f>
        <v>9829417686</v>
      </c>
      <c r="H59" s="172">
        <f>IFERROR(VLOOKUP(A59,[1]CXP20!$A$5:$E$90,5,0),0)</f>
        <v>48423967</v>
      </c>
      <c r="I59" s="172">
        <f>IFERROR(VLOOKUP(A59,[1]RES20!$A$5:$E$47,5,0),0)</f>
        <v>1</v>
      </c>
      <c r="J59" s="172">
        <f t="shared" si="1"/>
        <v>48423968</v>
      </c>
      <c r="K59" s="172">
        <f>IFERROR(VLOOKUP(A59,[1]VGREC20!$A$5:$E$220,5,0),0)</f>
        <v>4958399850.0299997</v>
      </c>
      <c r="L59" s="172">
        <f>+J59+K59</f>
        <v>5006823818.0299997</v>
      </c>
      <c r="M59" s="172">
        <f t="shared" si="8"/>
        <v>14836241504.029999</v>
      </c>
      <c r="N59" s="172">
        <v>11624818278.5</v>
      </c>
      <c r="O59" s="172">
        <v>8006335489.5</v>
      </c>
      <c r="P59" s="199">
        <f t="shared" si="3"/>
        <v>0.78354199581762851</v>
      </c>
      <c r="Q59" s="199">
        <f t="shared" si="4"/>
        <v>0.53964715304244826</v>
      </c>
      <c r="R59" s="202"/>
    </row>
    <row r="60" spans="1:18" ht="51" x14ac:dyDescent="0.25">
      <c r="A60" s="185" t="s">
        <v>7381</v>
      </c>
      <c r="B60" s="187" t="s">
        <v>7382</v>
      </c>
      <c r="C60" s="171">
        <f>IFERROR(VLOOKUP(A60,[1]CXP10!$A$5:$E$486,5,0),0)</f>
        <v>69356861</v>
      </c>
      <c r="D60" s="171">
        <v>71758</v>
      </c>
      <c r="E60" s="171">
        <f t="shared" si="0"/>
        <v>69428619</v>
      </c>
      <c r="F60" s="171">
        <f>IFERROR(VLOOKUP(A60,[1]VGREC10!$A$5:$E$762,5,0),0)</f>
        <v>919863000</v>
      </c>
      <c r="G60" s="172">
        <f t="shared" si="15"/>
        <v>989291619</v>
      </c>
      <c r="H60" s="172">
        <f>IFERROR(VLOOKUP(A60,[1]CXP20!$A$5:$E$90,5,0),0)</f>
        <v>74937009</v>
      </c>
      <c r="I60" s="172">
        <f>IFERROR(VLOOKUP(A60,[1]RES20!$A$5:$E$47,5,0),0)</f>
        <v>8220450.4199999999</v>
      </c>
      <c r="J60" s="172">
        <f t="shared" si="1"/>
        <v>83157459.420000002</v>
      </c>
      <c r="K60" s="172">
        <f>IFERROR(VLOOKUP(A60,[1]VGREC20!$A$5:$E$220,5,0),0)</f>
        <v>787755800</v>
      </c>
      <c r="L60" s="172">
        <f>+J60+K60+9315366</f>
        <v>880228625.41999996</v>
      </c>
      <c r="M60" s="172">
        <f t="shared" si="8"/>
        <v>1869520244.4200001</v>
      </c>
      <c r="N60" s="172">
        <v>1322500605</v>
      </c>
      <c r="O60" s="172">
        <v>954270097</v>
      </c>
      <c r="P60" s="199">
        <f t="shared" si="3"/>
        <v>0.70740106128687175</v>
      </c>
      <c r="Q60" s="199">
        <f t="shared" si="4"/>
        <v>0.51043581894779255</v>
      </c>
      <c r="R60" s="202"/>
    </row>
    <row r="61" spans="1:18" ht="38.25" x14ac:dyDescent="0.25">
      <c r="A61" s="185" t="s">
        <v>7383</v>
      </c>
      <c r="B61" s="187" t="s">
        <v>7384</v>
      </c>
      <c r="C61" s="171">
        <f>IFERROR(VLOOKUP(A61,[1]CXP10!$A$5:$E$486,5,0),0)</f>
        <v>162244018.82999998</v>
      </c>
      <c r="D61" s="171">
        <f>IFERROR(VLOOKUP(A61,[1]RES10!$A$5:$E$194,5,0),0)</f>
        <v>2124803.17</v>
      </c>
      <c r="E61" s="171">
        <f t="shared" si="0"/>
        <v>164368821.99999997</v>
      </c>
      <c r="F61" s="171">
        <f>IFERROR(VLOOKUP(A61,[1]VGREC10!$A$5:$E$762,5,0),0)</f>
        <v>1319424159</v>
      </c>
      <c r="G61" s="172">
        <f t="shared" si="15"/>
        <v>1483792981</v>
      </c>
      <c r="H61" s="172">
        <f>IFERROR(VLOOKUP(A61,[1]CXP20!$A$5:$E$90,5,0),0)</f>
        <v>0</v>
      </c>
      <c r="I61" s="172">
        <f>IFERROR(VLOOKUP(A61,[1]RES20!$A$5:$E$47,5,0),0)</f>
        <v>0</v>
      </c>
      <c r="J61" s="172">
        <f t="shared" si="1"/>
        <v>0</v>
      </c>
      <c r="K61" s="172">
        <f>IFERROR(VLOOKUP(A61,[1]VGREC20!$A$5:$E$220,5,0),0)</f>
        <v>44979841</v>
      </c>
      <c r="L61" s="172">
        <f t="shared" si="5"/>
        <v>44979841</v>
      </c>
      <c r="M61" s="172">
        <f t="shared" si="8"/>
        <v>1528772822</v>
      </c>
      <c r="N61" s="172">
        <v>1448202267.1499999</v>
      </c>
      <c r="O61" s="172">
        <v>941666164.14999986</v>
      </c>
      <c r="P61" s="199">
        <f t="shared" si="3"/>
        <v>0.94729723495176044</v>
      </c>
      <c r="Q61" s="199">
        <f t="shared" si="4"/>
        <v>0.61596213027784963</v>
      </c>
      <c r="R61" s="202"/>
    </row>
    <row r="62" spans="1:18" ht="38.25" x14ac:dyDescent="0.25">
      <c r="A62" s="183" t="s">
        <v>7367</v>
      </c>
      <c r="B62" s="188" t="s">
        <v>1507</v>
      </c>
      <c r="C62" s="173">
        <f>IFERROR(VLOOKUP(A62,[1]CXP10!$A$5:$E$486,5,0),0)</f>
        <v>445178012</v>
      </c>
      <c r="D62" s="173">
        <f>IFERROR(VLOOKUP(A62,[1]RES10!$A$5:$E$194,5,0),0)</f>
        <v>100048644</v>
      </c>
      <c r="E62" s="165">
        <f t="shared" si="0"/>
        <v>545226656</v>
      </c>
      <c r="F62" s="165">
        <f>IFERROR(VLOOKUP(A62,[1]VGREC10!$A$5:$E$762,5,0),0)</f>
        <v>2467865120</v>
      </c>
      <c r="G62" s="165">
        <f>+G63</f>
        <v>4774091776</v>
      </c>
      <c r="H62" s="165">
        <f>IFERROR(VLOOKUP(A62,[1]CXP20!$A$5:$E$90,5,0),0)</f>
        <v>0</v>
      </c>
      <c r="I62" s="165">
        <f>IFERROR(VLOOKUP(A62,[1]RES20!$A$5:$E$47,5,0),0)</f>
        <v>0</v>
      </c>
      <c r="J62" s="165">
        <f t="shared" si="1"/>
        <v>0</v>
      </c>
      <c r="K62" s="165">
        <f>IFERROR(VLOOKUP(A62,[1]VGREC20!$A$5:$E$220,5,0),0)</f>
        <v>0</v>
      </c>
      <c r="L62" s="165">
        <f>+L63</f>
        <v>0</v>
      </c>
      <c r="M62" s="165">
        <f t="shared" si="8"/>
        <v>4774091776</v>
      </c>
      <c r="N62" s="165">
        <f>+N63</f>
        <v>4681337257.4400005</v>
      </c>
      <c r="O62" s="165">
        <f>+O63</f>
        <v>4296807891.5299997</v>
      </c>
      <c r="P62" s="197">
        <f t="shared" si="3"/>
        <v>0.98057127451418324</v>
      </c>
      <c r="Q62" s="197">
        <f t="shared" si="4"/>
        <v>0.90002624439074042</v>
      </c>
    </row>
    <row r="63" spans="1:18" ht="38.25" x14ac:dyDescent="0.25">
      <c r="A63" s="184" t="s">
        <v>7368</v>
      </c>
      <c r="B63" s="189" t="s">
        <v>1507</v>
      </c>
      <c r="C63" s="174">
        <f>IFERROR(VLOOKUP(A63,[1]CXP10!$A$5:$E$486,5,0),0)</f>
        <v>445178012</v>
      </c>
      <c r="D63" s="174">
        <f>IFERROR(VLOOKUP(A63,[1]RES10!$A$5:$E$194,5,0),0)</f>
        <v>100048644</v>
      </c>
      <c r="E63" s="168">
        <f t="shared" si="0"/>
        <v>545226656</v>
      </c>
      <c r="F63" s="168">
        <f>IFERROR(VLOOKUP(A63,[1]VGREC10!$A$5:$E$762,5,0),0)</f>
        <v>2467865120</v>
      </c>
      <c r="G63" s="168">
        <f>SUM(G64:G65)</f>
        <v>4774091776</v>
      </c>
      <c r="H63" s="168">
        <f>IFERROR(VLOOKUP(A63,[1]CXP20!$A$5:$E$90,5,0),0)</f>
        <v>0</v>
      </c>
      <c r="I63" s="168">
        <f>IFERROR(VLOOKUP(A63,[1]RES20!$A$5:$E$47,5,0),0)</f>
        <v>0</v>
      </c>
      <c r="J63" s="168">
        <f t="shared" si="1"/>
        <v>0</v>
      </c>
      <c r="K63" s="168">
        <f>IFERROR(VLOOKUP(A63,[1]VGREC20!$A$5:$E$220,5,0),0)</f>
        <v>0</v>
      </c>
      <c r="L63" s="168">
        <f>SUM(L64:L65)</f>
        <v>0</v>
      </c>
      <c r="M63" s="168">
        <f t="shared" si="8"/>
        <v>4774091776</v>
      </c>
      <c r="N63" s="168">
        <f>+SUM(N64:N65)</f>
        <v>4681337257.4400005</v>
      </c>
      <c r="O63" s="168">
        <f>+SUM(O64:O65)</f>
        <v>4296807891.5299997</v>
      </c>
      <c r="P63" s="198">
        <f t="shared" si="3"/>
        <v>0.98057127451418324</v>
      </c>
      <c r="Q63" s="198">
        <f t="shared" si="4"/>
        <v>0.90002624439074042</v>
      </c>
    </row>
    <row r="64" spans="1:18" ht="63.75" x14ac:dyDescent="0.25">
      <c r="A64" s="185" t="s">
        <v>7385</v>
      </c>
      <c r="B64" s="187" t="s">
        <v>7386</v>
      </c>
      <c r="C64" s="172">
        <f>IFERROR(VLOOKUP(A64,[1]CXP10!$A$5:$E$486,5,0),0)</f>
        <v>27727243</v>
      </c>
      <c r="D64" s="172">
        <f>IFERROR(VLOOKUP(A64,[1]RES10!$A$5:$E$194,5,0),0)</f>
        <v>92556875</v>
      </c>
      <c r="E64" s="172">
        <f t="shared" si="0"/>
        <v>120284118</v>
      </c>
      <c r="F64" s="172">
        <f>IFERROR(VLOOKUP(A64,[1]VGREC10!$A$5:$E$762,5,0),0)</f>
        <v>593850000</v>
      </c>
      <c r="G64" s="172">
        <f>+E64+F64+950000000</f>
        <v>1664134118</v>
      </c>
      <c r="H64" s="172">
        <f>IFERROR(VLOOKUP(A64,[1]CXP20!$A$5:$E$90,5,0),0)</f>
        <v>0</v>
      </c>
      <c r="I64" s="172">
        <f>IFERROR(VLOOKUP(A64,[1]RES20!$A$5:$E$47,5,0),0)</f>
        <v>0</v>
      </c>
      <c r="J64" s="172">
        <f t="shared" si="1"/>
        <v>0</v>
      </c>
      <c r="K64" s="172">
        <f>IFERROR(VLOOKUP(A64,[1]VGREC20!$A$5:$E$220,5,0),0)</f>
        <v>0</v>
      </c>
      <c r="L64" s="172">
        <f t="shared" si="5"/>
        <v>0</v>
      </c>
      <c r="M64" s="172">
        <f t="shared" si="8"/>
        <v>1664134118</v>
      </c>
      <c r="N64" s="172">
        <v>1583077243</v>
      </c>
      <c r="O64" s="172">
        <v>1582164910</v>
      </c>
      <c r="P64" s="199">
        <f t="shared" si="3"/>
        <v>0.9512918615613648</v>
      </c>
      <c r="Q64" s="199">
        <f t="shared" si="4"/>
        <v>0.95074362870553197</v>
      </c>
      <c r="R64" s="202"/>
    </row>
    <row r="65" spans="1:18" ht="38.25" x14ac:dyDescent="0.25">
      <c r="A65" s="185" t="s">
        <v>7387</v>
      </c>
      <c r="B65" s="170" t="s">
        <v>7388</v>
      </c>
      <c r="C65" s="172">
        <f>IFERROR(VLOOKUP(A65,[1]CXP10!$A$5:$E$486,5,0),0)</f>
        <v>417450769</v>
      </c>
      <c r="D65" s="172">
        <f>IFERROR(VLOOKUP(A65,[1]RES10!$A$5:$E$194,5,0),0)</f>
        <v>7491769</v>
      </c>
      <c r="E65" s="172">
        <f t="shared" si="0"/>
        <v>424942538</v>
      </c>
      <c r="F65" s="172">
        <f>IFERROR(VLOOKUP(A65,[1]VGREC10!$A$5:$E$762,5,0),0)</f>
        <v>1874015120</v>
      </c>
      <c r="G65" s="172">
        <f>+E65+F65+811000000</f>
        <v>3109957658</v>
      </c>
      <c r="H65" s="172">
        <f>IFERROR(VLOOKUP(A65,[1]CXP20!$A$5:$E$90,5,0),0)</f>
        <v>0</v>
      </c>
      <c r="I65" s="172">
        <f>IFERROR(VLOOKUP(A65,[1]RES20!$A$5:$E$47,5,0),0)</f>
        <v>0</v>
      </c>
      <c r="J65" s="172">
        <f t="shared" si="1"/>
        <v>0</v>
      </c>
      <c r="K65" s="172">
        <f>IFERROR(VLOOKUP(A65,[1]VGREC20!$A$5:$E$220,5,0),0)</f>
        <v>0</v>
      </c>
      <c r="L65" s="172">
        <f t="shared" si="5"/>
        <v>0</v>
      </c>
      <c r="M65" s="172">
        <f t="shared" si="8"/>
        <v>3109957658</v>
      </c>
      <c r="N65" s="172">
        <v>3098260014.4400001</v>
      </c>
      <c r="O65" s="172">
        <v>2714642981.5299997</v>
      </c>
      <c r="P65" s="199">
        <f t="shared" si="3"/>
        <v>0.99623864860992262</v>
      </c>
      <c r="Q65" s="199">
        <f t="shared" si="4"/>
        <v>0.87288744094212989</v>
      </c>
      <c r="R65" s="202"/>
    </row>
    <row r="66" spans="1:18" x14ac:dyDescent="0.25">
      <c r="A66" s="160"/>
      <c r="B66" s="161" t="s">
        <v>1560</v>
      </c>
      <c r="C66" s="162">
        <f>+C10+C39+C54</f>
        <v>1942353990.6599998</v>
      </c>
      <c r="D66" s="162">
        <f t="shared" ref="D66:O66" si="34">+D10+D39+D54</f>
        <v>462376633.61000001</v>
      </c>
      <c r="E66" s="162">
        <f t="shared" si="34"/>
        <v>2404730624.2699995</v>
      </c>
      <c r="F66" s="162">
        <f t="shared" si="34"/>
        <v>31538066251</v>
      </c>
      <c r="G66" s="162">
        <f>+G10+G39+G54</f>
        <v>41754033966.550003</v>
      </c>
      <c r="H66" s="162">
        <f t="shared" si="34"/>
        <v>747861768</v>
      </c>
      <c r="I66" s="162">
        <f t="shared" si="34"/>
        <v>201683706.41999999</v>
      </c>
      <c r="J66" s="162">
        <f t="shared" si="34"/>
        <v>949545474.41999996</v>
      </c>
      <c r="K66" s="162">
        <f t="shared" si="34"/>
        <v>10719883887.309999</v>
      </c>
      <c r="L66" s="162">
        <f>+L10+L39+L54</f>
        <v>13181507636.450001</v>
      </c>
      <c r="M66" s="162">
        <f t="shared" si="34"/>
        <v>54935541603</v>
      </c>
      <c r="N66" s="162">
        <f t="shared" si="34"/>
        <v>49353551184.980003</v>
      </c>
      <c r="O66" s="162">
        <f t="shared" si="34"/>
        <v>41789359513.789993</v>
      </c>
      <c r="P66" s="196">
        <f t="shared" si="3"/>
        <v>0.89839018138095195</v>
      </c>
      <c r="Q66" s="196">
        <f t="shared" si="4"/>
        <v>0.76069805256107459</v>
      </c>
    </row>
    <row r="67" spans="1:18" x14ac:dyDescent="0.25">
      <c r="A67" s="160" t="s">
        <v>7395</v>
      </c>
      <c r="B67" s="161" t="s">
        <v>1562</v>
      </c>
      <c r="C67" s="162">
        <f>IFERROR(VLOOKUP(A67,[1]CXP10!$A$5:$E$486,5,0),0)</f>
        <v>0</v>
      </c>
      <c r="D67" s="162">
        <f>IFERROR(VLOOKUP(A67,[1]RES10!$A$5:$E$194,5,0),0)</f>
        <v>0</v>
      </c>
      <c r="E67" s="162">
        <f t="shared" si="0"/>
        <v>0</v>
      </c>
      <c r="F67" s="162">
        <f>VLOOKUP(B67,'[2]Detalle Gastos'!$A$10:$F$2181,6,0)</f>
        <v>0</v>
      </c>
      <c r="G67" s="162">
        <f t="shared" si="15"/>
        <v>0</v>
      </c>
      <c r="H67" s="162">
        <f>IFERROR(VLOOKUP(A67,[1]CXP20!$A$5:$E$90,5,0),0)</f>
        <v>0</v>
      </c>
      <c r="I67" s="162">
        <f>IFERROR(VLOOKUP(A67,[1]RES20!$A$5:$E$47,5,0),0)</f>
        <v>0</v>
      </c>
      <c r="J67" s="162">
        <f>+H67+I67</f>
        <v>0</v>
      </c>
      <c r="K67" s="162">
        <f>IFERROR(VLOOKUP(A67,[1]VGREC20!$A$5:$E$220,5,0),0)</f>
        <v>0</v>
      </c>
      <c r="L67" s="162">
        <f>+J67+K67</f>
        <v>0</v>
      </c>
      <c r="M67" s="162">
        <f t="shared" si="8"/>
        <v>0</v>
      </c>
      <c r="N67" s="162">
        <f>IFERROR(VLOOKUP(A67,'[1]TTVIG+REZAGO2023'!$A$5:$I$931,9,0),0)</f>
        <v>0</v>
      </c>
      <c r="O67" s="162">
        <f>IFERROR(VLOOKUP(A67,'[1]TTVIG+REZAGO2023'!$A$5:$M$931,13,0),0)</f>
        <v>0</v>
      </c>
      <c r="P67" s="196">
        <f t="shared" si="3"/>
        <v>0</v>
      </c>
      <c r="Q67" s="196">
        <f t="shared" si="4"/>
        <v>0</v>
      </c>
    </row>
    <row r="68" spans="1:18" x14ac:dyDescent="0.25">
      <c r="A68" s="160"/>
      <c r="B68" s="161" t="s">
        <v>7339</v>
      </c>
      <c r="C68" s="162">
        <f t="shared" ref="C68:O68" si="35">+C66+C67</f>
        <v>1942353990.6599998</v>
      </c>
      <c r="D68" s="162">
        <f t="shared" si="35"/>
        <v>462376633.61000001</v>
      </c>
      <c r="E68" s="162">
        <f>+E66+E67</f>
        <v>2404730624.2699995</v>
      </c>
      <c r="F68" s="162">
        <f t="shared" si="35"/>
        <v>31538066251</v>
      </c>
      <c r="G68" s="162">
        <f>+G66+G67</f>
        <v>41754033966.550003</v>
      </c>
      <c r="H68" s="162">
        <f t="shared" si="35"/>
        <v>747861768</v>
      </c>
      <c r="I68" s="162">
        <f t="shared" si="35"/>
        <v>201683706.41999999</v>
      </c>
      <c r="J68" s="162">
        <f t="shared" si="35"/>
        <v>949545474.41999996</v>
      </c>
      <c r="K68" s="162">
        <f t="shared" si="35"/>
        <v>10719883887.309999</v>
      </c>
      <c r="L68" s="162">
        <f>+L66+L67</f>
        <v>13181507636.450001</v>
      </c>
      <c r="M68" s="162">
        <f t="shared" si="35"/>
        <v>54935541603</v>
      </c>
      <c r="N68" s="162">
        <f>+N66+N67</f>
        <v>49353551184.980003</v>
      </c>
      <c r="O68" s="162">
        <f t="shared" si="35"/>
        <v>41789359513.789993</v>
      </c>
      <c r="P68" s="196">
        <f t="shared" si="3"/>
        <v>0.89839018138095195</v>
      </c>
      <c r="Q68" s="196">
        <f>+IFERROR((O68/M68),0)</f>
        <v>0.76069805256107459</v>
      </c>
    </row>
    <row r="69" spans="1:18" x14ac:dyDescent="0.25">
      <c r="N69" s="202"/>
      <c r="O69" s="202"/>
    </row>
  </sheetData>
  <autoFilter ref="A7:A71" xr:uid="{00000000-0009-0000-0000-000001000000}"/>
  <mergeCells count="10">
    <mergeCell ref="N7:N9"/>
    <mergeCell ref="O7:O9"/>
    <mergeCell ref="P7:P9"/>
    <mergeCell ref="Q7:Q9"/>
    <mergeCell ref="A7:A9"/>
    <mergeCell ref="B7:B9"/>
    <mergeCell ref="C7:L7"/>
    <mergeCell ref="M7:M9"/>
    <mergeCell ref="C8:G8"/>
    <mergeCell ref="H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35"/>
  <sheetViews>
    <sheetView topLeftCell="A260" workbookViewId="0">
      <selection activeCell="C268" sqref="C268"/>
    </sheetView>
  </sheetViews>
  <sheetFormatPr baseColWidth="10" defaultRowHeight="12.75" x14ac:dyDescent="0.2"/>
  <cols>
    <col min="1" max="1" width="36.140625" style="37" customWidth="1"/>
    <col min="2" max="2" width="25.5703125" style="37" customWidth="1"/>
    <col min="3" max="3" width="40.7109375" style="37" customWidth="1"/>
    <col min="4" max="5" width="23.5703125" style="4" bestFit="1" customWidth="1"/>
    <col min="6" max="6" width="24.140625" style="4" bestFit="1" customWidth="1"/>
    <col min="7" max="7" width="19.140625" style="4" customWidth="1"/>
    <col min="8" max="8" width="19.140625" style="6" customWidth="1"/>
    <col min="9" max="13" width="19.140625" style="4" customWidth="1"/>
    <col min="14" max="14" width="15" style="1" bestFit="1" customWidth="1"/>
    <col min="15" max="15" width="12.85546875" style="1" bestFit="1" customWidth="1"/>
    <col min="16" max="16384" width="11.42578125" style="1"/>
  </cols>
  <sheetData>
    <row r="1" spans="1:14" ht="14.25" thickBot="1" x14ac:dyDescent="0.3">
      <c r="A1" s="221" t="s">
        <v>0</v>
      </c>
      <c r="B1" s="221" t="s">
        <v>1</v>
      </c>
      <c r="C1" s="221" t="s">
        <v>3993</v>
      </c>
      <c r="D1" s="222" t="s">
        <v>1630</v>
      </c>
      <c r="E1" s="222"/>
      <c r="F1" s="222"/>
      <c r="G1" s="222"/>
      <c r="H1" s="222"/>
      <c r="I1" s="222"/>
      <c r="J1" s="222"/>
      <c r="K1" s="222"/>
      <c r="L1" s="222"/>
      <c r="M1" s="223" t="s">
        <v>1631</v>
      </c>
    </row>
    <row r="2" spans="1:14" ht="14.25" thickBot="1" x14ac:dyDescent="0.3">
      <c r="A2" s="221"/>
      <c r="B2" s="221"/>
      <c r="C2" s="221"/>
      <c r="D2" s="222" t="s">
        <v>1628</v>
      </c>
      <c r="E2" s="222"/>
      <c r="F2" s="222"/>
      <c r="G2" s="222"/>
      <c r="H2" s="222"/>
      <c r="I2" s="222"/>
      <c r="J2" s="222" t="s">
        <v>1629</v>
      </c>
      <c r="K2" s="222"/>
      <c r="L2" s="222"/>
      <c r="M2" s="224"/>
    </row>
    <row r="3" spans="1:14" ht="27.75" thickBot="1" x14ac:dyDescent="0.25">
      <c r="A3" s="221"/>
      <c r="B3" s="221"/>
      <c r="C3" s="221"/>
      <c r="D3" s="3" t="s">
        <v>1619</v>
      </c>
      <c r="E3" s="3" t="s">
        <v>1620</v>
      </c>
      <c r="F3" s="3" t="s">
        <v>1621</v>
      </c>
      <c r="G3" s="3" t="s">
        <v>1622</v>
      </c>
      <c r="H3" s="5" t="s">
        <v>1623</v>
      </c>
      <c r="I3" s="3" t="s">
        <v>1624</v>
      </c>
      <c r="J3" s="3" t="s">
        <v>1625</v>
      </c>
      <c r="K3" s="3" t="s">
        <v>1626</v>
      </c>
      <c r="L3" s="3" t="s">
        <v>1627</v>
      </c>
      <c r="M3" s="225"/>
    </row>
    <row r="4" spans="1:14" s="2" customFormat="1" ht="13.5" x14ac:dyDescent="0.25">
      <c r="A4" s="13" t="s">
        <v>2</v>
      </c>
      <c r="B4" s="14" t="s">
        <v>3</v>
      </c>
      <c r="C4" s="15" t="s">
        <v>4</v>
      </c>
      <c r="D4" s="45">
        <f>+D5+D71+D332+D344</f>
        <v>32152623.539999999</v>
      </c>
      <c r="E4" s="45">
        <f>+E5+E71+E332+E344</f>
        <v>0</v>
      </c>
      <c r="F4" s="8">
        <f>+D4+E4</f>
        <v>32152623.539999999</v>
      </c>
      <c r="G4" s="64">
        <f>+G5+G71+G332+G344</f>
        <v>10429425000</v>
      </c>
      <c r="H4" s="45">
        <f>+H5+H71+H332+H344</f>
        <v>55000000</v>
      </c>
      <c r="I4" s="70">
        <f>+SUM(F4:H4)</f>
        <v>10516577623.540001</v>
      </c>
      <c r="J4" s="47">
        <f>+J5+J71+J332+J344</f>
        <v>116027446</v>
      </c>
      <c r="K4" s="64">
        <f>+K5+K71+K332+K344</f>
        <v>1619999930.46</v>
      </c>
      <c r="L4" s="46">
        <f>+J4+K4</f>
        <v>1736027376.46</v>
      </c>
      <c r="M4" s="47">
        <f>+I4+L4</f>
        <v>12252605000</v>
      </c>
      <c r="N4" s="81"/>
    </row>
    <row r="5" spans="1:14" s="2" customFormat="1" ht="13.5" x14ac:dyDescent="0.25">
      <c r="A5" s="16" t="s">
        <v>5</v>
      </c>
      <c r="B5" s="16" t="s">
        <v>6</v>
      </c>
      <c r="C5" s="17" t="s">
        <v>7</v>
      </c>
      <c r="D5" s="7">
        <f>D6+D39</f>
        <v>0</v>
      </c>
      <c r="E5" s="7">
        <f>E6+E39</f>
        <v>0</v>
      </c>
      <c r="F5" s="8">
        <f>F6+F39</f>
        <v>0</v>
      </c>
      <c r="G5" s="10">
        <f>G6+G39</f>
        <v>9854925000</v>
      </c>
      <c r="H5" s="7">
        <f>H6+H39</f>
        <v>0</v>
      </c>
      <c r="I5" s="70">
        <f>+SUM(F5:H5)</f>
        <v>9854925000</v>
      </c>
      <c r="J5" s="48">
        <f>J6+J39</f>
        <v>107328463</v>
      </c>
      <c r="K5" s="10">
        <f>K6+K39</f>
        <v>454377129.46000004</v>
      </c>
      <c r="L5" s="70">
        <f>+K5+J5</f>
        <v>561705592.46000004</v>
      </c>
      <c r="M5" s="48">
        <f>+L5+I5</f>
        <v>10416630592.459999</v>
      </c>
      <c r="N5" s="84"/>
    </row>
    <row r="6" spans="1:14" s="2" customFormat="1" ht="13.5" x14ac:dyDescent="0.25">
      <c r="A6" s="18" t="s">
        <v>8</v>
      </c>
      <c r="B6" s="18" t="s">
        <v>9</v>
      </c>
      <c r="C6" s="19" t="s">
        <v>10</v>
      </c>
      <c r="D6" s="7">
        <f>+D7+D19+D27+D38</f>
        <v>0</v>
      </c>
      <c r="E6" s="7">
        <f>+E7+E19+E27+E38</f>
        <v>0</v>
      </c>
      <c r="F6" s="8">
        <f>+D6+E6</f>
        <v>0</v>
      </c>
      <c r="G6" s="10">
        <f>+G7+G19+G27+G38</f>
        <v>9854925000</v>
      </c>
      <c r="H6" s="7">
        <f>+H7+H19+H27+H38</f>
        <v>0</v>
      </c>
      <c r="I6" s="70">
        <f>+SUM(F6:H6)</f>
        <v>9854925000</v>
      </c>
      <c r="J6" s="48">
        <f>+J7+J19+J27+J38</f>
        <v>107328463</v>
      </c>
      <c r="K6" s="10">
        <f>+K7+K19+K27+K38</f>
        <v>454377129.46000004</v>
      </c>
      <c r="L6" s="70">
        <f>+J6+K6</f>
        <v>561705592.46000004</v>
      </c>
      <c r="M6" s="48">
        <f>+I6+L6</f>
        <v>10416630592.459999</v>
      </c>
    </row>
    <row r="7" spans="1:14" s="2" customFormat="1" ht="13.5" x14ac:dyDescent="0.25">
      <c r="A7" s="18" t="s">
        <v>11</v>
      </c>
      <c r="B7" s="18" t="s">
        <v>12</v>
      </c>
      <c r="C7" s="19" t="s">
        <v>13</v>
      </c>
      <c r="D7" s="7">
        <f>+D8+D16</f>
        <v>0</v>
      </c>
      <c r="E7" s="7">
        <f>+E8+E16</f>
        <v>0</v>
      </c>
      <c r="F7" s="8">
        <f>+D7+E7</f>
        <v>0</v>
      </c>
      <c r="G7" s="10">
        <f>+G8+G16</f>
        <v>6649887991.3299999</v>
      </c>
      <c r="H7" s="7">
        <f>+H8+H16</f>
        <v>0</v>
      </c>
      <c r="I7" s="70">
        <f>+SUM(F7:H7)</f>
        <v>6649887991.3299999</v>
      </c>
      <c r="J7" s="48">
        <f>+J8+J16</f>
        <v>0</v>
      </c>
      <c r="K7" s="10">
        <f>+K8+K16</f>
        <v>140636526</v>
      </c>
      <c r="L7" s="70">
        <f>+J7+K7</f>
        <v>140636526</v>
      </c>
      <c r="M7" s="48">
        <f>+L7+I7</f>
        <v>6790524517.3299999</v>
      </c>
    </row>
    <row r="8" spans="1:14" s="2" customFormat="1" ht="13.5" x14ac:dyDescent="0.25">
      <c r="A8" s="18" t="s">
        <v>14</v>
      </c>
      <c r="B8" s="18" t="s">
        <v>15</v>
      </c>
      <c r="C8" s="19" t="s">
        <v>16</v>
      </c>
      <c r="D8" s="8">
        <f>SUM(D9:D15)</f>
        <v>0</v>
      </c>
      <c r="E8" s="8">
        <f>SUM(E9:E15)</f>
        <v>0</v>
      </c>
      <c r="F8" s="8">
        <f>+D8+E8</f>
        <v>0</v>
      </c>
      <c r="G8" s="65">
        <f>SUM(G9:G15)</f>
        <v>6289887991.3299999</v>
      </c>
      <c r="H8" s="8">
        <f>SUM(H9:H15)</f>
        <v>0</v>
      </c>
      <c r="I8" s="70">
        <f>+F8+G8+H8</f>
        <v>6289887991.3299999</v>
      </c>
      <c r="J8" s="48">
        <f>SUM(J9:J15)</f>
        <v>0</v>
      </c>
      <c r="K8" s="65">
        <f>SUM(K9:K15)</f>
        <v>140636526</v>
      </c>
      <c r="L8" s="70">
        <f>+J8+K8</f>
        <v>140636526</v>
      </c>
      <c r="M8" s="48">
        <f>SUM(M9:M15)</f>
        <v>6430524517.3299999</v>
      </c>
    </row>
    <row r="9" spans="1:14" s="2" customFormat="1" ht="13.5" x14ac:dyDescent="0.25">
      <c r="A9" s="20" t="s">
        <v>17</v>
      </c>
      <c r="B9" s="20" t="s">
        <v>18</v>
      </c>
      <c r="C9" s="21" t="s">
        <v>19</v>
      </c>
      <c r="D9" s="9"/>
      <c r="E9" s="9"/>
      <c r="F9" s="49">
        <f t="shared" ref="F9:F15" si="0">SUM(D9:E9)</f>
        <v>0</v>
      </c>
      <c r="G9" s="50">
        <v>4323843600</v>
      </c>
      <c r="H9" s="9"/>
      <c r="I9" s="71">
        <f>SUM(F9:H9)</f>
        <v>4323843600</v>
      </c>
      <c r="J9" s="51"/>
      <c r="K9" s="50">
        <v>110636526</v>
      </c>
      <c r="L9" s="71">
        <f>SUM(J9:K9)</f>
        <v>110636526</v>
      </c>
      <c r="M9" s="51">
        <f>+I9+L9</f>
        <v>4434480126</v>
      </c>
    </row>
    <row r="10" spans="1:14" s="2" customFormat="1" ht="13.5" x14ac:dyDescent="0.25">
      <c r="A10" s="20" t="s">
        <v>20</v>
      </c>
      <c r="B10" s="20" t="s">
        <v>21</v>
      </c>
      <c r="C10" s="21" t="s">
        <v>22</v>
      </c>
      <c r="D10" s="9"/>
      <c r="E10" s="9"/>
      <c r="F10" s="49">
        <f t="shared" si="0"/>
        <v>0</v>
      </c>
      <c r="G10" s="50">
        <v>336000000</v>
      </c>
      <c r="H10" s="9"/>
      <c r="I10" s="71">
        <f t="shared" ref="I10:I15" si="1">SUM(F10:H10)</f>
        <v>336000000</v>
      </c>
      <c r="J10" s="51"/>
      <c r="K10" s="50">
        <v>30000000</v>
      </c>
      <c r="L10" s="71">
        <f t="shared" ref="L10:L15" si="2">SUM(J10:K10)</f>
        <v>30000000</v>
      </c>
      <c r="M10" s="51">
        <f t="shared" ref="M10:M15" si="3">+I10+L10</f>
        <v>366000000</v>
      </c>
    </row>
    <row r="11" spans="1:14" s="2" customFormat="1" ht="13.5" x14ac:dyDescent="0.25">
      <c r="A11" s="20" t="s">
        <v>23</v>
      </c>
      <c r="B11" s="20" t="s">
        <v>24</v>
      </c>
      <c r="C11" s="21" t="s">
        <v>25</v>
      </c>
      <c r="D11" s="9"/>
      <c r="E11" s="9"/>
      <c r="F11" s="49">
        <f t="shared" si="0"/>
        <v>0</v>
      </c>
      <c r="G11" s="50">
        <v>1160000</v>
      </c>
      <c r="H11" s="9"/>
      <c r="I11" s="71">
        <f t="shared" si="1"/>
        <v>1160000</v>
      </c>
      <c r="J11" s="51"/>
      <c r="K11" s="50"/>
      <c r="L11" s="71">
        <f t="shared" si="2"/>
        <v>0</v>
      </c>
      <c r="M11" s="51">
        <f t="shared" si="3"/>
        <v>1160000</v>
      </c>
    </row>
    <row r="12" spans="1:14" s="2" customFormat="1" ht="13.5" x14ac:dyDescent="0.25">
      <c r="A12" s="20" t="s">
        <v>26</v>
      </c>
      <c r="B12" s="20" t="s">
        <v>27</v>
      </c>
      <c r="C12" s="21" t="s">
        <v>28</v>
      </c>
      <c r="D12" s="9"/>
      <c r="E12" s="9"/>
      <c r="F12" s="49">
        <f t="shared" si="0"/>
        <v>0</v>
      </c>
      <c r="G12" s="50">
        <v>411000000</v>
      </c>
      <c r="H12" s="9"/>
      <c r="I12" s="71">
        <f t="shared" si="1"/>
        <v>411000000</v>
      </c>
      <c r="J12" s="51"/>
      <c r="K12" s="50"/>
      <c r="L12" s="71">
        <f t="shared" si="2"/>
        <v>0</v>
      </c>
      <c r="M12" s="51">
        <f t="shared" si="3"/>
        <v>411000000</v>
      </c>
    </row>
    <row r="13" spans="1:14" s="2" customFormat="1" ht="13.5" x14ac:dyDescent="0.25">
      <c r="A13" s="20" t="s">
        <v>29</v>
      </c>
      <c r="B13" s="20" t="s">
        <v>30</v>
      </c>
      <c r="C13" s="21" t="s">
        <v>31</v>
      </c>
      <c r="D13" s="9"/>
      <c r="E13" s="9"/>
      <c r="F13" s="49">
        <f t="shared" si="0"/>
        <v>0</v>
      </c>
      <c r="G13" s="50">
        <v>432000000</v>
      </c>
      <c r="H13" s="9"/>
      <c r="I13" s="71">
        <f t="shared" si="1"/>
        <v>432000000</v>
      </c>
      <c r="J13" s="51"/>
      <c r="K13" s="50"/>
      <c r="L13" s="71">
        <f t="shared" si="2"/>
        <v>0</v>
      </c>
      <c r="M13" s="51">
        <f t="shared" si="3"/>
        <v>432000000</v>
      </c>
    </row>
    <row r="14" spans="1:14" s="2" customFormat="1" ht="13.5" x14ac:dyDescent="0.25">
      <c r="A14" s="20" t="s">
        <v>32</v>
      </c>
      <c r="B14" s="20" t="s">
        <v>33</v>
      </c>
      <c r="C14" s="21" t="s">
        <v>34</v>
      </c>
      <c r="D14" s="9"/>
      <c r="E14" s="9"/>
      <c r="F14" s="49">
        <f t="shared" si="0"/>
        <v>0</v>
      </c>
      <c r="G14" s="56">
        <f>495884391.33</f>
        <v>495884391.32999998</v>
      </c>
      <c r="H14" s="9"/>
      <c r="I14" s="71">
        <f t="shared" si="1"/>
        <v>495884391.32999998</v>
      </c>
      <c r="J14" s="51"/>
      <c r="K14" s="56">
        <v>0</v>
      </c>
      <c r="L14" s="71">
        <f t="shared" si="2"/>
        <v>0</v>
      </c>
      <c r="M14" s="51">
        <f t="shared" si="3"/>
        <v>495884391.32999998</v>
      </c>
    </row>
    <row r="15" spans="1:14" s="2" customFormat="1" ht="13.5" x14ac:dyDescent="0.25">
      <c r="A15" s="22" t="s">
        <v>35</v>
      </c>
      <c r="B15" s="22" t="s">
        <v>36</v>
      </c>
      <c r="C15" s="23" t="s">
        <v>37</v>
      </c>
      <c r="D15" s="9"/>
      <c r="E15" s="9"/>
      <c r="F15" s="49">
        <f t="shared" si="0"/>
        <v>0</v>
      </c>
      <c r="G15" s="50">
        <v>290000000</v>
      </c>
      <c r="H15" s="9"/>
      <c r="I15" s="71">
        <f t="shared" si="1"/>
        <v>290000000</v>
      </c>
      <c r="J15" s="51"/>
      <c r="K15" s="50"/>
      <c r="L15" s="71">
        <f t="shared" si="2"/>
        <v>0</v>
      </c>
      <c r="M15" s="51">
        <f t="shared" si="3"/>
        <v>290000000</v>
      </c>
    </row>
    <row r="16" spans="1:14" s="2" customFormat="1" ht="13.5" x14ac:dyDescent="0.25">
      <c r="A16" s="16" t="s">
        <v>38</v>
      </c>
      <c r="B16" s="16" t="s">
        <v>39</v>
      </c>
      <c r="C16" s="17" t="s">
        <v>40</v>
      </c>
      <c r="D16" s="8">
        <f>SUM(D17:D18)</f>
        <v>0</v>
      </c>
      <c r="E16" s="8">
        <f>SUM(E17:E18)</f>
        <v>0</v>
      </c>
      <c r="F16" s="8">
        <f>+D16+E16</f>
        <v>0</v>
      </c>
      <c r="G16" s="65">
        <f>SUM(G17:G18)</f>
        <v>360000000</v>
      </c>
      <c r="H16" s="8">
        <f>SUM(H17:H18)</f>
        <v>0</v>
      </c>
      <c r="I16" s="70">
        <f>+F16+G16+H16</f>
        <v>360000000</v>
      </c>
      <c r="J16" s="48">
        <f>SUM(J17:J18)</f>
        <v>0</v>
      </c>
      <c r="K16" s="65">
        <f>SUM(K17:K18)</f>
        <v>0</v>
      </c>
      <c r="L16" s="70">
        <f>+J16+K16</f>
        <v>0</v>
      </c>
      <c r="M16" s="48">
        <f>SUM(M17:M18)</f>
        <v>360000000</v>
      </c>
    </row>
    <row r="17" spans="1:13" s="2" customFormat="1" ht="13.5" x14ac:dyDescent="0.25">
      <c r="A17" s="20" t="s">
        <v>41</v>
      </c>
      <c r="B17" s="20" t="s">
        <v>42</v>
      </c>
      <c r="C17" s="21" t="s">
        <v>43</v>
      </c>
      <c r="D17" s="9"/>
      <c r="E17" s="9"/>
      <c r="F17" s="49">
        <f>SUM(D17:E17)</f>
        <v>0</v>
      </c>
      <c r="G17" s="56">
        <v>236000000</v>
      </c>
      <c r="H17" s="9"/>
      <c r="I17" s="71">
        <f t="shared" ref="I17:I26" si="4">SUM(F17:H17)</f>
        <v>236000000</v>
      </c>
      <c r="J17" s="51"/>
      <c r="K17" s="50"/>
      <c r="L17" s="71">
        <f>SUM(J17:K17)</f>
        <v>0</v>
      </c>
      <c r="M17" s="51">
        <f>+L17+I17</f>
        <v>236000000</v>
      </c>
    </row>
    <row r="18" spans="1:13" s="2" customFormat="1" ht="13.5" x14ac:dyDescent="0.25">
      <c r="A18" s="20" t="s">
        <v>44</v>
      </c>
      <c r="B18" s="20" t="s">
        <v>45</v>
      </c>
      <c r="C18" s="21" t="s">
        <v>46</v>
      </c>
      <c r="D18" s="9"/>
      <c r="E18" s="9"/>
      <c r="F18" s="49">
        <f>SUM(D18:E18)</f>
        <v>0</v>
      </c>
      <c r="G18" s="56">
        <v>124000000</v>
      </c>
      <c r="H18" s="9"/>
      <c r="I18" s="71">
        <f t="shared" si="4"/>
        <v>124000000</v>
      </c>
      <c r="J18" s="51"/>
      <c r="K18" s="50"/>
      <c r="L18" s="71">
        <f>SUM(J18:K18)</f>
        <v>0</v>
      </c>
      <c r="M18" s="51">
        <f>+L18+I18</f>
        <v>124000000</v>
      </c>
    </row>
    <row r="19" spans="1:13" s="2" customFormat="1" ht="13.5" x14ac:dyDescent="0.25">
      <c r="A19" s="16" t="s">
        <v>47</v>
      </c>
      <c r="B19" s="16" t="s">
        <v>48</v>
      </c>
      <c r="C19" s="17" t="s">
        <v>49</v>
      </c>
      <c r="D19" s="8">
        <f>SUM(D20:D26)</f>
        <v>0</v>
      </c>
      <c r="E19" s="8">
        <f>SUM(E20:E26)</f>
        <v>0</v>
      </c>
      <c r="F19" s="8">
        <f>+D19+E19</f>
        <v>0</v>
      </c>
      <c r="G19" s="65">
        <f>SUM(G20:G26)</f>
        <v>1533398407</v>
      </c>
      <c r="H19" s="8">
        <f>SUM(H20:H26)</f>
        <v>0</v>
      </c>
      <c r="I19" s="70">
        <f>+F19+G19+H19</f>
        <v>1533398407</v>
      </c>
      <c r="J19" s="48">
        <f>SUM(J20:J26)</f>
        <v>107328463</v>
      </c>
      <c r="K19" s="65">
        <f>SUM(K20:K26)</f>
        <v>168815333.46000001</v>
      </c>
      <c r="L19" s="70">
        <f>+J19+K19</f>
        <v>276143796.46000004</v>
      </c>
      <c r="M19" s="48">
        <f>SUM(M20:M26)</f>
        <v>1809542203.46</v>
      </c>
    </row>
    <row r="20" spans="1:13" s="2" customFormat="1" ht="13.5" x14ac:dyDescent="0.25">
      <c r="A20" s="20" t="s">
        <v>50</v>
      </c>
      <c r="B20" s="20" t="s">
        <v>51</v>
      </c>
      <c r="C20" s="21" t="s">
        <v>52</v>
      </c>
      <c r="D20" s="9"/>
      <c r="E20" s="9"/>
      <c r="F20" s="49">
        <f t="shared" ref="F20:F26" si="5">SUM(D20:E20)</f>
        <v>0</v>
      </c>
      <c r="G20" s="50">
        <v>655000000</v>
      </c>
      <c r="H20" s="9"/>
      <c r="I20" s="71">
        <f t="shared" si="4"/>
        <v>655000000</v>
      </c>
      <c r="J20" s="93">
        <v>37410727</v>
      </c>
      <c r="K20" s="50">
        <v>0</v>
      </c>
      <c r="L20" s="71">
        <f t="shared" ref="L20:L26" si="6">SUM(J20:K20)</f>
        <v>37410727</v>
      </c>
      <c r="M20" s="51">
        <f t="shared" ref="M20:M26" si="7">+L20+I20</f>
        <v>692410727</v>
      </c>
    </row>
    <row r="21" spans="1:13" s="2" customFormat="1" ht="13.5" x14ac:dyDescent="0.25">
      <c r="A21" s="20" t="s">
        <v>53</v>
      </c>
      <c r="B21" s="20" t="s">
        <v>54</v>
      </c>
      <c r="C21" s="21" t="s">
        <v>55</v>
      </c>
      <c r="D21" s="9"/>
      <c r="E21" s="9"/>
      <c r="F21" s="49">
        <f t="shared" si="5"/>
        <v>0</v>
      </c>
      <c r="G21" s="50">
        <v>213000000</v>
      </c>
      <c r="H21" s="9"/>
      <c r="I21" s="71">
        <f t="shared" si="4"/>
        <v>213000000</v>
      </c>
      <c r="J21" s="93"/>
      <c r="K21" s="50"/>
      <c r="L21" s="71">
        <f t="shared" si="6"/>
        <v>0</v>
      </c>
      <c r="M21" s="51">
        <f t="shared" si="7"/>
        <v>213000000</v>
      </c>
    </row>
    <row r="22" spans="1:13" s="2" customFormat="1" ht="13.5" x14ac:dyDescent="0.25">
      <c r="A22" s="20" t="s">
        <v>56</v>
      </c>
      <c r="B22" s="20" t="s">
        <v>57</v>
      </c>
      <c r="C22" s="21" t="s">
        <v>58</v>
      </c>
      <c r="D22" s="9"/>
      <c r="E22" s="9"/>
      <c r="F22" s="49">
        <f t="shared" si="5"/>
        <v>0</v>
      </c>
      <c r="G22" s="50">
        <v>220398407</v>
      </c>
      <c r="H22" s="9"/>
      <c r="I22" s="71">
        <f t="shared" si="4"/>
        <v>220398407</v>
      </c>
      <c r="J22" s="93">
        <v>69917736</v>
      </c>
      <c r="K22" s="50">
        <f>246143796.46-69917736-7410727</f>
        <v>168815333.46000001</v>
      </c>
      <c r="L22" s="71">
        <f t="shared" si="6"/>
        <v>238733069.46000001</v>
      </c>
      <c r="M22" s="51">
        <f t="shared" si="7"/>
        <v>459131476.46000004</v>
      </c>
    </row>
    <row r="23" spans="1:13" s="2" customFormat="1" ht="13.5" x14ac:dyDescent="0.25">
      <c r="A23" s="20" t="s">
        <v>59</v>
      </c>
      <c r="B23" s="20" t="s">
        <v>60</v>
      </c>
      <c r="C23" s="24" t="s">
        <v>61</v>
      </c>
      <c r="D23" s="9"/>
      <c r="E23" s="9"/>
      <c r="F23" s="49">
        <f t="shared" si="5"/>
        <v>0</v>
      </c>
      <c r="G23" s="50">
        <v>261000000</v>
      </c>
      <c r="H23" s="9"/>
      <c r="I23" s="71">
        <f t="shared" si="4"/>
        <v>261000000</v>
      </c>
      <c r="J23" s="51"/>
      <c r="K23" s="50"/>
      <c r="L23" s="71">
        <f t="shared" si="6"/>
        <v>0</v>
      </c>
      <c r="M23" s="51">
        <f t="shared" si="7"/>
        <v>261000000</v>
      </c>
    </row>
    <row r="24" spans="1:13" s="2" customFormat="1" ht="26.25" x14ac:dyDescent="0.25">
      <c r="A24" s="20" t="s">
        <v>62</v>
      </c>
      <c r="B24" s="20" t="s">
        <v>63</v>
      </c>
      <c r="C24" s="24" t="s">
        <v>64</v>
      </c>
      <c r="D24" s="9"/>
      <c r="E24" s="9"/>
      <c r="F24" s="49">
        <f t="shared" si="5"/>
        <v>0</v>
      </c>
      <c r="G24" s="50">
        <v>30000000</v>
      </c>
      <c r="H24" s="9"/>
      <c r="I24" s="71">
        <f t="shared" si="4"/>
        <v>30000000</v>
      </c>
      <c r="J24" s="51"/>
      <c r="K24" s="50"/>
      <c r="L24" s="71">
        <f t="shared" si="6"/>
        <v>0</v>
      </c>
      <c r="M24" s="51">
        <f t="shared" si="7"/>
        <v>30000000</v>
      </c>
    </row>
    <row r="25" spans="1:13" s="2" customFormat="1" ht="13.5" x14ac:dyDescent="0.25">
      <c r="A25" s="20" t="s">
        <v>65</v>
      </c>
      <c r="B25" s="20" t="s">
        <v>66</v>
      </c>
      <c r="C25" s="21" t="s">
        <v>67</v>
      </c>
      <c r="D25" s="9"/>
      <c r="E25" s="9"/>
      <c r="F25" s="49">
        <f t="shared" si="5"/>
        <v>0</v>
      </c>
      <c r="G25" s="50">
        <v>93000000</v>
      </c>
      <c r="H25" s="9"/>
      <c r="I25" s="71">
        <f t="shared" si="4"/>
        <v>93000000</v>
      </c>
      <c r="J25" s="51"/>
      <c r="K25" s="50"/>
      <c r="L25" s="71">
        <f t="shared" si="6"/>
        <v>0</v>
      </c>
      <c r="M25" s="51">
        <f t="shared" si="7"/>
        <v>93000000</v>
      </c>
    </row>
    <row r="26" spans="1:13" s="2" customFormat="1" ht="13.5" x14ac:dyDescent="0.25">
      <c r="A26" s="20" t="s">
        <v>68</v>
      </c>
      <c r="B26" s="20" t="s">
        <v>69</v>
      </c>
      <c r="C26" s="21" t="s">
        <v>70</v>
      </c>
      <c r="D26" s="9"/>
      <c r="E26" s="9"/>
      <c r="F26" s="49">
        <f t="shared" si="5"/>
        <v>0</v>
      </c>
      <c r="G26" s="50">
        <v>61000000</v>
      </c>
      <c r="H26" s="9"/>
      <c r="I26" s="71">
        <f t="shared" si="4"/>
        <v>61000000</v>
      </c>
      <c r="J26" s="51"/>
      <c r="K26" s="50"/>
      <c r="L26" s="71">
        <f t="shared" si="6"/>
        <v>0</v>
      </c>
      <c r="M26" s="51">
        <f t="shared" si="7"/>
        <v>61000000</v>
      </c>
    </row>
    <row r="27" spans="1:13" s="2" customFormat="1" ht="27" x14ac:dyDescent="0.25">
      <c r="A27" s="16" t="s">
        <v>71</v>
      </c>
      <c r="B27" s="16" t="s">
        <v>72</v>
      </c>
      <c r="C27" s="17" t="s">
        <v>73</v>
      </c>
      <c r="D27" s="8">
        <f>+D28</f>
        <v>0</v>
      </c>
      <c r="E27" s="8">
        <f t="shared" ref="E27:K27" si="8">+E28</f>
        <v>0</v>
      </c>
      <c r="F27" s="8">
        <f>+F28</f>
        <v>0</v>
      </c>
      <c r="G27" s="65">
        <f>+G28</f>
        <v>1671638601.6700001</v>
      </c>
      <c r="H27" s="8">
        <f t="shared" si="8"/>
        <v>0</v>
      </c>
      <c r="I27" s="70">
        <f t="shared" si="8"/>
        <v>1671638601.6700001</v>
      </c>
      <c r="J27" s="48">
        <f t="shared" si="8"/>
        <v>0</v>
      </c>
      <c r="K27" s="65">
        <f t="shared" si="8"/>
        <v>144925270</v>
      </c>
      <c r="L27" s="70">
        <f>+L28</f>
        <v>144925270</v>
      </c>
      <c r="M27" s="48">
        <f>+M28</f>
        <v>1816563871.6700001</v>
      </c>
    </row>
    <row r="28" spans="1:13" s="2" customFormat="1" ht="13.5" x14ac:dyDescent="0.25">
      <c r="A28" s="25" t="s">
        <v>74</v>
      </c>
      <c r="B28" s="25" t="s">
        <v>75</v>
      </c>
      <c r="C28" s="26" t="s">
        <v>76</v>
      </c>
      <c r="D28" s="53">
        <f>SUM(D29:D37)</f>
        <v>0</v>
      </c>
      <c r="E28" s="53">
        <f>SUM(E29:E37)</f>
        <v>0</v>
      </c>
      <c r="F28" s="53">
        <f>+D28+E28</f>
        <v>0</v>
      </c>
      <c r="G28" s="66">
        <f>SUM(G29:G37)</f>
        <v>1671638601.6700001</v>
      </c>
      <c r="H28" s="53">
        <f>SUM(H29:H37)</f>
        <v>0</v>
      </c>
      <c r="I28" s="70">
        <f>+F28+G28+H28</f>
        <v>1671638601.6700001</v>
      </c>
      <c r="J28" s="75">
        <f>SUM(J29:J37)</f>
        <v>0</v>
      </c>
      <c r="K28" s="66">
        <f>SUM(K29:K37)</f>
        <v>144925270</v>
      </c>
      <c r="L28" s="70">
        <f>+J28+K28</f>
        <v>144925270</v>
      </c>
      <c r="M28" s="75">
        <f>SUM(M29:M37)</f>
        <v>1816563871.6700001</v>
      </c>
    </row>
    <row r="29" spans="1:13" s="2" customFormat="1" ht="13.5" x14ac:dyDescent="0.25">
      <c r="A29" s="20" t="s">
        <v>77</v>
      </c>
      <c r="B29" s="20" t="s">
        <v>78</v>
      </c>
      <c r="C29" s="27" t="s">
        <v>79</v>
      </c>
      <c r="D29" s="9"/>
      <c r="E29" s="9"/>
      <c r="F29" s="49">
        <f t="shared" ref="F29:F37" si="9">SUM(D29:E29)</f>
        <v>0</v>
      </c>
      <c r="G29" s="50">
        <v>330538601.67000002</v>
      </c>
      <c r="H29" s="9"/>
      <c r="I29" s="71">
        <f t="shared" ref="I29:I37" si="10">SUM(F29:H29)</f>
        <v>330538601.67000002</v>
      </c>
      <c r="J29" s="51"/>
      <c r="K29" s="50"/>
      <c r="L29" s="71">
        <f t="shared" ref="L29:L37" si="11">SUM(J29:K29)</f>
        <v>0</v>
      </c>
      <c r="M29" s="51">
        <f t="shared" ref="M29:M37" si="12">+L29+I29</f>
        <v>330538601.67000002</v>
      </c>
    </row>
    <row r="30" spans="1:13" s="2" customFormat="1" ht="13.5" x14ac:dyDescent="0.25">
      <c r="A30" s="20" t="s">
        <v>80</v>
      </c>
      <c r="B30" s="20" t="s">
        <v>81</v>
      </c>
      <c r="C30" s="27" t="s">
        <v>82</v>
      </c>
      <c r="D30" s="9"/>
      <c r="E30" s="9"/>
      <c r="F30" s="49">
        <f t="shared" si="9"/>
        <v>0</v>
      </c>
      <c r="G30" s="50"/>
      <c r="H30" s="9"/>
      <c r="I30" s="71">
        <f t="shared" si="10"/>
        <v>0</v>
      </c>
      <c r="J30" s="51"/>
      <c r="K30" s="50"/>
      <c r="L30" s="71">
        <f t="shared" si="11"/>
        <v>0</v>
      </c>
      <c r="M30" s="51">
        <f t="shared" si="12"/>
        <v>0</v>
      </c>
    </row>
    <row r="31" spans="1:13" s="2" customFormat="1" ht="13.5" x14ac:dyDescent="0.25">
      <c r="A31" s="20" t="s">
        <v>83</v>
      </c>
      <c r="B31" s="20" t="s">
        <v>84</v>
      </c>
      <c r="C31" s="21" t="s">
        <v>85</v>
      </c>
      <c r="D31" s="9"/>
      <c r="E31" s="9"/>
      <c r="F31" s="49">
        <f t="shared" si="9"/>
        <v>0</v>
      </c>
      <c r="G31" s="50">
        <v>4100000</v>
      </c>
      <c r="H31" s="9"/>
      <c r="I31" s="71">
        <f t="shared" si="10"/>
        <v>4100000</v>
      </c>
      <c r="J31" s="51"/>
      <c r="K31" s="50"/>
      <c r="L31" s="71">
        <f t="shared" si="11"/>
        <v>0</v>
      </c>
      <c r="M31" s="51">
        <f t="shared" si="12"/>
        <v>4100000</v>
      </c>
    </row>
    <row r="32" spans="1:13" s="2" customFormat="1" ht="13.5" x14ac:dyDescent="0.25">
      <c r="A32" s="20" t="s">
        <v>86</v>
      </c>
      <c r="B32" s="20" t="s">
        <v>87</v>
      </c>
      <c r="C32" s="21" t="s">
        <v>88</v>
      </c>
      <c r="D32" s="9"/>
      <c r="E32" s="9"/>
      <c r="F32" s="49">
        <f t="shared" si="9"/>
        <v>0</v>
      </c>
      <c r="G32" s="50">
        <v>1337000000</v>
      </c>
      <c r="H32" s="9"/>
      <c r="I32" s="71">
        <f t="shared" si="10"/>
        <v>1337000000</v>
      </c>
      <c r="J32" s="51"/>
      <c r="K32" s="50">
        <v>121000000</v>
      </c>
      <c r="L32" s="71">
        <f t="shared" si="11"/>
        <v>121000000</v>
      </c>
      <c r="M32" s="51">
        <f t="shared" si="12"/>
        <v>1458000000</v>
      </c>
    </row>
    <row r="33" spans="1:13" s="2" customFormat="1" ht="13.5" x14ac:dyDescent="0.25">
      <c r="A33" s="20" t="s">
        <v>89</v>
      </c>
      <c r="B33" s="20" t="s">
        <v>90</v>
      </c>
      <c r="C33" s="21" t="s">
        <v>91</v>
      </c>
      <c r="D33" s="9"/>
      <c r="E33" s="9"/>
      <c r="F33" s="49">
        <f t="shared" si="9"/>
        <v>0</v>
      </c>
      <c r="G33" s="50"/>
      <c r="H33" s="9"/>
      <c r="I33" s="71">
        <f t="shared" si="10"/>
        <v>0</v>
      </c>
      <c r="J33" s="51"/>
      <c r="K33" s="50">
        <v>877803</v>
      </c>
      <c r="L33" s="71">
        <f t="shared" si="11"/>
        <v>877803</v>
      </c>
      <c r="M33" s="51">
        <f t="shared" si="12"/>
        <v>877803</v>
      </c>
    </row>
    <row r="34" spans="1:13" s="2" customFormat="1" ht="13.5" x14ac:dyDescent="0.25">
      <c r="A34" s="20" t="s">
        <v>92</v>
      </c>
      <c r="B34" s="20" t="s">
        <v>93</v>
      </c>
      <c r="C34" s="21" t="s">
        <v>94</v>
      </c>
      <c r="D34" s="9"/>
      <c r="E34" s="9"/>
      <c r="F34" s="49">
        <f t="shared" si="9"/>
        <v>0</v>
      </c>
      <c r="G34" s="50"/>
      <c r="H34" s="9"/>
      <c r="I34" s="71">
        <f t="shared" si="10"/>
        <v>0</v>
      </c>
      <c r="J34" s="51"/>
      <c r="K34" s="50">
        <v>0</v>
      </c>
      <c r="L34" s="71">
        <f t="shared" si="11"/>
        <v>0</v>
      </c>
      <c r="M34" s="51">
        <f t="shared" si="12"/>
        <v>0</v>
      </c>
    </row>
    <row r="35" spans="1:13" s="2" customFormat="1" ht="13.5" x14ac:dyDescent="0.25">
      <c r="A35" s="20"/>
      <c r="B35" s="20" t="s">
        <v>95</v>
      </c>
      <c r="C35" s="21" t="s">
        <v>96</v>
      </c>
      <c r="D35" s="9"/>
      <c r="E35" s="9"/>
      <c r="F35" s="49">
        <f t="shared" si="9"/>
        <v>0</v>
      </c>
      <c r="G35" s="50"/>
      <c r="H35" s="9"/>
      <c r="I35" s="71">
        <f t="shared" si="10"/>
        <v>0</v>
      </c>
      <c r="J35" s="51"/>
      <c r="K35" s="50">
        <v>3047467</v>
      </c>
      <c r="L35" s="71">
        <f t="shared" si="11"/>
        <v>3047467</v>
      </c>
      <c r="M35" s="51">
        <f t="shared" si="12"/>
        <v>3047467</v>
      </c>
    </row>
    <row r="36" spans="1:13" s="2" customFormat="1" ht="27" x14ac:dyDescent="0.25">
      <c r="A36" s="20" t="s">
        <v>97</v>
      </c>
      <c r="B36" s="20" t="s">
        <v>98</v>
      </c>
      <c r="C36" s="21" t="s">
        <v>99</v>
      </c>
      <c r="D36" s="9"/>
      <c r="E36" s="128"/>
      <c r="F36" s="49">
        <f t="shared" si="9"/>
        <v>0</v>
      </c>
      <c r="G36" s="50"/>
      <c r="H36" s="9"/>
      <c r="I36" s="71">
        <f t="shared" si="10"/>
        <v>0</v>
      </c>
      <c r="J36" s="51"/>
      <c r="K36" s="50">
        <v>20000000</v>
      </c>
      <c r="L36" s="71">
        <f t="shared" si="11"/>
        <v>20000000</v>
      </c>
      <c r="M36" s="51">
        <f t="shared" si="12"/>
        <v>20000000</v>
      </c>
    </row>
    <row r="37" spans="1:13" s="2" customFormat="1" ht="13.5" x14ac:dyDescent="0.25">
      <c r="A37" s="20" t="s">
        <v>100</v>
      </c>
      <c r="B37" s="20" t="s">
        <v>101</v>
      </c>
      <c r="C37" s="21" t="s">
        <v>102</v>
      </c>
      <c r="D37" s="9"/>
      <c r="E37" s="9"/>
      <c r="F37" s="49">
        <f t="shared" si="9"/>
        <v>0</v>
      </c>
      <c r="G37" s="50"/>
      <c r="H37" s="9"/>
      <c r="I37" s="71">
        <f t="shared" si="10"/>
        <v>0</v>
      </c>
      <c r="J37" s="51"/>
      <c r="K37" s="50"/>
      <c r="L37" s="71">
        <f t="shared" si="11"/>
        <v>0</v>
      </c>
      <c r="M37" s="51">
        <f t="shared" si="12"/>
        <v>0</v>
      </c>
    </row>
    <row r="38" spans="1:13" s="2" customFormat="1" ht="13.5" x14ac:dyDescent="0.25">
      <c r="A38" s="16" t="s">
        <v>103</v>
      </c>
      <c r="B38" s="16" t="s">
        <v>104</v>
      </c>
      <c r="C38" s="17" t="s">
        <v>105</v>
      </c>
      <c r="D38" s="7">
        <v>0</v>
      </c>
      <c r="E38" s="7">
        <v>0</v>
      </c>
      <c r="F38" s="8">
        <f>+D38+E38</f>
        <v>0</v>
      </c>
      <c r="G38" s="10">
        <v>0</v>
      </c>
      <c r="H38" s="7">
        <v>0</v>
      </c>
      <c r="I38" s="70">
        <f>+F38+G38+H38</f>
        <v>0</v>
      </c>
      <c r="J38" s="48">
        <v>0</v>
      </c>
      <c r="K38" s="10">
        <v>0</v>
      </c>
      <c r="L38" s="70">
        <f>+J38+K38</f>
        <v>0</v>
      </c>
      <c r="M38" s="48">
        <f>+L38+I38</f>
        <v>0</v>
      </c>
    </row>
    <row r="39" spans="1:13" s="2" customFormat="1" ht="13.5" x14ac:dyDescent="0.25">
      <c r="A39" s="16" t="s">
        <v>106</v>
      </c>
      <c r="B39" s="16" t="s">
        <v>107</v>
      </c>
      <c r="C39" s="17" t="s">
        <v>108</v>
      </c>
      <c r="D39" s="7">
        <f>+D40+D52+D60</f>
        <v>0</v>
      </c>
      <c r="E39" s="7">
        <f>+E40+E52+E60+E61</f>
        <v>0</v>
      </c>
      <c r="F39" s="8">
        <f>+D39+E39</f>
        <v>0</v>
      </c>
      <c r="G39" s="10">
        <f>+G40+G52+G60+G61</f>
        <v>0</v>
      </c>
      <c r="H39" s="7">
        <f>+H40+H52+H60+H61</f>
        <v>0</v>
      </c>
      <c r="I39" s="70">
        <f>+H39+G39+F39</f>
        <v>0</v>
      </c>
      <c r="J39" s="48">
        <f>+J40+J52+J60+J61</f>
        <v>0</v>
      </c>
      <c r="K39" s="10">
        <f>+K40+K52+K60+K61</f>
        <v>0</v>
      </c>
      <c r="L39" s="70">
        <f>+K39+J39</f>
        <v>0</v>
      </c>
      <c r="M39" s="48">
        <f>+M40+M52+M60</f>
        <v>0</v>
      </c>
    </row>
    <row r="40" spans="1:13" s="2" customFormat="1" ht="13.5" x14ac:dyDescent="0.25">
      <c r="A40" s="16" t="s">
        <v>109</v>
      </c>
      <c r="B40" s="16" t="s">
        <v>110</v>
      </c>
      <c r="C40" s="17" t="s">
        <v>13</v>
      </c>
      <c r="D40" s="7">
        <f>+D41+D49</f>
        <v>0</v>
      </c>
      <c r="E40" s="7">
        <f>+E41+E49</f>
        <v>0</v>
      </c>
      <c r="F40" s="8">
        <f>+E40+D40</f>
        <v>0</v>
      </c>
      <c r="G40" s="10">
        <f>+G41+G49</f>
        <v>0</v>
      </c>
      <c r="H40" s="7">
        <f>+H41+H49</f>
        <v>0</v>
      </c>
      <c r="I40" s="70">
        <f>+H40+G40+F40</f>
        <v>0</v>
      </c>
      <c r="J40" s="48">
        <f>+J41+J49</f>
        <v>0</v>
      </c>
      <c r="K40" s="10">
        <f>+K41+K49</f>
        <v>0</v>
      </c>
      <c r="L40" s="70">
        <f>+J40+K40</f>
        <v>0</v>
      </c>
      <c r="M40" s="48">
        <f>+M41+M49</f>
        <v>0</v>
      </c>
    </row>
    <row r="41" spans="1:13" s="2" customFormat="1" ht="13.5" x14ac:dyDescent="0.25">
      <c r="A41" s="16" t="s">
        <v>111</v>
      </c>
      <c r="B41" s="16" t="s">
        <v>112</v>
      </c>
      <c r="C41" s="17" t="s">
        <v>16</v>
      </c>
      <c r="D41" s="8">
        <f>SUM(D42:D48)</f>
        <v>0</v>
      </c>
      <c r="E41" s="8">
        <f>SUM(E42:E48)</f>
        <v>0</v>
      </c>
      <c r="F41" s="8">
        <f>+D41+E41</f>
        <v>0</v>
      </c>
      <c r="G41" s="65">
        <f>SUM(G42:G48)</f>
        <v>0</v>
      </c>
      <c r="H41" s="8">
        <f>SUM(H42:H48)</f>
        <v>0</v>
      </c>
      <c r="I41" s="70">
        <f>+F41+G41+H41</f>
        <v>0</v>
      </c>
      <c r="J41" s="48">
        <f>SUM(J42:J48)</f>
        <v>0</v>
      </c>
      <c r="K41" s="65">
        <f>SUM(K42:K48)</f>
        <v>0</v>
      </c>
      <c r="L41" s="70">
        <f>+J41+K41</f>
        <v>0</v>
      </c>
      <c r="M41" s="48">
        <f>SUM(M42:M48)</f>
        <v>0</v>
      </c>
    </row>
    <row r="42" spans="1:13" s="2" customFormat="1" ht="13.5" x14ac:dyDescent="0.25">
      <c r="A42" s="20" t="s">
        <v>113</v>
      </c>
      <c r="B42" s="20" t="s">
        <v>114</v>
      </c>
      <c r="C42" s="21" t="s">
        <v>19</v>
      </c>
      <c r="D42" s="9"/>
      <c r="E42" s="9"/>
      <c r="F42" s="49">
        <f>SUM(D42:E42)</f>
        <v>0</v>
      </c>
      <c r="G42" s="50"/>
      <c r="H42" s="9"/>
      <c r="I42" s="71">
        <f t="shared" ref="I42:I48" si="13">SUM(F42:H42)</f>
        <v>0</v>
      </c>
      <c r="J42" s="51"/>
      <c r="K42" s="50"/>
      <c r="L42" s="71">
        <f t="shared" ref="L42:L48" si="14">SUM(J42:K42)</f>
        <v>0</v>
      </c>
      <c r="M42" s="51">
        <f t="shared" ref="M42:M48" si="15">+L42+I42</f>
        <v>0</v>
      </c>
    </row>
    <row r="43" spans="1:13" s="2" customFormat="1" ht="13.5" x14ac:dyDescent="0.25">
      <c r="A43" s="20" t="s">
        <v>115</v>
      </c>
      <c r="B43" s="20" t="s">
        <v>116</v>
      </c>
      <c r="C43" s="24" t="s">
        <v>22</v>
      </c>
      <c r="D43" s="9"/>
      <c r="E43" s="9"/>
      <c r="F43" s="49">
        <f>SUM(D43:E43)</f>
        <v>0</v>
      </c>
      <c r="G43" s="50"/>
      <c r="H43" s="9"/>
      <c r="I43" s="71">
        <f t="shared" si="13"/>
        <v>0</v>
      </c>
      <c r="J43" s="51"/>
      <c r="K43" s="50"/>
      <c r="L43" s="71">
        <f t="shared" si="14"/>
        <v>0</v>
      </c>
      <c r="M43" s="51">
        <f t="shared" si="15"/>
        <v>0</v>
      </c>
    </row>
    <row r="44" spans="1:13" s="2" customFormat="1" ht="13.5" x14ac:dyDescent="0.25">
      <c r="A44" s="20" t="s">
        <v>117</v>
      </c>
      <c r="B44" s="20" t="s">
        <v>118</v>
      </c>
      <c r="C44" s="21" t="s">
        <v>25</v>
      </c>
      <c r="D44" s="9"/>
      <c r="E44" s="9"/>
      <c r="F44" s="49">
        <f>SUM(D44:E44)</f>
        <v>0</v>
      </c>
      <c r="G44" s="50"/>
      <c r="H44" s="9"/>
      <c r="I44" s="71">
        <f t="shared" si="13"/>
        <v>0</v>
      </c>
      <c r="J44" s="51"/>
      <c r="K44" s="50"/>
      <c r="L44" s="71">
        <f t="shared" si="14"/>
        <v>0</v>
      </c>
      <c r="M44" s="51">
        <f t="shared" si="15"/>
        <v>0</v>
      </c>
    </row>
    <row r="45" spans="1:13" s="2" customFormat="1" ht="13.5" x14ac:dyDescent="0.25">
      <c r="A45" s="20" t="s">
        <v>119</v>
      </c>
      <c r="B45" s="20" t="s">
        <v>120</v>
      </c>
      <c r="C45" s="21" t="s">
        <v>28</v>
      </c>
      <c r="D45" s="9"/>
      <c r="E45" s="9"/>
      <c r="F45" s="49">
        <f>SUM(D45:E45)</f>
        <v>0</v>
      </c>
      <c r="G45" s="50"/>
      <c r="H45" s="9"/>
      <c r="I45" s="71">
        <f t="shared" si="13"/>
        <v>0</v>
      </c>
      <c r="J45" s="51"/>
      <c r="K45" s="50"/>
      <c r="L45" s="71">
        <f t="shared" si="14"/>
        <v>0</v>
      </c>
      <c r="M45" s="51">
        <f t="shared" si="15"/>
        <v>0</v>
      </c>
    </row>
    <row r="46" spans="1:13" s="2" customFormat="1" ht="13.5" x14ac:dyDescent="0.25">
      <c r="A46" s="20" t="s">
        <v>121</v>
      </c>
      <c r="B46" s="20" t="s">
        <v>122</v>
      </c>
      <c r="C46" s="21" t="s">
        <v>31</v>
      </c>
      <c r="D46" s="9"/>
      <c r="E46" s="9"/>
      <c r="F46" s="49">
        <f>SUM(D46:E46)</f>
        <v>0</v>
      </c>
      <c r="G46" s="50"/>
      <c r="H46" s="9"/>
      <c r="I46" s="71">
        <f t="shared" si="13"/>
        <v>0</v>
      </c>
      <c r="J46" s="51"/>
      <c r="K46" s="50"/>
      <c r="L46" s="71">
        <f t="shared" si="14"/>
        <v>0</v>
      </c>
      <c r="M46" s="51">
        <f t="shared" si="15"/>
        <v>0</v>
      </c>
    </row>
    <row r="47" spans="1:13" s="2" customFormat="1" ht="13.5" x14ac:dyDescent="0.25">
      <c r="A47" s="20" t="s">
        <v>123</v>
      </c>
      <c r="B47" s="20" t="s">
        <v>124</v>
      </c>
      <c r="C47" s="21" t="s">
        <v>34</v>
      </c>
      <c r="D47" s="9"/>
      <c r="E47" s="9"/>
      <c r="F47" s="49">
        <f t="shared" ref="F47" si="16">SUM(D47:E47)</f>
        <v>0</v>
      </c>
      <c r="G47" s="50"/>
      <c r="H47" s="9"/>
      <c r="I47" s="71">
        <f t="shared" si="13"/>
        <v>0</v>
      </c>
      <c r="J47" s="51"/>
      <c r="K47" s="50"/>
      <c r="L47" s="71">
        <f t="shared" si="14"/>
        <v>0</v>
      </c>
      <c r="M47" s="51">
        <f t="shared" si="15"/>
        <v>0</v>
      </c>
    </row>
    <row r="48" spans="1:13" s="2" customFormat="1" ht="13.5" x14ac:dyDescent="0.25">
      <c r="A48" s="20" t="s">
        <v>125</v>
      </c>
      <c r="B48" s="20" t="s">
        <v>126</v>
      </c>
      <c r="C48" s="21" t="s">
        <v>37</v>
      </c>
      <c r="D48" s="9"/>
      <c r="E48" s="9"/>
      <c r="F48" s="49">
        <f>SUM(D48:E48)</f>
        <v>0</v>
      </c>
      <c r="G48" s="50"/>
      <c r="H48" s="9"/>
      <c r="I48" s="71">
        <f t="shared" si="13"/>
        <v>0</v>
      </c>
      <c r="J48" s="51"/>
      <c r="K48" s="50"/>
      <c r="L48" s="71">
        <f t="shared" si="14"/>
        <v>0</v>
      </c>
      <c r="M48" s="51">
        <f t="shared" si="15"/>
        <v>0</v>
      </c>
    </row>
    <row r="49" spans="1:13" s="2" customFormat="1" ht="13.5" x14ac:dyDescent="0.25">
      <c r="A49" s="16" t="s">
        <v>127</v>
      </c>
      <c r="B49" s="16" t="s">
        <v>128</v>
      </c>
      <c r="C49" s="17" t="s">
        <v>40</v>
      </c>
      <c r="D49" s="8">
        <f>SUM(D50:D51)</f>
        <v>0</v>
      </c>
      <c r="E49" s="8">
        <f>SUM(E50:E51)</f>
        <v>0</v>
      </c>
      <c r="F49" s="8">
        <f>+D49+E49</f>
        <v>0</v>
      </c>
      <c r="G49" s="65">
        <f>SUM(G50:G51)</f>
        <v>0</v>
      </c>
      <c r="H49" s="8">
        <f>SUM(H50:H51)</f>
        <v>0</v>
      </c>
      <c r="I49" s="70">
        <f>+F49+G49+H49</f>
        <v>0</v>
      </c>
      <c r="J49" s="48">
        <f>SUM(J50:J51)</f>
        <v>0</v>
      </c>
      <c r="K49" s="65">
        <f>SUM(K50:K51)</f>
        <v>0</v>
      </c>
      <c r="L49" s="70">
        <f>+J49+K49</f>
        <v>0</v>
      </c>
      <c r="M49" s="48">
        <f>SUM(M50:M51)</f>
        <v>0</v>
      </c>
    </row>
    <row r="50" spans="1:13" s="2" customFormat="1" ht="13.5" x14ac:dyDescent="0.25">
      <c r="A50" s="20" t="s">
        <v>129</v>
      </c>
      <c r="B50" s="20" t="s">
        <v>130</v>
      </c>
      <c r="C50" s="21" t="s">
        <v>43</v>
      </c>
      <c r="D50" s="9"/>
      <c r="E50" s="9"/>
      <c r="F50" s="49">
        <f>SUM(D50:E50)</f>
        <v>0</v>
      </c>
      <c r="G50" s="50"/>
      <c r="H50" s="9"/>
      <c r="I50" s="71">
        <f t="shared" ref="I50:I51" si="17">SUM(F50:H50)</f>
        <v>0</v>
      </c>
      <c r="J50" s="51"/>
      <c r="K50" s="50"/>
      <c r="L50" s="71">
        <f t="shared" ref="L50:L51" si="18">SUM(J50:K50)</f>
        <v>0</v>
      </c>
      <c r="M50" s="51">
        <f t="shared" ref="M50:M51" si="19">+L50+I50</f>
        <v>0</v>
      </c>
    </row>
    <row r="51" spans="1:13" s="2" customFormat="1" ht="13.5" x14ac:dyDescent="0.25">
      <c r="A51" s="20" t="s">
        <v>131</v>
      </c>
      <c r="B51" s="20" t="s">
        <v>132</v>
      </c>
      <c r="C51" s="21" t="s">
        <v>46</v>
      </c>
      <c r="D51" s="9"/>
      <c r="E51" s="9"/>
      <c r="F51" s="49">
        <f>SUM(D51:E51)</f>
        <v>0</v>
      </c>
      <c r="G51" s="50"/>
      <c r="H51" s="9"/>
      <c r="I51" s="71">
        <f t="shared" si="17"/>
        <v>0</v>
      </c>
      <c r="J51" s="51"/>
      <c r="K51" s="50"/>
      <c r="L51" s="71">
        <f t="shared" si="18"/>
        <v>0</v>
      </c>
      <c r="M51" s="51">
        <f t="shared" si="19"/>
        <v>0</v>
      </c>
    </row>
    <row r="52" spans="1:13" s="2" customFormat="1" ht="13.5" x14ac:dyDescent="0.25">
      <c r="A52" s="16" t="s">
        <v>133</v>
      </c>
      <c r="B52" s="16" t="s">
        <v>134</v>
      </c>
      <c r="C52" s="17" t="s">
        <v>49</v>
      </c>
      <c r="D52" s="8">
        <f>SUM(D53:D59)</f>
        <v>0</v>
      </c>
      <c r="E52" s="8">
        <f>SUM(E53:E59)</f>
        <v>0</v>
      </c>
      <c r="F52" s="8">
        <f>+D52+E52</f>
        <v>0</v>
      </c>
      <c r="G52" s="65">
        <f>SUM(G53:G59)</f>
        <v>0</v>
      </c>
      <c r="H52" s="8">
        <f>SUM(H53:H59)</f>
        <v>0</v>
      </c>
      <c r="I52" s="70">
        <f>+F52+G52+H52</f>
        <v>0</v>
      </c>
      <c r="J52" s="48">
        <f>SUM(J53:J59)</f>
        <v>0</v>
      </c>
      <c r="K52" s="65">
        <f>SUM(K53:K59)</f>
        <v>0</v>
      </c>
      <c r="L52" s="70">
        <f>+J52+K52</f>
        <v>0</v>
      </c>
      <c r="M52" s="48">
        <f>SUM(M53:M59)</f>
        <v>0</v>
      </c>
    </row>
    <row r="53" spans="1:13" s="2" customFormat="1" ht="13.5" x14ac:dyDescent="0.25">
      <c r="A53" s="20" t="s">
        <v>135</v>
      </c>
      <c r="B53" s="20" t="s">
        <v>136</v>
      </c>
      <c r="C53" s="21" t="s">
        <v>52</v>
      </c>
      <c r="D53" s="9"/>
      <c r="E53" s="9"/>
      <c r="F53" s="49">
        <f t="shared" ref="F53:F59" si="20">SUM(D53:E53)</f>
        <v>0</v>
      </c>
      <c r="G53" s="50"/>
      <c r="H53" s="9"/>
      <c r="I53" s="71">
        <f t="shared" ref="I53:I59" si="21">SUM(F53:H53)</f>
        <v>0</v>
      </c>
      <c r="J53" s="51"/>
      <c r="K53" s="50"/>
      <c r="L53" s="71">
        <f t="shared" ref="L53:L59" si="22">SUM(J53:K53)</f>
        <v>0</v>
      </c>
      <c r="M53" s="51">
        <f t="shared" ref="M53:M59" si="23">+L53+I53</f>
        <v>0</v>
      </c>
    </row>
    <row r="54" spans="1:13" s="2" customFormat="1" ht="13.5" x14ac:dyDescent="0.25">
      <c r="A54" s="20" t="s">
        <v>137</v>
      </c>
      <c r="B54" s="20" t="s">
        <v>138</v>
      </c>
      <c r="C54" s="21" t="s">
        <v>55</v>
      </c>
      <c r="D54" s="9"/>
      <c r="E54" s="9"/>
      <c r="F54" s="49">
        <f t="shared" si="20"/>
        <v>0</v>
      </c>
      <c r="G54" s="50"/>
      <c r="H54" s="9"/>
      <c r="I54" s="71">
        <f t="shared" si="21"/>
        <v>0</v>
      </c>
      <c r="J54" s="51"/>
      <c r="K54" s="50"/>
      <c r="L54" s="71">
        <f t="shared" si="22"/>
        <v>0</v>
      </c>
      <c r="M54" s="51">
        <f t="shared" si="23"/>
        <v>0</v>
      </c>
    </row>
    <row r="55" spans="1:13" s="2" customFormat="1" ht="13.5" x14ac:dyDescent="0.25">
      <c r="A55" s="20" t="s">
        <v>139</v>
      </c>
      <c r="B55" s="20" t="s">
        <v>140</v>
      </c>
      <c r="C55" s="21" t="s">
        <v>58</v>
      </c>
      <c r="D55" s="9"/>
      <c r="E55" s="9"/>
      <c r="F55" s="49">
        <f t="shared" si="20"/>
        <v>0</v>
      </c>
      <c r="G55" s="50"/>
      <c r="H55" s="9"/>
      <c r="I55" s="71">
        <f t="shared" si="21"/>
        <v>0</v>
      </c>
      <c r="J55" s="51"/>
      <c r="K55" s="50"/>
      <c r="L55" s="71">
        <f t="shared" si="22"/>
        <v>0</v>
      </c>
      <c r="M55" s="51">
        <f t="shared" si="23"/>
        <v>0</v>
      </c>
    </row>
    <row r="56" spans="1:13" s="2" customFormat="1" ht="13.5" x14ac:dyDescent="0.25">
      <c r="A56" s="20" t="s">
        <v>141</v>
      </c>
      <c r="B56" s="20" t="s">
        <v>142</v>
      </c>
      <c r="C56" s="24" t="s">
        <v>61</v>
      </c>
      <c r="D56" s="9"/>
      <c r="E56" s="9"/>
      <c r="F56" s="49">
        <f t="shared" si="20"/>
        <v>0</v>
      </c>
      <c r="G56" s="50"/>
      <c r="H56" s="9"/>
      <c r="I56" s="71">
        <f t="shared" si="21"/>
        <v>0</v>
      </c>
      <c r="J56" s="51"/>
      <c r="K56" s="50"/>
      <c r="L56" s="71">
        <f t="shared" si="22"/>
        <v>0</v>
      </c>
      <c r="M56" s="51">
        <f t="shared" si="23"/>
        <v>0</v>
      </c>
    </row>
    <row r="57" spans="1:13" s="2" customFormat="1" ht="26.25" x14ac:dyDescent="0.25">
      <c r="A57" s="20" t="s">
        <v>143</v>
      </c>
      <c r="B57" s="20" t="s">
        <v>144</v>
      </c>
      <c r="C57" s="24" t="s">
        <v>64</v>
      </c>
      <c r="D57" s="9"/>
      <c r="E57" s="9"/>
      <c r="F57" s="49">
        <f t="shared" si="20"/>
        <v>0</v>
      </c>
      <c r="G57" s="50"/>
      <c r="H57" s="9"/>
      <c r="I57" s="71">
        <f t="shared" si="21"/>
        <v>0</v>
      </c>
      <c r="J57" s="51"/>
      <c r="K57" s="50"/>
      <c r="L57" s="71">
        <f t="shared" si="22"/>
        <v>0</v>
      </c>
      <c r="M57" s="51">
        <f t="shared" si="23"/>
        <v>0</v>
      </c>
    </row>
    <row r="58" spans="1:13" s="2" customFormat="1" ht="13.5" x14ac:dyDescent="0.25">
      <c r="A58" s="20" t="s">
        <v>145</v>
      </c>
      <c r="B58" s="20" t="s">
        <v>146</v>
      </c>
      <c r="C58" s="21" t="s">
        <v>67</v>
      </c>
      <c r="D58" s="9"/>
      <c r="E58" s="9"/>
      <c r="F58" s="49">
        <f t="shared" si="20"/>
        <v>0</v>
      </c>
      <c r="G58" s="50"/>
      <c r="H58" s="9"/>
      <c r="I58" s="71">
        <f t="shared" si="21"/>
        <v>0</v>
      </c>
      <c r="J58" s="51"/>
      <c r="K58" s="50"/>
      <c r="L58" s="71">
        <f t="shared" si="22"/>
        <v>0</v>
      </c>
      <c r="M58" s="51">
        <f t="shared" si="23"/>
        <v>0</v>
      </c>
    </row>
    <row r="59" spans="1:13" s="2" customFormat="1" ht="13.5" x14ac:dyDescent="0.25">
      <c r="A59" s="20" t="s">
        <v>147</v>
      </c>
      <c r="B59" s="20" t="s">
        <v>148</v>
      </c>
      <c r="C59" s="21" t="s">
        <v>70</v>
      </c>
      <c r="D59" s="9"/>
      <c r="E59" s="9"/>
      <c r="F59" s="49">
        <f t="shared" si="20"/>
        <v>0</v>
      </c>
      <c r="G59" s="50"/>
      <c r="H59" s="9"/>
      <c r="I59" s="71">
        <f t="shared" si="21"/>
        <v>0</v>
      </c>
      <c r="J59" s="51"/>
      <c r="K59" s="50"/>
      <c r="L59" s="71">
        <f t="shared" si="22"/>
        <v>0</v>
      </c>
      <c r="M59" s="51">
        <f t="shared" si="23"/>
        <v>0</v>
      </c>
    </row>
    <row r="60" spans="1:13" s="2" customFormat="1" ht="27" x14ac:dyDescent="0.25">
      <c r="A60" s="16" t="s">
        <v>3633</v>
      </c>
      <c r="B60" s="16" t="s">
        <v>149</v>
      </c>
      <c r="C60" s="17" t="s">
        <v>73</v>
      </c>
      <c r="D60" s="8">
        <f t="shared" ref="D60:K60" si="24">+D61</f>
        <v>0</v>
      </c>
      <c r="E60" s="8">
        <f t="shared" si="24"/>
        <v>0</v>
      </c>
      <c r="F60" s="8">
        <f>+F61</f>
        <v>0</v>
      </c>
      <c r="G60" s="65">
        <f>+G61</f>
        <v>0</v>
      </c>
      <c r="H60" s="8">
        <f t="shared" si="24"/>
        <v>0</v>
      </c>
      <c r="I60" s="70">
        <f t="shared" si="24"/>
        <v>0</v>
      </c>
      <c r="J60" s="48">
        <f t="shared" si="24"/>
        <v>0</v>
      </c>
      <c r="K60" s="65">
        <f t="shared" si="24"/>
        <v>0</v>
      </c>
      <c r="L60" s="79">
        <f>+J60+K60</f>
        <v>0</v>
      </c>
      <c r="M60" s="47">
        <f>+M61</f>
        <v>0</v>
      </c>
    </row>
    <row r="61" spans="1:13" s="2" customFormat="1" ht="13.5" x14ac:dyDescent="0.25">
      <c r="A61" s="25" t="s">
        <v>3634</v>
      </c>
      <c r="B61" s="25" t="s">
        <v>150</v>
      </c>
      <c r="C61" s="26" t="s">
        <v>76</v>
      </c>
      <c r="D61" s="53">
        <f>SUM(D62:D70)</f>
        <v>0</v>
      </c>
      <c r="E61" s="53">
        <f>SUM(E62:E70)</f>
        <v>0</v>
      </c>
      <c r="F61" s="53">
        <f>+D61+E61</f>
        <v>0</v>
      </c>
      <c r="G61" s="66">
        <f>SUM(G62:G70)</f>
        <v>0</v>
      </c>
      <c r="H61" s="53">
        <f>SUM(H62:H70)</f>
        <v>0</v>
      </c>
      <c r="I61" s="70">
        <f>+F61+G61+H61</f>
        <v>0</v>
      </c>
      <c r="J61" s="75">
        <f>SUM(J62:J70)</f>
        <v>0</v>
      </c>
      <c r="K61" s="66">
        <f>SUM(K62:K70)</f>
        <v>0</v>
      </c>
      <c r="L61" s="70">
        <f>+J61+K61</f>
        <v>0</v>
      </c>
      <c r="M61" s="75">
        <f>SUM(M62:M70)</f>
        <v>0</v>
      </c>
    </row>
    <row r="62" spans="1:13" s="2" customFormat="1" ht="13.5" x14ac:dyDescent="0.25">
      <c r="A62" s="20" t="s">
        <v>151</v>
      </c>
      <c r="B62" s="20" t="s">
        <v>152</v>
      </c>
      <c r="C62" s="27" t="s">
        <v>79</v>
      </c>
      <c r="D62" s="9"/>
      <c r="E62" s="9"/>
      <c r="F62" s="49">
        <f t="shared" ref="F62:F70" si="25">SUM(D62:E62)</f>
        <v>0</v>
      </c>
      <c r="G62" s="50"/>
      <c r="H62" s="9"/>
      <c r="I62" s="71">
        <f t="shared" ref="I62:I70" si="26">SUM(F62:H62)</f>
        <v>0</v>
      </c>
      <c r="J62" s="51"/>
      <c r="K62" s="50"/>
      <c r="L62" s="71">
        <f t="shared" ref="L62:L70" si="27">SUM(J62:K62)</f>
        <v>0</v>
      </c>
      <c r="M62" s="51">
        <f t="shared" ref="M62:M70" si="28">+L62+I62</f>
        <v>0</v>
      </c>
    </row>
    <row r="63" spans="1:13" s="2" customFormat="1" ht="13.5" x14ac:dyDescent="0.25">
      <c r="A63" s="20" t="s">
        <v>153</v>
      </c>
      <c r="B63" s="20" t="s">
        <v>154</v>
      </c>
      <c r="C63" s="27" t="s">
        <v>82</v>
      </c>
      <c r="D63" s="9"/>
      <c r="E63" s="9"/>
      <c r="F63" s="49">
        <f t="shared" si="25"/>
        <v>0</v>
      </c>
      <c r="G63" s="50"/>
      <c r="H63" s="9"/>
      <c r="I63" s="71">
        <f t="shared" si="26"/>
        <v>0</v>
      </c>
      <c r="J63" s="51"/>
      <c r="K63" s="50"/>
      <c r="L63" s="71">
        <f t="shared" si="27"/>
        <v>0</v>
      </c>
      <c r="M63" s="51">
        <f t="shared" si="28"/>
        <v>0</v>
      </c>
    </row>
    <row r="64" spans="1:13" s="2" customFormat="1" ht="13.5" x14ac:dyDescent="0.25">
      <c r="A64" s="20" t="s">
        <v>155</v>
      </c>
      <c r="B64" s="20" t="s">
        <v>156</v>
      </c>
      <c r="C64" s="27" t="s">
        <v>85</v>
      </c>
      <c r="D64" s="9"/>
      <c r="E64" s="9"/>
      <c r="F64" s="49">
        <f t="shared" si="25"/>
        <v>0</v>
      </c>
      <c r="G64" s="50"/>
      <c r="H64" s="9"/>
      <c r="I64" s="71">
        <f t="shared" si="26"/>
        <v>0</v>
      </c>
      <c r="J64" s="51"/>
      <c r="K64" s="50"/>
      <c r="L64" s="71">
        <f t="shared" si="27"/>
        <v>0</v>
      </c>
      <c r="M64" s="51">
        <f t="shared" si="28"/>
        <v>0</v>
      </c>
    </row>
    <row r="65" spans="1:13" s="2" customFormat="1" ht="13.5" x14ac:dyDescent="0.25">
      <c r="A65" s="20" t="s">
        <v>157</v>
      </c>
      <c r="B65" s="20" t="s">
        <v>158</v>
      </c>
      <c r="C65" s="27" t="s">
        <v>88</v>
      </c>
      <c r="D65" s="9"/>
      <c r="E65" s="9"/>
      <c r="F65" s="49">
        <f t="shared" si="25"/>
        <v>0</v>
      </c>
      <c r="G65" s="50"/>
      <c r="H65" s="9"/>
      <c r="I65" s="71">
        <f t="shared" si="26"/>
        <v>0</v>
      </c>
      <c r="J65" s="51"/>
      <c r="K65" s="50"/>
      <c r="L65" s="71">
        <f t="shared" si="27"/>
        <v>0</v>
      </c>
      <c r="M65" s="51">
        <f t="shared" si="28"/>
        <v>0</v>
      </c>
    </row>
    <row r="66" spans="1:13" s="2" customFormat="1" ht="13.5" x14ac:dyDescent="0.25">
      <c r="A66" s="20" t="s">
        <v>159</v>
      </c>
      <c r="B66" s="20" t="s">
        <v>160</v>
      </c>
      <c r="C66" s="27" t="s">
        <v>91</v>
      </c>
      <c r="D66" s="9"/>
      <c r="E66" s="9"/>
      <c r="F66" s="49">
        <f t="shared" si="25"/>
        <v>0</v>
      </c>
      <c r="G66" s="50"/>
      <c r="H66" s="9"/>
      <c r="I66" s="71">
        <f t="shared" si="26"/>
        <v>0</v>
      </c>
      <c r="J66" s="51"/>
      <c r="K66" s="50"/>
      <c r="L66" s="71">
        <f t="shared" si="27"/>
        <v>0</v>
      </c>
      <c r="M66" s="51">
        <f t="shared" si="28"/>
        <v>0</v>
      </c>
    </row>
    <row r="67" spans="1:13" s="2" customFormat="1" ht="13.5" x14ac:dyDescent="0.25">
      <c r="A67" s="20" t="s">
        <v>161</v>
      </c>
      <c r="B67" s="20" t="s">
        <v>162</v>
      </c>
      <c r="C67" s="27" t="s">
        <v>94</v>
      </c>
      <c r="D67" s="9"/>
      <c r="E67" s="9"/>
      <c r="F67" s="49">
        <f t="shared" si="25"/>
        <v>0</v>
      </c>
      <c r="G67" s="50"/>
      <c r="H67" s="9"/>
      <c r="I67" s="71">
        <f t="shared" si="26"/>
        <v>0</v>
      </c>
      <c r="J67" s="51"/>
      <c r="K67" s="50"/>
      <c r="L67" s="71">
        <f t="shared" si="27"/>
        <v>0</v>
      </c>
      <c r="M67" s="51">
        <f t="shared" si="28"/>
        <v>0</v>
      </c>
    </row>
    <row r="68" spans="1:13" s="2" customFormat="1" ht="13.5" x14ac:dyDescent="0.25">
      <c r="A68" s="20"/>
      <c r="B68" s="20" t="s">
        <v>163</v>
      </c>
      <c r="C68" s="27" t="s">
        <v>96</v>
      </c>
      <c r="D68" s="9"/>
      <c r="E68" s="9"/>
      <c r="F68" s="49">
        <f t="shared" si="25"/>
        <v>0</v>
      </c>
      <c r="G68" s="50"/>
      <c r="H68" s="9"/>
      <c r="I68" s="71">
        <f t="shared" si="26"/>
        <v>0</v>
      </c>
      <c r="J68" s="51"/>
      <c r="K68" s="50"/>
      <c r="L68" s="71">
        <f t="shared" si="27"/>
        <v>0</v>
      </c>
      <c r="M68" s="51">
        <f t="shared" si="28"/>
        <v>0</v>
      </c>
    </row>
    <row r="69" spans="1:13" s="2" customFormat="1" ht="26.25" x14ac:dyDescent="0.25">
      <c r="A69" s="20" t="s">
        <v>164</v>
      </c>
      <c r="B69" s="20" t="s">
        <v>165</v>
      </c>
      <c r="C69" s="27" t="s">
        <v>99</v>
      </c>
      <c r="D69" s="9"/>
      <c r="E69" s="9"/>
      <c r="F69" s="49">
        <f t="shared" si="25"/>
        <v>0</v>
      </c>
      <c r="G69" s="50"/>
      <c r="H69" s="9"/>
      <c r="I69" s="71">
        <f t="shared" si="26"/>
        <v>0</v>
      </c>
      <c r="J69" s="51"/>
      <c r="K69" s="50"/>
      <c r="L69" s="71">
        <f t="shared" si="27"/>
        <v>0</v>
      </c>
      <c r="M69" s="51">
        <f t="shared" si="28"/>
        <v>0</v>
      </c>
    </row>
    <row r="70" spans="1:13" s="2" customFormat="1" ht="26.25" x14ac:dyDescent="0.25">
      <c r="A70" s="20" t="s">
        <v>166</v>
      </c>
      <c r="B70" s="20" t="s">
        <v>167</v>
      </c>
      <c r="C70" s="27" t="s">
        <v>102</v>
      </c>
      <c r="D70" s="9"/>
      <c r="E70" s="9"/>
      <c r="F70" s="49">
        <f t="shared" si="25"/>
        <v>0</v>
      </c>
      <c r="G70" s="50"/>
      <c r="H70" s="9"/>
      <c r="I70" s="71">
        <f t="shared" si="26"/>
        <v>0</v>
      </c>
      <c r="J70" s="51"/>
      <c r="K70" s="50"/>
      <c r="L70" s="71">
        <f t="shared" si="27"/>
        <v>0</v>
      </c>
      <c r="M70" s="51">
        <f t="shared" si="28"/>
        <v>0</v>
      </c>
    </row>
    <row r="71" spans="1:13" s="2" customFormat="1" ht="13.5" x14ac:dyDescent="0.25">
      <c r="A71" s="16" t="s">
        <v>168</v>
      </c>
      <c r="B71" s="16" t="s">
        <v>169</v>
      </c>
      <c r="C71" s="17" t="s">
        <v>170</v>
      </c>
      <c r="D71" s="7">
        <f>+D72+D125</f>
        <v>32152623.539999999</v>
      </c>
      <c r="E71" s="7">
        <f>+E72+E125</f>
        <v>0</v>
      </c>
      <c r="F71" s="8">
        <f>+D71+E71</f>
        <v>32152623.539999999</v>
      </c>
      <c r="G71" s="10">
        <f>+G72+G125</f>
        <v>534500000</v>
      </c>
      <c r="H71" s="7">
        <f>+H72+H125</f>
        <v>0</v>
      </c>
      <c r="I71" s="70">
        <f>+F71+G71+H71</f>
        <v>566652623.53999996</v>
      </c>
      <c r="J71" s="48">
        <f>+J72+J125</f>
        <v>8698983</v>
      </c>
      <c r="K71" s="10">
        <f>+K72+K125+K331</f>
        <v>804006190</v>
      </c>
      <c r="L71" s="79">
        <f>+J71+K71</f>
        <v>812705173</v>
      </c>
      <c r="M71" s="47">
        <f>L71+I71</f>
        <v>1379357796.54</v>
      </c>
    </row>
    <row r="72" spans="1:13" s="2" customFormat="1" ht="13.5" x14ac:dyDescent="0.25">
      <c r="A72" s="16" t="s">
        <v>171</v>
      </c>
      <c r="B72" s="16" t="s">
        <v>172</v>
      </c>
      <c r="C72" s="17" t="s">
        <v>173</v>
      </c>
      <c r="D72" s="7">
        <f>+D73+D121</f>
        <v>0</v>
      </c>
      <c r="E72" s="7">
        <f>+E73+E121</f>
        <v>0</v>
      </c>
      <c r="F72" s="8">
        <f>+D72+E72</f>
        <v>0</v>
      </c>
      <c r="G72" s="10">
        <f>+G73+G121</f>
        <v>0</v>
      </c>
      <c r="H72" s="7">
        <f>+H73+H121</f>
        <v>0</v>
      </c>
      <c r="I72" s="70">
        <f>+F72+G72+H72</f>
        <v>0</v>
      </c>
      <c r="J72" s="48">
        <f>+J73+J121</f>
        <v>0</v>
      </c>
      <c r="K72" s="10">
        <f>+K73+K121</f>
        <v>0</v>
      </c>
      <c r="L72" s="79">
        <f>+J72+K72</f>
        <v>0</v>
      </c>
      <c r="M72" s="47">
        <f>L72+I72</f>
        <v>0</v>
      </c>
    </row>
    <row r="73" spans="1:13" s="2" customFormat="1" ht="13.5" x14ac:dyDescent="0.25">
      <c r="A73" s="16" t="s">
        <v>174</v>
      </c>
      <c r="B73" s="16" t="s">
        <v>175</v>
      </c>
      <c r="C73" s="17" t="s">
        <v>176</v>
      </c>
      <c r="D73" s="7">
        <f>+D74+D77+D82+D116</f>
        <v>0</v>
      </c>
      <c r="E73" s="7">
        <f>+E74+E77+E82+E116</f>
        <v>0</v>
      </c>
      <c r="F73" s="8">
        <f>+D73+E73</f>
        <v>0</v>
      </c>
      <c r="G73" s="10">
        <f>+G74+G77+G82+G116</f>
        <v>0</v>
      </c>
      <c r="H73" s="7">
        <f>+H74+H77+H82+H116</f>
        <v>0</v>
      </c>
      <c r="I73" s="70">
        <f>+F73+G73+H73</f>
        <v>0</v>
      </c>
      <c r="J73" s="48">
        <f>+J74+J77+J82+J116</f>
        <v>0</v>
      </c>
      <c r="K73" s="10">
        <f>+K74+K77+K82+K116</f>
        <v>0</v>
      </c>
      <c r="L73" s="79">
        <f>+J73+K73</f>
        <v>0</v>
      </c>
      <c r="M73" s="47">
        <f>L73+I73</f>
        <v>0</v>
      </c>
    </row>
    <row r="74" spans="1:13" s="2" customFormat="1" ht="13.5" x14ac:dyDescent="0.25">
      <c r="A74" s="16" t="s">
        <v>177</v>
      </c>
      <c r="B74" s="16" t="s">
        <v>178</v>
      </c>
      <c r="C74" s="17" t="s">
        <v>179</v>
      </c>
      <c r="D74" s="8">
        <f>SUM(D75:D76)</f>
        <v>0</v>
      </c>
      <c r="E74" s="8">
        <f>SUM(E75:E76)</f>
        <v>0</v>
      </c>
      <c r="F74" s="8">
        <f>+D74+E74</f>
        <v>0</v>
      </c>
      <c r="G74" s="65">
        <f>SUM(G75:G76)</f>
        <v>0</v>
      </c>
      <c r="H74" s="8">
        <f>SUM(H75:H76)</f>
        <v>0</v>
      </c>
      <c r="I74" s="70">
        <f>+F74+G74+H74</f>
        <v>0</v>
      </c>
      <c r="J74" s="48">
        <f>SUM(J75:J76)</f>
        <v>0</v>
      </c>
      <c r="K74" s="65">
        <f>SUM(K75:K76)</f>
        <v>0</v>
      </c>
      <c r="L74" s="70">
        <f>+J74+K74</f>
        <v>0</v>
      </c>
      <c r="M74" s="48">
        <f>SUM(M75:M76)</f>
        <v>0</v>
      </c>
    </row>
    <row r="75" spans="1:13" s="2" customFormat="1" ht="13.5" x14ac:dyDescent="0.25">
      <c r="A75" s="20" t="s">
        <v>180</v>
      </c>
      <c r="B75" s="20" t="s">
        <v>181</v>
      </c>
      <c r="C75" s="21" t="s">
        <v>182</v>
      </c>
      <c r="D75" s="9"/>
      <c r="E75" s="9"/>
      <c r="F75" s="49">
        <f>SUM(D75:E75)</f>
        <v>0</v>
      </c>
      <c r="G75" s="50"/>
      <c r="H75" s="9"/>
      <c r="I75" s="71">
        <f t="shared" ref="I75:I76" si="29">SUM(F75:H75)</f>
        <v>0</v>
      </c>
      <c r="J75" s="51"/>
      <c r="K75" s="50"/>
      <c r="L75" s="71">
        <f>SUM(J75:K75)</f>
        <v>0</v>
      </c>
      <c r="M75" s="51">
        <f t="shared" ref="M75:M76" si="30">+L75+I75</f>
        <v>0</v>
      </c>
    </row>
    <row r="76" spans="1:13" s="2" customFormat="1" ht="13.5" x14ac:dyDescent="0.25">
      <c r="A76" s="20" t="s">
        <v>183</v>
      </c>
      <c r="B76" s="20" t="s">
        <v>184</v>
      </c>
      <c r="C76" s="24" t="s">
        <v>185</v>
      </c>
      <c r="D76" s="9"/>
      <c r="E76" s="9"/>
      <c r="F76" s="49">
        <f>SUM(D76:E76)</f>
        <v>0</v>
      </c>
      <c r="G76" s="50"/>
      <c r="H76" s="9"/>
      <c r="I76" s="71">
        <f t="shared" si="29"/>
        <v>0</v>
      </c>
      <c r="J76" s="51"/>
      <c r="K76" s="50"/>
      <c r="L76" s="71">
        <f>SUM(J76:K76)</f>
        <v>0</v>
      </c>
      <c r="M76" s="51">
        <f t="shared" si="30"/>
        <v>0</v>
      </c>
    </row>
    <row r="77" spans="1:13" s="2" customFormat="1" ht="27" x14ac:dyDescent="0.25">
      <c r="A77" s="16" t="s">
        <v>186</v>
      </c>
      <c r="B77" s="16" t="s">
        <v>187</v>
      </c>
      <c r="C77" s="17" t="s">
        <v>188</v>
      </c>
      <c r="D77" s="8">
        <f>SUM(D78:D81)</f>
        <v>0</v>
      </c>
      <c r="E77" s="8">
        <f>SUM(E78:E81)</f>
        <v>0</v>
      </c>
      <c r="F77" s="8">
        <f>+D77+E77</f>
        <v>0</v>
      </c>
      <c r="G77" s="65">
        <f>SUM(G78:G81)</f>
        <v>0</v>
      </c>
      <c r="H77" s="8">
        <f>SUM(H78:H81)</f>
        <v>0</v>
      </c>
      <c r="I77" s="70">
        <f>+F77+G77+H77</f>
        <v>0</v>
      </c>
      <c r="J77" s="48">
        <f>SUM(J78:J81)</f>
        <v>0</v>
      </c>
      <c r="K77" s="65">
        <f>SUM(K78:K81)</f>
        <v>0</v>
      </c>
      <c r="L77" s="70">
        <f>+J77+K77</f>
        <v>0</v>
      </c>
      <c r="M77" s="48">
        <f>SUM(M78:M81)</f>
        <v>0</v>
      </c>
    </row>
    <row r="78" spans="1:13" s="2" customFormat="1" ht="13.5" x14ac:dyDescent="0.25">
      <c r="A78" s="20" t="s">
        <v>189</v>
      </c>
      <c r="B78" s="20" t="s">
        <v>190</v>
      </c>
      <c r="C78" s="21" t="s">
        <v>191</v>
      </c>
      <c r="D78" s="9"/>
      <c r="E78" s="9"/>
      <c r="F78" s="49">
        <f>SUM(D78:E78)</f>
        <v>0</v>
      </c>
      <c r="G78" s="50"/>
      <c r="H78" s="9"/>
      <c r="I78" s="71">
        <f t="shared" ref="I78:I81" si="31">SUM(F78:H78)</f>
        <v>0</v>
      </c>
      <c r="J78" s="51"/>
      <c r="K78" s="50"/>
      <c r="L78" s="71">
        <f>SUM(J78:K78)</f>
        <v>0</v>
      </c>
      <c r="M78" s="51">
        <f t="shared" ref="M78:M81" si="32">+L78+I78</f>
        <v>0</v>
      </c>
    </row>
    <row r="79" spans="1:13" s="2" customFormat="1" ht="13.5" x14ac:dyDescent="0.25">
      <c r="A79" s="20" t="s">
        <v>192</v>
      </c>
      <c r="B79" s="20" t="s">
        <v>193</v>
      </c>
      <c r="C79" s="21" t="s">
        <v>194</v>
      </c>
      <c r="D79" s="9"/>
      <c r="E79" s="9"/>
      <c r="F79" s="49">
        <f>SUM(D79:E79)</f>
        <v>0</v>
      </c>
      <c r="G79" s="50"/>
      <c r="H79" s="9"/>
      <c r="I79" s="71">
        <f t="shared" si="31"/>
        <v>0</v>
      </c>
      <c r="J79" s="51"/>
      <c r="K79" s="50"/>
      <c r="L79" s="71">
        <f t="shared" ref="L79:L114" si="33">SUM(J79:K79)</f>
        <v>0</v>
      </c>
      <c r="M79" s="51">
        <f t="shared" si="32"/>
        <v>0</v>
      </c>
    </row>
    <row r="80" spans="1:13" s="2" customFormat="1" ht="13.5" x14ac:dyDescent="0.25">
      <c r="A80" s="20" t="s">
        <v>195</v>
      </c>
      <c r="B80" s="20" t="s">
        <v>196</v>
      </c>
      <c r="C80" s="21" t="s">
        <v>197</v>
      </c>
      <c r="D80" s="9"/>
      <c r="E80" s="9"/>
      <c r="F80" s="49">
        <f>SUM(D80:E80)</f>
        <v>0</v>
      </c>
      <c r="G80" s="50"/>
      <c r="H80" s="9"/>
      <c r="I80" s="71">
        <f t="shared" si="31"/>
        <v>0</v>
      </c>
      <c r="J80" s="51"/>
      <c r="K80" s="50"/>
      <c r="L80" s="71">
        <f t="shared" si="33"/>
        <v>0</v>
      </c>
      <c r="M80" s="51">
        <f t="shared" si="32"/>
        <v>0</v>
      </c>
    </row>
    <row r="81" spans="1:13" s="2" customFormat="1" ht="13.5" x14ac:dyDescent="0.25">
      <c r="A81" s="20" t="s">
        <v>198</v>
      </c>
      <c r="B81" s="20" t="s">
        <v>199</v>
      </c>
      <c r="C81" s="24" t="s">
        <v>200</v>
      </c>
      <c r="D81" s="9"/>
      <c r="E81" s="9"/>
      <c r="F81" s="49">
        <f>SUM(D81:E81)</f>
        <v>0</v>
      </c>
      <c r="G81" s="50"/>
      <c r="H81" s="9"/>
      <c r="I81" s="71">
        <f t="shared" si="31"/>
        <v>0</v>
      </c>
      <c r="J81" s="51"/>
      <c r="K81" s="50"/>
      <c r="L81" s="71">
        <f t="shared" si="33"/>
        <v>0</v>
      </c>
      <c r="M81" s="51">
        <f t="shared" si="32"/>
        <v>0</v>
      </c>
    </row>
    <row r="82" spans="1:13" s="2" customFormat="1" ht="13.5" x14ac:dyDescent="0.25">
      <c r="A82" s="16" t="s">
        <v>201</v>
      </c>
      <c r="B82" s="16" t="s">
        <v>202</v>
      </c>
      <c r="C82" s="17" t="s">
        <v>203</v>
      </c>
      <c r="D82" s="8">
        <f>SUM(D83:D115)</f>
        <v>0</v>
      </c>
      <c r="E82" s="8">
        <f>SUM(E83:E115)</f>
        <v>0</v>
      </c>
      <c r="F82" s="8">
        <f>+D82+E82</f>
        <v>0</v>
      </c>
      <c r="G82" s="65">
        <f>SUM(G83:G115)</f>
        <v>0</v>
      </c>
      <c r="H82" s="8">
        <f>SUM(H83:H115)</f>
        <v>0</v>
      </c>
      <c r="I82" s="70">
        <f>+F82+G82+H82</f>
        <v>0</v>
      </c>
      <c r="J82" s="48">
        <f>SUM(J83:J115)</f>
        <v>0</v>
      </c>
      <c r="K82" s="65">
        <f>SUM(K83:K115)</f>
        <v>0</v>
      </c>
      <c r="L82" s="70">
        <f>+J82+K82</f>
        <v>0</v>
      </c>
      <c r="M82" s="48">
        <f>SUM(M83:M115)</f>
        <v>0</v>
      </c>
    </row>
    <row r="83" spans="1:13" s="2" customFormat="1" ht="13.5" x14ac:dyDescent="0.25">
      <c r="A83" s="20" t="s">
        <v>204</v>
      </c>
      <c r="B83" s="20" t="s">
        <v>205</v>
      </c>
      <c r="C83" s="21" t="s">
        <v>206</v>
      </c>
      <c r="D83" s="9"/>
      <c r="E83" s="9"/>
      <c r="F83" s="49">
        <f t="shared" ref="F83:F115" si="34">SUM(D83:E83)</f>
        <v>0</v>
      </c>
      <c r="G83" s="50"/>
      <c r="H83" s="9"/>
      <c r="I83" s="71">
        <f t="shared" ref="I83:I115" si="35">SUM(F83:H83)</f>
        <v>0</v>
      </c>
      <c r="J83" s="51"/>
      <c r="K83" s="50"/>
      <c r="L83" s="71">
        <f t="shared" si="33"/>
        <v>0</v>
      </c>
      <c r="M83" s="51">
        <f t="shared" ref="M83:M115" si="36">+L83+I83</f>
        <v>0</v>
      </c>
    </row>
    <row r="84" spans="1:13" s="2" customFormat="1" ht="40.5" x14ac:dyDescent="0.25">
      <c r="A84" s="20" t="s">
        <v>207</v>
      </c>
      <c r="B84" s="20" t="s">
        <v>208</v>
      </c>
      <c r="C84" s="21" t="s">
        <v>209</v>
      </c>
      <c r="D84" s="9"/>
      <c r="E84" s="9"/>
      <c r="F84" s="49">
        <f t="shared" si="34"/>
        <v>0</v>
      </c>
      <c r="G84" s="50"/>
      <c r="H84" s="9"/>
      <c r="I84" s="71">
        <f t="shared" si="35"/>
        <v>0</v>
      </c>
      <c r="J84" s="51"/>
      <c r="K84" s="50"/>
      <c r="L84" s="71">
        <f t="shared" si="33"/>
        <v>0</v>
      </c>
      <c r="M84" s="51">
        <f t="shared" si="36"/>
        <v>0</v>
      </c>
    </row>
    <row r="85" spans="1:13" s="2" customFormat="1" ht="40.5" x14ac:dyDescent="0.25">
      <c r="A85" s="20" t="s">
        <v>210</v>
      </c>
      <c r="B85" s="20" t="s">
        <v>211</v>
      </c>
      <c r="C85" s="21" t="s">
        <v>212</v>
      </c>
      <c r="D85" s="9"/>
      <c r="E85" s="9"/>
      <c r="F85" s="49">
        <f t="shared" si="34"/>
        <v>0</v>
      </c>
      <c r="G85" s="50"/>
      <c r="H85" s="9"/>
      <c r="I85" s="71">
        <f t="shared" si="35"/>
        <v>0</v>
      </c>
      <c r="J85" s="51"/>
      <c r="K85" s="50"/>
      <c r="L85" s="71">
        <f t="shared" si="33"/>
        <v>0</v>
      </c>
      <c r="M85" s="51">
        <f t="shared" si="36"/>
        <v>0</v>
      </c>
    </row>
    <row r="86" spans="1:13" s="2" customFormat="1" ht="26.25" x14ac:dyDescent="0.25">
      <c r="A86" s="20" t="s">
        <v>213</v>
      </c>
      <c r="B86" s="20" t="s">
        <v>214</v>
      </c>
      <c r="C86" s="24" t="s">
        <v>215</v>
      </c>
      <c r="D86" s="9"/>
      <c r="E86" s="9"/>
      <c r="F86" s="49">
        <f t="shared" si="34"/>
        <v>0</v>
      </c>
      <c r="G86" s="50"/>
      <c r="H86" s="9"/>
      <c r="I86" s="71">
        <f t="shared" si="35"/>
        <v>0</v>
      </c>
      <c r="J86" s="51"/>
      <c r="K86" s="50"/>
      <c r="L86" s="71">
        <f t="shared" si="33"/>
        <v>0</v>
      </c>
      <c r="M86" s="51">
        <f t="shared" si="36"/>
        <v>0</v>
      </c>
    </row>
    <row r="87" spans="1:13" s="2" customFormat="1" ht="27" x14ac:dyDescent="0.25">
      <c r="A87" s="20" t="s">
        <v>216</v>
      </c>
      <c r="B87" s="20" t="s">
        <v>217</v>
      </c>
      <c r="C87" s="21" t="s">
        <v>218</v>
      </c>
      <c r="D87" s="9"/>
      <c r="E87" s="9"/>
      <c r="F87" s="49">
        <f t="shared" si="34"/>
        <v>0</v>
      </c>
      <c r="G87" s="50"/>
      <c r="H87" s="9"/>
      <c r="I87" s="71">
        <f t="shared" si="35"/>
        <v>0</v>
      </c>
      <c r="J87" s="51"/>
      <c r="K87" s="50"/>
      <c r="L87" s="71">
        <f t="shared" si="33"/>
        <v>0</v>
      </c>
      <c r="M87" s="51">
        <f t="shared" si="36"/>
        <v>0</v>
      </c>
    </row>
    <row r="88" spans="1:13" s="2" customFormat="1" ht="27" x14ac:dyDescent="0.25">
      <c r="A88" s="20" t="s">
        <v>219</v>
      </c>
      <c r="B88" s="20" t="s">
        <v>220</v>
      </c>
      <c r="C88" s="21" t="s">
        <v>221</v>
      </c>
      <c r="D88" s="9"/>
      <c r="E88" s="9"/>
      <c r="F88" s="49">
        <f t="shared" si="34"/>
        <v>0</v>
      </c>
      <c r="G88" s="50"/>
      <c r="H88" s="9"/>
      <c r="I88" s="71">
        <f t="shared" si="35"/>
        <v>0</v>
      </c>
      <c r="J88" s="51"/>
      <c r="K88" s="50"/>
      <c r="L88" s="71">
        <f t="shared" si="33"/>
        <v>0</v>
      </c>
      <c r="M88" s="51">
        <f t="shared" si="36"/>
        <v>0</v>
      </c>
    </row>
    <row r="89" spans="1:13" s="2" customFormat="1" ht="27" x14ac:dyDescent="0.25">
      <c r="A89" s="20" t="s">
        <v>222</v>
      </c>
      <c r="B89" s="20" t="s">
        <v>223</v>
      </c>
      <c r="C89" s="21" t="s">
        <v>224</v>
      </c>
      <c r="D89" s="9"/>
      <c r="E89" s="9"/>
      <c r="F89" s="49">
        <f t="shared" si="34"/>
        <v>0</v>
      </c>
      <c r="G89" s="50"/>
      <c r="H89" s="9"/>
      <c r="I89" s="71">
        <f t="shared" si="35"/>
        <v>0</v>
      </c>
      <c r="J89" s="51"/>
      <c r="K89" s="50"/>
      <c r="L89" s="71">
        <f t="shared" si="33"/>
        <v>0</v>
      </c>
      <c r="M89" s="51">
        <f t="shared" si="36"/>
        <v>0</v>
      </c>
    </row>
    <row r="90" spans="1:13" s="2" customFormat="1" ht="27" x14ac:dyDescent="0.25">
      <c r="A90" s="20" t="s">
        <v>225</v>
      </c>
      <c r="B90" s="20" t="s">
        <v>226</v>
      </c>
      <c r="C90" s="21" t="s">
        <v>227</v>
      </c>
      <c r="D90" s="9"/>
      <c r="E90" s="9"/>
      <c r="F90" s="49">
        <f t="shared" si="34"/>
        <v>0</v>
      </c>
      <c r="G90" s="50"/>
      <c r="H90" s="9"/>
      <c r="I90" s="71">
        <f t="shared" si="35"/>
        <v>0</v>
      </c>
      <c r="J90" s="51"/>
      <c r="K90" s="50"/>
      <c r="L90" s="71">
        <f t="shared" si="33"/>
        <v>0</v>
      </c>
      <c r="M90" s="51">
        <f t="shared" si="36"/>
        <v>0</v>
      </c>
    </row>
    <row r="91" spans="1:13" s="2" customFormat="1" ht="27" x14ac:dyDescent="0.25">
      <c r="A91" s="20" t="s">
        <v>228</v>
      </c>
      <c r="B91" s="20" t="s">
        <v>229</v>
      </c>
      <c r="C91" s="21" t="s">
        <v>230</v>
      </c>
      <c r="D91" s="9"/>
      <c r="E91" s="9"/>
      <c r="F91" s="49">
        <f t="shared" si="34"/>
        <v>0</v>
      </c>
      <c r="G91" s="50"/>
      <c r="H91" s="9"/>
      <c r="I91" s="71">
        <f t="shared" si="35"/>
        <v>0</v>
      </c>
      <c r="J91" s="51"/>
      <c r="K91" s="50"/>
      <c r="L91" s="71">
        <f t="shared" si="33"/>
        <v>0</v>
      </c>
      <c r="M91" s="51">
        <f t="shared" si="36"/>
        <v>0</v>
      </c>
    </row>
    <row r="92" spans="1:13" s="2" customFormat="1" ht="39" x14ac:dyDescent="0.25">
      <c r="A92" s="20" t="s">
        <v>231</v>
      </c>
      <c r="B92" s="20" t="s">
        <v>232</v>
      </c>
      <c r="C92" s="24" t="s">
        <v>233</v>
      </c>
      <c r="D92" s="9"/>
      <c r="E92" s="9"/>
      <c r="F92" s="49">
        <f t="shared" si="34"/>
        <v>0</v>
      </c>
      <c r="G92" s="50"/>
      <c r="H92" s="9"/>
      <c r="I92" s="71">
        <f t="shared" si="35"/>
        <v>0</v>
      </c>
      <c r="J92" s="51"/>
      <c r="K92" s="50"/>
      <c r="L92" s="71">
        <f t="shared" si="33"/>
        <v>0</v>
      </c>
      <c r="M92" s="51">
        <f t="shared" si="36"/>
        <v>0</v>
      </c>
    </row>
    <row r="93" spans="1:13" s="2" customFormat="1" ht="27" x14ac:dyDescent="0.25">
      <c r="A93" s="20" t="s">
        <v>234</v>
      </c>
      <c r="B93" s="20" t="s">
        <v>235</v>
      </c>
      <c r="C93" s="21" t="s">
        <v>236</v>
      </c>
      <c r="D93" s="9"/>
      <c r="E93" s="9"/>
      <c r="F93" s="49">
        <f t="shared" si="34"/>
        <v>0</v>
      </c>
      <c r="G93" s="50"/>
      <c r="H93" s="9"/>
      <c r="I93" s="71">
        <f t="shared" si="35"/>
        <v>0</v>
      </c>
      <c r="J93" s="51"/>
      <c r="K93" s="50"/>
      <c r="L93" s="71">
        <f t="shared" si="33"/>
        <v>0</v>
      </c>
      <c r="M93" s="51">
        <f t="shared" si="36"/>
        <v>0</v>
      </c>
    </row>
    <row r="94" spans="1:13" s="2" customFormat="1" ht="27" x14ac:dyDescent="0.25">
      <c r="A94" s="20" t="s">
        <v>237</v>
      </c>
      <c r="B94" s="20" t="s">
        <v>238</v>
      </c>
      <c r="C94" s="21" t="s">
        <v>239</v>
      </c>
      <c r="D94" s="9"/>
      <c r="E94" s="9"/>
      <c r="F94" s="49">
        <f t="shared" si="34"/>
        <v>0</v>
      </c>
      <c r="G94" s="50"/>
      <c r="H94" s="9"/>
      <c r="I94" s="71">
        <f t="shared" si="35"/>
        <v>0</v>
      </c>
      <c r="J94" s="51"/>
      <c r="K94" s="50"/>
      <c r="L94" s="71">
        <f t="shared" si="33"/>
        <v>0</v>
      </c>
      <c r="M94" s="51">
        <f t="shared" si="36"/>
        <v>0</v>
      </c>
    </row>
    <row r="95" spans="1:13" s="2" customFormat="1" ht="26.25" x14ac:dyDescent="0.25">
      <c r="A95" s="20" t="s">
        <v>240</v>
      </c>
      <c r="B95" s="20" t="s">
        <v>241</v>
      </c>
      <c r="C95" s="24" t="s">
        <v>242</v>
      </c>
      <c r="D95" s="9"/>
      <c r="E95" s="9"/>
      <c r="F95" s="49">
        <f t="shared" si="34"/>
        <v>0</v>
      </c>
      <c r="G95" s="50"/>
      <c r="H95" s="9"/>
      <c r="I95" s="71">
        <f t="shared" si="35"/>
        <v>0</v>
      </c>
      <c r="J95" s="51"/>
      <c r="K95" s="50"/>
      <c r="L95" s="71">
        <f t="shared" si="33"/>
        <v>0</v>
      </c>
      <c r="M95" s="51">
        <f t="shared" si="36"/>
        <v>0</v>
      </c>
    </row>
    <row r="96" spans="1:13" s="2" customFormat="1" ht="27" x14ac:dyDescent="0.25">
      <c r="A96" s="20" t="s">
        <v>243</v>
      </c>
      <c r="B96" s="20" t="s">
        <v>244</v>
      </c>
      <c r="C96" s="21" t="s">
        <v>245</v>
      </c>
      <c r="D96" s="9"/>
      <c r="E96" s="9"/>
      <c r="F96" s="49">
        <f t="shared" si="34"/>
        <v>0</v>
      </c>
      <c r="G96" s="50"/>
      <c r="H96" s="9"/>
      <c r="I96" s="71">
        <f t="shared" si="35"/>
        <v>0</v>
      </c>
      <c r="J96" s="51"/>
      <c r="K96" s="50"/>
      <c r="L96" s="71">
        <f t="shared" si="33"/>
        <v>0</v>
      </c>
      <c r="M96" s="51">
        <f t="shared" si="36"/>
        <v>0</v>
      </c>
    </row>
    <row r="97" spans="1:13" s="2" customFormat="1" ht="27" x14ac:dyDescent="0.25">
      <c r="A97" s="20" t="s">
        <v>246</v>
      </c>
      <c r="B97" s="20" t="s">
        <v>247</v>
      </c>
      <c r="C97" s="21" t="s">
        <v>248</v>
      </c>
      <c r="D97" s="9"/>
      <c r="E97" s="9"/>
      <c r="F97" s="49">
        <f t="shared" si="34"/>
        <v>0</v>
      </c>
      <c r="G97" s="50"/>
      <c r="H97" s="9"/>
      <c r="I97" s="71">
        <f t="shared" si="35"/>
        <v>0</v>
      </c>
      <c r="J97" s="51"/>
      <c r="K97" s="50"/>
      <c r="L97" s="71">
        <f t="shared" si="33"/>
        <v>0</v>
      </c>
      <c r="M97" s="51">
        <f t="shared" si="36"/>
        <v>0</v>
      </c>
    </row>
    <row r="98" spans="1:13" s="2" customFormat="1" ht="39" x14ac:dyDescent="0.25">
      <c r="A98" s="20" t="s">
        <v>249</v>
      </c>
      <c r="B98" s="20" t="s">
        <v>250</v>
      </c>
      <c r="C98" s="24" t="s">
        <v>251</v>
      </c>
      <c r="D98" s="9"/>
      <c r="E98" s="9"/>
      <c r="F98" s="49">
        <f t="shared" si="34"/>
        <v>0</v>
      </c>
      <c r="G98" s="50"/>
      <c r="H98" s="9"/>
      <c r="I98" s="71">
        <f t="shared" si="35"/>
        <v>0</v>
      </c>
      <c r="J98" s="51"/>
      <c r="K98" s="50"/>
      <c r="L98" s="71">
        <f t="shared" si="33"/>
        <v>0</v>
      </c>
      <c r="M98" s="51">
        <f t="shared" si="36"/>
        <v>0</v>
      </c>
    </row>
    <row r="99" spans="1:13" s="2" customFormat="1" ht="13.5" x14ac:dyDescent="0.25">
      <c r="A99" s="20" t="s">
        <v>252</v>
      </c>
      <c r="B99" s="20" t="s">
        <v>253</v>
      </c>
      <c r="C99" s="21" t="s">
        <v>254</v>
      </c>
      <c r="D99" s="9"/>
      <c r="E99" s="9"/>
      <c r="F99" s="49">
        <f t="shared" si="34"/>
        <v>0</v>
      </c>
      <c r="G99" s="50"/>
      <c r="H99" s="9"/>
      <c r="I99" s="71">
        <f t="shared" si="35"/>
        <v>0</v>
      </c>
      <c r="J99" s="51"/>
      <c r="K99" s="50"/>
      <c r="L99" s="71">
        <f t="shared" si="33"/>
        <v>0</v>
      </c>
      <c r="M99" s="51">
        <f t="shared" si="36"/>
        <v>0</v>
      </c>
    </row>
    <row r="100" spans="1:13" s="2" customFormat="1" ht="27" x14ac:dyDescent="0.25">
      <c r="A100" s="20" t="s">
        <v>255</v>
      </c>
      <c r="B100" s="20" t="s">
        <v>256</v>
      </c>
      <c r="C100" s="21" t="s">
        <v>257</v>
      </c>
      <c r="D100" s="9"/>
      <c r="E100" s="9"/>
      <c r="F100" s="49">
        <f t="shared" si="34"/>
        <v>0</v>
      </c>
      <c r="G100" s="50"/>
      <c r="H100" s="9"/>
      <c r="I100" s="71">
        <f t="shared" si="35"/>
        <v>0</v>
      </c>
      <c r="J100" s="51"/>
      <c r="K100" s="50"/>
      <c r="L100" s="71">
        <f t="shared" si="33"/>
        <v>0</v>
      </c>
      <c r="M100" s="51">
        <f t="shared" si="36"/>
        <v>0</v>
      </c>
    </row>
    <row r="101" spans="1:13" s="2" customFormat="1" ht="39" x14ac:dyDescent="0.25">
      <c r="A101" s="20" t="s">
        <v>258</v>
      </c>
      <c r="B101" s="20" t="s">
        <v>259</v>
      </c>
      <c r="C101" s="24" t="s">
        <v>260</v>
      </c>
      <c r="D101" s="9"/>
      <c r="E101" s="9"/>
      <c r="F101" s="49">
        <f t="shared" si="34"/>
        <v>0</v>
      </c>
      <c r="G101" s="50"/>
      <c r="H101" s="9"/>
      <c r="I101" s="71">
        <f t="shared" si="35"/>
        <v>0</v>
      </c>
      <c r="J101" s="51"/>
      <c r="K101" s="50"/>
      <c r="L101" s="71">
        <f t="shared" si="33"/>
        <v>0</v>
      </c>
      <c r="M101" s="51">
        <f t="shared" si="36"/>
        <v>0</v>
      </c>
    </row>
    <row r="102" spans="1:13" s="2" customFormat="1" ht="13.5" x14ac:dyDescent="0.25">
      <c r="A102" s="20" t="s">
        <v>261</v>
      </c>
      <c r="B102" s="20" t="s">
        <v>262</v>
      </c>
      <c r="C102" s="21" t="s">
        <v>263</v>
      </c>
      <c r="D102" s="9"/>
      <c r="E102" s="9"/>
      <c r="F102" s="49">
        <f t="shared" si="34"/>
        <v>0</v>
      </c>
      <c r="G102" s="50"/>
      <c r="H102" s="9"/>
      <c r="I102" s="71">
        <f t="shared" si="35"/>
        <v>0</v>
      </c>
      <c r="J102" s="51"/>
      <c r="K102" s="50"/>
      <c r="L102" s="71">
        <f t="shared" si="33"/>
        <v>0</v>
      </c>
      <c r="M102" s="51">
        <f t="shared" si="36"/>
        <v>0</v>
      </c>
    </row>
    <row r="103" spans="1:13" s="2" customFormat="1" ht="27" x14ac:dyDescent="0.25">
      <c r="A103" s="20" t="s">
        <v>264</v>
      </c>
      <c r="B103" s="20" t="s">
        <v>265</v>
      </c>
      <c r="C103" s="21" t="s">
        <v>266</v>
      </c>
      <c r="D103" s="9"/>
      <c r="E103" s="9"/>
      <c r="F103" s="49">
        <f t="shared" si="34"/>
        <v>0</v>
      </c>
      <c r="G103" s="50"/>
      <c r="H103" s="9"/>
      <c r="I103" s="71">
        <f t="shared" si="35"/>
        <v>0</v>
      </c>
      <c r="J103" s="51"/>
      <c r="K103" s="50"/>
      <c r="L103" s="71">
        <f t="shared" si="33"/>
        <v>0</v>
      </c>
      <c r="M103" s="51">
        <f t="shared" si="36"/>
        <v>0</v>
      </c>
    </row>
    <row r="104" spans="1:13" s="2" customFormat="1" ht="39" x14ac:dyDescent="0.25">
      <c r="A104" s="20" t="s">
        <v>267</v>
      </c>
      <c r="B104" s="20" t="s">
        <v>268</v>
      </c>
      <c r="C104" s="24" t="s">
        <v>269</v>
      </c>
      <c r="D104" s="9"/>
      <c r="E104" s="9"/>
      <c r="F104" s="49">
        <f t="shared" si="34"/>
        <v>0</v>
      </c>
      <c r="G104" s="50"/>
      <c r="H104" s="9"/>
      <c r="I104" s="71">
        <f t="shared" si="35"/>
        <v>0</v>
      </c>
      <c r="J104" s="51"/>
      <c r="K104" s="50"/>
      <c r="L104" s="71">
        <f t="shared" si="33"/>
        <v>0</v>
      </c>
      <c r="M104" s="51">
        <f t="shared" si="36"/>
        <v>0</v>
      </c>
    </row>
    <row r="105" spans="1:13" s="2" customFormat="1" ht="54" x14ac:dyDescent="0.25">
      <c r="A105" s="20" t="s">
        <v>270</v>
      </c>
      <c r="B105" s="20" t="s">
        <v>271</v>
      </c>
      <c r="C105" s="21" t="s">
        <v>272</v>
      </c>
      <c r="D105" s="9"/>
      <c r="E105" s="9"/>
      <c r="F105" s="49">
        <f t="shared" si="34"/>
        <v>0</v>
      </c>
      <c r="G105" s="50"/>
      <c r="H105" s="9"/>
      <c r="I105" s="71">
        <f t="shared" si="35"/>
        <v>0</v>
      </c>
      <c r="J105" s="51"/>
      <c r="K105" s="50"/>
      <c r="L105" s="71">
        <f t="shared" si="33"/>
        <v>0</v>
      </c>
      <c r="M105" s="51">
        <f t="shared" si="36"/>
        <v>0</v>
      </c>
    </row>
    <row r="106" spans="1:13" s="2" customFormat="1" ht="27" x14ac:dyDescent="0.25">
      <c r="A106" s="20" t="s">
        <v>273</v>
      </c>
      <c r="B106" s="20" t="s">
        <v>274</v>
      </c>
      <c r="C106" s="21" t="s">
        <v>275</v>
      </c>
      <c r="D106" s="9"/>
      <c r="E106" s="9"/>
      <c r="F106" s="49">
        <f t="shared" si="34"/>
        <v>0</v>
      </c>
      <c r="G106" s="50"/>
      <c r="H106" s="9"/>
      <c r="I106" s="71">
        <f t="shared" si="35"/>
        <v>0</v>
      </c>
      <c r="J106" s="51"/>
      <c r="K106" s="50"/>
      <c r="L106" s="71">
        <f t="shared" si="33"/>
        <v>0</v>
      </c>
      <c r="M106" s="51">
        <f t="shared" si="36"/>
        <v>0</v>
      </c>
    </row>
    <row r="107" spans="1:13" s="2" customFormat="1" ht="40.5" x14ac:dyDescent="0.25">
      <c r="A107" s="20" t="s">
        <v>276</v>
      </c>
      <c r="B107" s="20" t="s">
        <v>277</v>
      </c>
      <c r="C107" s="21" t="s">
        <v>278</v>
      </c>
      <c r="D107" s="9"/>
      <c r="E107" s="9"/>
      <c r="F107" s="49">
        <f t="shared" si="34"/>
        <v>0</v>
      </c>
      <c r="G107" s="50"/>
      <c r="H107" s="9"/>
      <c r="I107" s="71">
        <f t="shared" si="35"/>
        <v>0</v>
      </c>
      <c r="J107" s="51"/>
      <c r="K107" s="50"/>
      <c r="L107" s="71">
        <f t="shared" si="33"/>
        <v>0</v>
      </c>
      <c r="M107" s="51">
        <f t="shared" si="36"/>
        <v>0</v>
      </c>
    </row>
    <row r="108" spans="1:13" s="2" customFormat="1" ht="27" x14ac:dyDescent="0.25">
      <c r="A108" s="20" t="s">
        <v>279</v>
      </c>
      <c r="B108" s="20" t="s">
        <v>280</v>
      </c>
      <c r="C108" s="21" t="s">
        <v>281</v>
      </c>
      <c r="D108" s="9"/>
      <c r="E108" s="9"/>
      <c r="F108" s="49">
        <f t="shared" si="34"/>
        <v>0</v>
      </c>
      <c r="G108" s="50"/>
      <c r="H108" s="9"/>
      <c r="I108" s="71">
        <f t="shared" si="35"/>
        <v>0</v>
      </c>
      <c r="J108" s="51"/>
      <c r="K108" s="50"/>
      <c r="L108" s="71">
        <f t="shared" si="33"/>
        <v>0</v>
      </c>
      <c r="M108" s="51">
        <f t="shared" si="36"/>
        <v>0</v>
      </c>
    </row>
    <row r="109" spans="1:13" s="2" customFormat="1" ht="27" x14ac:dyDescent="0.25">
      <c r="A109" s="20" t="s">
        <v>282</v>
      </c>
      <c r="B109" s="20" t="s">
        <v>283</v>
      </c>
      <c r="C109" s="21" t="s">
        <v>284</v>
      </c>
      <c r="D109" s="9"/>
      <c r="E109" s="9"/>
      <c r="F109" s="49">
        <f t="shared" si="34"/>
        <v>0</v>
      </c>
      <c r="G109" s="50"/>
      <c r="H109" s="9"/>
      <c r="I109" s="71">
        <f t="shared" si="35"/>
        <v>0</v>
      </c>
      <c r="J109" s="51"/>
      <c r="K109" s="50"/>
      <c r="L109" s="71">
        <f t="shared" si="33"/>
        <v>0</v>
      </c>
      <c r="M109" s="51">
        <f t="shared" si="36"/>
        <v>0</v>
      </c>
    </row>
    <row r="110" spans="1:13" s="2" customFormat="1" ht="27" x14ac:dyDescent="0.25">
      <c r="A110" s="20" t="s">
        <v>285</v>
      </c>
      <c r="B110" s="20" t="s">
        <v>286</v>
      </c>
      <c r="C110" s="21" t="s">
        <v>287</v>
      </c>
      <c r="D110" s="9"/>
      <c r="E110" s="9"/>
      <c r="F110" s="49">
        <f t="shared" si="34"/>
        <v>0</v>
      </c>
      <c r="G110" s="50"/>
      <c r="H110" s="9"/>
      <c r="I110" s="71">
        <f t="shared" si="35"/>
        <v>0</v>
      </c>
      <c r="J110" s="51"/>
      <c r="K110" s="50"/>
      <c r="L110" s="71">
        <f t="shared" si="33"/>
        <v>0</v>
      </c>
      <c r="M110" s="51">
        <f t="shared" si="36"/>
        <v>0</v>
      </c>
    </row>
    <row r="111" spans="1:13" s="2" customFormat="1" ht="67.5" x14ac:dyDescent="0.25">
      <c r="A111" s="20" t="s">
        <v>288</v>
      </c>
      <c r="B111" s="20" t="s">
        <v>289</v>
      </c>
      <c r="C111" s="21" t="s">
        <v>290</v>
      </c>
      <c r="D111" s="9"/>
      <c r="E111" s="9"/>
      <c r="F111" s="49">
        <f t="shared" si="34"/>
        <v>0</v>
      </c>
      <c r="G111" s="50"/>
      <c r="H111" s="9"/>
      <c r="I111" s="71">
        <f t="shared" si="35"/>
        <v>0</v>
      </c>
      <c r="J111" s="51"/>
      <c r="K111" s="50"/>
      <c r="L111" s="71">
        <f t="shared" si="33"/>
        <v>0</v>
      </c>
      <c r="M111" s="51">
        <f t="shared" si="36"/>
        <v>0</v>
      </c>
    </row>
    <row r="112" spans="1:13" s="2" customFormat="1" ht="27" x14ac:dyDescent="0.25">
      <c r="A112" s="20" t="s">
        <v>291</v>
      </c>
      <c r="B112" s="20" t="s">
        <v>292</v>
      </c>
      <c r="C112" s="21" t="s">
        <v>293</v>
      </c>
      <c r="D112" s="9"/>
      <c r="E112" s="9"/>
      <c r="F112" s="49">
        <f t="shared" si="34"/>
        <v>0</v>
      </c>
      <c r="G112" s="50"/>
      <c r="H112" s="9"/>
      <c r="I112" s="71">
        <f t="shared" si="35"/>
        <v>0</v>
      </c>
      <c r="J112" s="51"/>
      <c r="K112" s="50"/>
      <c r="L112" s="71">
        <f t="shared" si="33"/>
        <v>0</v>
      </c>
      <c r="M112" s="51">
        <f t="shared" si="36"/>
        <v>0</v>
      </c>
    </row>
    <row r="113" spans="1:13" s="2" customFormat="1" ht="13.5" x14ac:dyDescent="0.25">
      <c r="A113" s="20" t="s">
        <v>294</v>
      </c>
      <c r="B113" s="20" t="s">
        <v>295</v>
      </c>
      <c r="C113" s="21" t="s">
        <v>296</v>
      </c>
      <c r="D113" s="9"/>
      <c r="E113" s="9"/>
      <c r="F113" s="49">
        <f t="shared" si="34"/>
        <v>0</v>
      </c>
      <c r="G113" s="50"/>
      <c r="H113" s="9"/>
      <c r="I113" s="71">
        <f t="shared" si="35"/>
        <v>0</v>
      </c>
      <c r="J113" s="51"/>
      <c r="K113" s="50"/>
      <c r="L113" s="71">
        <f t="shared" si="33"/>
        <v>0</v>
      </c>
      <c r="M113" s="51">
        <f t="shared" si="36"/>
        <v>0</v>
      </c>
    </row>
    <row r="114" spans="1:13" s="2" customFormat="1" ht="40.5" x14ac:dyDescent="0.25">
      <c r="A114" s="20" t="s">
        <v>297</v>
      </c>
      <c r="B114" s="20" t="s">
        <v>298</v>
      </c>
      <c r="C114" s="21" t="s">
        <v>299</v>
      </c>
      <c r="D114" s="9"/>
      <c r="E114" s="9"/>
      <c r="F114" s="49">
        <f t="shared" si="34"/>
        <v>0</v>
      </c>
      <c r="G114" s="50"/>
      <c r="H114" s="9"/>
      <c r="I114" s="71">
        <f t="shared" si="35"/>
        <v>0</v>
      </c>
      <c r="J114" s="51"/>
      <c r="K114" s="50"/>
      <c r="L114" s="71">
        <f t="shared" si="33"/>
        <v>0</v>
      </c>
      <c r="M114" s="51">
        <f t="shared" si="36"/>
        <v>0</v>
      </c>
    </row>
    <row r="115" spans="1:13" s="2" customFormat="1" ht="27" x14ac:dyDescent="0.25">
      <c r="A115" s="20" t="s">
        <v>300</v>
      </c>
      <c r="B115" s="20" t="s">
        <v>301</v>
      </c>
      <c r="C115" s="21" t="s">
        <v>302</v>
      </c>
      <c r="D115" s="9"/>
      <c r="E115" s="9"/>
      <c r="F115" s="49">
        <f t="shared" si="34"/>
        <v>0</v>
      </c>
      <c r="G115" s="50"/>
      <c r="H115" s="9"/>
      <c r="I115" s="71">
        <f t="shared" si="35"/>
        <v>0</v>
      </c>
      <c r="J115" s="51"/>
      <c r="K115" s="50"/>
      <c r="L115" s="71">
        <f>SUM(J115:K115)</f>
        <v>0</v>
      </c>
      <c r="M115" s="51">
        <f t="shared" si="36"/>
        <v>0</v>
      </c>
    </row>
    <row r="116" spans="1:13" s="2" customFormat="1" ht="13.5" x14ac:dyDescent="0.25">
      <c r="A116" s="16" t="s">
        <v>303</v>
      </c>
      <c r="B116" s="16" t="s">
        <v>304</v>
      </c>
      <c r="C116" s="17" t="s">
        <v>305</v>
      </c>
      <c r="D116" s="8">
        <f>SUM(D117:D120)</f>
        <v>0</v>
      </c>
      <c r="E116" s="8">
        <f>SUM(E117:E120)</f>
        <v>0</v>
      </c>
      <c r="F116" s="8">
        <f>+D116+E116</f>
        <v>0</v>
      </c>
      <c r="G116" s="65">
        <f>SUM(G117:G120)</f>
        <v>0</v>
      </c>
      <c r="H116" s="8">
        <f>SUM(H117:H120)</f>
        <v>0</v>
      </c>
      <c r="I116" s="70">
        <f>+F116+G116+H116</f>
        <v>0</v>
      </c>
      <c r="J116" s="48">
        <f>SUM(J117:J120)</f>
        <v>0</v>
      </c>
      <c r="K116" s="65">
        <f>SUM(K117:K120)</f>
        <v>0</v>
      </c>
      <c r="L116" s="70">
        <f>+J116+K116</f>
        <v>0</v>
      </c>
      <c r="M116" s="48">
        <f>SUM(M117:M120)</f>
        <v>0</v>
      </c>
    </row>
    <row r="117" spans="1:13" s="2" customFormat="1" ht="13.5" x14ac:dyDescent="0.25">
      <c r="A117" s="20" t="s">
        <v>306</v>
      </c>
      <c r="B117" s="20" t="s">
        <v>307</v>
      </c>
      <c r="C117" s="27" t="s">
        <v>308</v>
      </c>
      <c r="D117" s="9"/>
      <c r="E117" s="9"/>
      <c r="F117" s="49">
        <f>SUM(D117:E117)</f>
        <v>0</v>
      </c>
      <c r="G117" s="50"/>
      <c r="H117" s="9"/>
      <c r="I117" s="71">
        <f t="shared" ref="I117:I120" si="37">SUM(F117:H117)</f>
        <v>0</v>
      </c>
      <c r="J117" s="51"/>
      <c r="K117" s="50"/>
      <c r="L117" s="71">
        <f>SUM(J117:K117)</f>
        <v>0</v>
      </c>
      <c r="M117" s="51">
        <f t="shared" ref="M117:M120" si="38">+L117+I117</f>
        <v>0</v>
      </c>
    </row>
    <row r="118" spans="1:13" s="2" customFormat="1" ht="13.5" x14ac:dyDescent="0.25">
      <c r="A118" s="20" t="s">
        <v>309</v>
      </c>
      <c r="B118" s="20" t="s">
        <v>310</v>
      </c>
      <c r="C118" s="27" t="s">
        <v>311</v>
      </c>
      <c r="D118" s="9"/>
      <c r="E118" s="9"/>
      <c r="F118" s="49">
        <f>SUM(D118:E118)</f>
        <v>0</v>
      </c>
      <c r="G118" s="50"/>
      <c r="H118" s="9"/>
      <c r="I118" s="71">
        <f t="shared" si="37"/>
        <v>0</v>
      </c>
      <c r="J118" s="51"/>
      <c r="K118" s="50"/>
      <c r="L118" s="71">
        <f t="shared" ref="L118:L120" si="39">SUM(J118:K118)</f>
        <v>0</v>
      </c>
      <c r="M118" s="51">
        <f t="shared" si="38"/>
        <v>0</v>
      </c>
    </row>
    <row r="119" spans="1:13" s="2" customFormat="1" ht="26.25" x14ac:dyDescent="0.25">
      <c r="A119" s="20" t="s">
        <v>312</v>
      </c>
      <c r="B119" s="20" t="s">
        <v>313</v>
      </c>
      <c r="C119" s="27" t="s">
        <v>314</v>
      </c>
      <c r="D119" s="9"/>
      <c r="E119" s="9"/>
      <c r="F119" s="49">
        <f>SUM(D119:E119)</f>
        <v>0</v>
      </c>
      <c r="G119" s="50"/>
      <c r="H119" s="9"/>
      <c r="I119" s="71">
        <f t="shared" si="37"/>
        <v>0</v>
      </c>
      <c r="J119" s="51"/>
      <c r="K119" s="50"/>
      <c r="L119" s="71">
        <f t="shared" si="39"/>
        <v>0</v>
      </c>
      <c r="M119" s="51">
        <f t="shared" si="38"/>
        <v>0</v>
      </c>
    </row>
    <row r="120" spans="1:13" s="2" customFormat="1" ht="13.5" x14ac:dyDescent="0.25">
      <c r="A120" s="20" t="s">
        <v>315</v>
      </c>
      <c r="B120" s="20" t="s">
        <v>316</v>
      </c>
      <c r="C120" s="27" t="s">
        <v>317</v>
      </c>
      <c r="D120" s="9"/>
      <c r="E120" s="9"/>
      <c r="F120" s="49">
        <f>SUM(D120:E120)</f>
        <v>0</v>
      </c>
      <c r="G120" s="50"/>
      <c r="H120" s="9"/>
      <c r="I120" s="71">
        <f t="shared" si="37"/>
        <v>0</v>
      </c>
      <c r="J120" s="51"/>
      <c r="K120" s="50"/>
      <c r="L120" s="71">
        <f t="shared" si="39"/>
        <v>0</v>
      </c>
      <c r="M120" s="51">
        <f t="shared" si="38"/>
        <v>0</v>
      </c>
    </row>
    <row r="121" spans="1:13" s="2" customFormat="1" ht="13.5" x14ac:dyDescent="0.25">
      <c r="A121" s="16" t="s">
        <v>318</v>
      </c>
      <c r="B121" s="16" t="s">
        <v>319</v>
      </c>
      <c r="C121" s="17" t="s">
        <v>320</v>
      </c>
      <c r="D121" s="8">
        <f t="shared" ref="D121:K121" si="40">+D122</f>
        <v>0</v>
      </c>
      <c r="E121" s="8">
        <f t="shared" si="40"/>
        <v>0</v>
      </c>
      <c r="F121" s="8">
        <f>+F122</f>
        <v>0</v>
      </c>
      <c r="G121" s="65">
        <f>+G122</f>
        <v>0</v>
      </c>
      <c r="H121" s="8">
        <f t="shared" si="40"/>
        <v>0</v>
      </c>
      <c r="I121" s="70">
        <f t="shared" si="40"/>
        <v>0</v>
      </c>
      <c r="J121" s="48">
        <f t="shared" si="40"/>
        <v>0</v>
      </c>
      <c r="K121" s="65">
        <f t="shared" si="40"/>
        <v>0</v>
      </c>
      <c r="L121" s="70">
        <f>+L122</f>
        <v>0</v>
      </c>
      <c r="M121" s="48">
        <f>+M122</f>
        <v>0</v>
      </c>
    </row>
    <row r="122" spans="1:13" s="2" customFormat="1" ht="13.5" x14ac:dyDescent="0.25">
      <c r="A122" s="16" t="s">
        <v>321</v>
      </c>
      <c r="B122" s="16" t="s">
        <v>322</v>
      </c>
      <c r="C122" s="17" t="s">
        <v>320</v>
      </c>
      <c r="D122" s="8">
        <f>SUM(D123:D124)</f>
        <v>0</v>
      </c>
      <c r="E122" s="8">
        <f>SUM(E123:E124)</f>
        <v>0</v>
      </c>
      <c r="F122" s="8">
        <f>+D122+E122</f>
        <v>0</v>
      </c>
      <c r="G122" s="65">
        <f>SUM(G123:G124)</f>
        <v>0</v>
      </c>
      <c r="H122" s="8">
        <f>SUM(H123:H124)</f>
        <v>0</v>
      </c>
      <c r="I122" s="70">
        <f>+F122+G122+H122</f>
        <v>0</v>
      </c>
      <c r="J122" s="48">
        <f>SUM(J123:J124)</f>
        <v>0</v>
      </c>
      <c r="K122" s="65">
        <f>SUM(K123:K124)</f>
        <v>0</v>
      </c>
      <c r="L122" s="70">
        <f>+J122+K122</f>
        <v>0</v>
      </c>
      <c r="M122" s="48">
        <f>SUM(M123:M124)</f>
        <v>0</v>
      </c>
    </row>
    <row r="123" spans="1:13" s="2" customFormat="1" ht="13.5" x14ac:dyDescent="0.25">
      <c r="A123" s="20" t="s">
        <v>323</v>
      </c>
      <c r="B123" s="20" t="s">
        <v>324</v>
      </c>
      <c r="C123" s="27" t="s">
        <v>325</v>
      </c>
      <c r="D123" s="9"/>
      <c r="E123" s="9"/>
      <c r="F123" s="49">
        <f>SUM(D123:E123)</f>
        <v>0</v>
      </c>
      <c r="G123" s="50"/>
      <c r="H123" s="9"/>
      <c r="I123" s="71">
        <f t="shared" ref="I123:I124" si="41">SUM(F123:H123)</f>
        <v>0</v>
      </c>
      <c r="J123" s="51"/>
      <c r="K123" s="50"/>
      <c r="L123" s="71">
        <f t="shared" ref="L123:L124" si="42">SUM(J123:K123)</f>
        <v>0</v>
      </c>
      <c r="M123" s="51">
        <f t="shared" ref="M123:M124" si="43">+L123+I123</f>
        <v>0</v>
      </c>
    </row>
    <row r="124" spans="1:13" s="2" customFormat="1" ht="13.5" x14ac:dyDescent="0.25">
      <c r="A124" s="20" t="s">
        <v>326</v>
      </c>
      <c r="B124" s="20" t="s">
        <v>327</v>
      </c>
      <c r="C124" s="27" t="s">
        <v>200</v>
      </c>
      <c r="D124" s="9"/>
      <c r="E124" s="9"/>
      <c r="F124" s="49">
        <f>SUM(D124:E124)</f>
        <v>0</v>
      </c>
      <c r="G124" s="50"/>
      <c r="H124" s="9"/>
      <c r="I124" s="71">
        <f t="shared" si="41"/>
        <v>0</v>
      </c>
      <c r="J124" s="51"/>
      <c r="K124" s="50"/>
      <c r="L124" s="71">
        <f t="shared" si="42"/>
        <v>0</v>
      </c>
      <c r="M124" s="51">
        <f t="shared" si="43"/>
        <v>0</v>
      </c>
    </row>
    <row r="125" spans="1:13" s="2" customFormat="1" ht="13.5" x14ac:dyDescent="0.25">
      <c r="A125" s="16" t="s">
        <v>328</v>
      </c>
      <c r="B125" s="16" t="s">
        <v>329</v>
      </c>
      <c r="C125" s="17" t="s">
        <v>330</v>
      </c>
      <c r="D125" s="7">
        <f>D127+D139+D144+D169+D213+D243+D251+D267+D278+D314+D331</f>
        <v>32152623.539999999</v>
      </c>
      <c r="E125" s="7">
        <f>E127+E139+E144+E169+E213+E243+E251+E267+E278+E314+E331</f>
        <v>0</v>
      </c>
      <c r="F125" s="8">
        <f>+D125+E125</f>
        <v>32152623.539999999</v>
      </c>
      <c r="G125" s="10">
        <f>G127+G139+G144+G169+G213+G243+G251+G267+G278+G314+G331</f>
        <v>534500000</v>
      </c>
      <c r="H125" s="7">
        <f>H127+H139+H144+H169+H213+H243+H251+H267+H278+H314+H331</f>
        <v>0</v>
      </c>
      <c r="I125" s="70">
        <f>+F125+G125+H125</f>
        <v>566652623.53999996</v>
      </c>
      <c r="J125" s="48">
        <f>J127+J139+J144+J169+J213+J243+J251+J267+J278+J314+J331</f>
        <v>8698983</v>
      </c>
      <c r="K125" s="10">
        <f>K127+K139+K144+K169+K213+K243+K251+K267+K278+K314</f>
        <v>779006190</v>
      </c>
      <c r="L125" s="79">
        <f>+J125+K125</f>
        <v>787705173</v>
      </c>
      <c r="M125" s="47">
        <f>L125+I125</f>
        <v>1354357796.54</v>
      </c>
    </row>
    <row r="126" spans="1:13" s="41" customFormat="1" ht="13.5" x14ac:dyDescent="0.25">
      <c r="A126" s="39" t="s">
        <v>3635</v>
      </c>
      <c r="B126" s="39"/>
      <c r="C126" s="40" t="s">
        <v>3636</v>
      </c>
      <c r="D126" s="54"/>
      <c r="E126" s="54"/>
      <c r="F126" s="54"/>
      <c r="G126" s="67"/>
      <c r="H126" s="54"/>
      <c r="I126" s="72"/>
      <c r="J126" s="76"/>
      <c r="K126" s="67"/>
      <c r="L126" s="72"/>
      <c r="M126" s="76"/>
    </row>
    <row r="127" spans="1:13" s="2" customFormat="1" ht="27" x14ac:dyDescent="0.25">
      <c r="A127" s="16" t="s">
        <v>331</v>
      </c>
      <c r="B127" s="16" t="s">
        <v>332</v>
      </c>
      <c r="C127" s="17" t="s">
        <v>333</v>
      </c>
      <c r="D127" s="8">
        <f>SUM(D128:D138)</f>
        <v>0</v>
      </c>
      <c r="E127" s="8">
        <f>SUM(E128:E138)</f>
        <v>0</v>
      </c>
      <c r="F127" s="8">
        <f>+D127+E127</f>
        <v>0</v>
      </c>
      <c r="G127" s="65">
        <f>SUM(G128:G138)</f>
        <v>0</v>
      </c>
      <c r="H127" s="8">
        <f>SUM(H128:H138)</f>
        <v>0</v>
      </c>
      <c r="I127" s="70">
        <f>+F127+G127+H127</f>
        <v>0</v>
      </c>
      <c r="J127" s="48">
        <f>SUM(J128:J138)</f>
        <v>0</v>
      </c>
      <c r="K127" s="65">
        <f>SUM(K128:K138)</f>
        <v>0</v>
      </c>
      <c r="L127" s="70">
        <f>+J127+K127</f>
        <v>0</v>
      </c>
      <c r="M127" s="48">
        <f>SUM(M128:M138)</f>
        <v>0</v>
      </c>
    </row>
    <row r="128" spans="1:13" s="2" customFormat="1" ht="13.5" x14ac:dyDescent="0.25">
      <c r="A128" s="20" t="s">
        <v>334</v>
      </c>
      <c r="B128" s="20" t="s">
        <v>335</v>
      </c>
      <c r="C128" s="27" t="s">
        <v>336</v>
      </c>
      <c r="D128" s="9"/>
      <c r="E128" s="9"/>
      <c r="F128" s="49">
        <f t="shared" ref="F128:F138" si="44">SUM(D128:E128)</f>
        <v>0</v>
      </c>
      <c r="G128" s="50"/>
      <c r="H128" s="9"/>
      <c r="I128" s="71">
        <f t="shared" ref="I128:I138" si="45">SUM(F128:H128)</f>
        <v>0</v>
      </c>
      <c r="J128" s="51"/>
      <c r="K128" s="50"/>
      <c r="L128" s="71">
        <f t="shared" ref="L128:L138" si="46">SUM(J128:K128)</f>
        <v>0</v>
      </c>
      <c r="M128" s="51">
        <f t="shared" ref="M128:M138" si="47">+L128+I128</f>
        <v>0</v>
      </c>
    </row>
    <row r="129" spans="1:13" s="2" customFormat="1" ht="13.5" x14ac:dyDescent="0.25">
      <c r="A129" s="20" t="s">
        <v>337</v>
      </c>
      <c r="B129" s="20" t="s">
        <v>338</v>
      </c>
      <c r="C129" s="27" t="s">
        <v>339</v>
      </c>
      <c r="D129" s="9"/>
      <c r="E129" s="9"/>
      <c r="F129" s="49">
        <f t="shared" si="44"/>
        <v>0</v>
      </c>
      <c r="G129" s="50"/>
      <c r="H129" s="9"/>
      <c r="I129" s="71">
        <f t="shared" si="45"/>
        <v>0</v>
      </c>
      <c r="J129" s="51"/>
      <c r="K129" s="50"/>
      <c r="L129" s="71">
        <f t="shared" si="46"/>
        <v>0</v>
      </c>
      <c r="M129" s="51">
        <f t="shared" si="47"/>
        <v>0</v>
      </c>
    </row>
    <row r="130" spans="1:13" s="2" customFormat="1" ht="13.5" x14ac:dyDescent="0.25">
      <c r="A130" s="20" t="s">
        <v>340</v>
      </c>
      <c r="B130" s="20" t="s">
        <v>341</v>
      </c>
      <c r="C130" s="27" t="s">
        <v>342</v>
      </c>
      <c r="D130" s="9"/>
      <c r="E130" s="9"/>
      <c r="F130" s="49">
        <f t="shared" si="44"/>
        <v>0</v>
      </c>
      <c r="G130" s="50"/>
      <c r="H130" s="9"/>
      <c r="I130" s="71">
        <f t="shared" si="45"/>
        <v>0</v>
      </c>
      <c r="J130" s="51"/>
      <c r="K130" s="50"/>
      <c r="L130" s="71">
        <f t="shared" si="46"/>
        <v>0</v>
      </c>
      <c r="M130" s="51">
        <f t="shared" si="47"/>
        <v>0</v>
      </c>
    </row>
    <row r="131" spans="1:13" s="2" customFormat="1" ht="13.5" x14ac:dyDescent="0.25">
      <c r="A131" s="20" t="s">
        <v>343</v>
      </c>
      <c r="B131" s="20" t="s">
        <v>344</v>
      </c>
      <c r="C131" s="27" t="s">
        <v>345</v>
      </c>
      <c r="D131" s="9"/>
      <c r="E131" s="9"/>
      <c r="F131" s="49">
        <f t="shared" si="44"/>
        <v>0</v>
      </c>
      <c r="G131" s="50"/>
      <c r="H131" s="9"/>
      <c r="I131" s="71">
        <f t="shared" si="45"/>
        <v>0</v>
      </c>
      <c r="J131" s="51"/>
      <c r="K131" s="50"/>
      <c r="L131" s="71">
        <f t="shared" si="46"/>
        <v>0</v>
      </c>
      <c r="M131" s="51">
        <f t="shared" si="47"/>
        <v>0</v>
      </c>
    </row>
    <row r="132" spans="1:13" s="2" customFormat="1" ht="26.25" x14ac:dyDescent="0.25">
      <c r="A132" s="20" t="s">
        <v>346</v>
      </c>
      <c r="B132" s="20" t="s">
        <v>347</v>
      </c>
      <c r="C132" s="27" t="s">
        <v>348</v>
      </c>
      <c r="D132" s="9"/>
      <c r="E132" s="9"/>
      <c r="F132" s="49">
        <f t="shared" si="44"/>
        <v>0</v>
      </c>
      <c r="G132" s="50"/>
      <c r="H132" s="9"/>
      <c r="I132" s="71">
        <f t="shared" si="45"/>
        <v>0</v>
      </c>
      <c r="J132" s="51"/>
      <c r="K132" s="50"/>
      <c r="L132" s="71">
        <f t="shared" si="46"/>
        <v>0</v>
      </c>
      <c r="M132" s="51">
        <f t="shared" si="47"/>
        <v>0</v>
      </c>
    </row>
    <row r="133" spans="1:13" s="2" customFormat="1" ht="13.5" x14ac:dyDescent="0.25">
      <c r="A133" s="20" t="s">
        <v>349</v>
      </c>
      <c r="B133" s="20" t="s">
        <v>350</v>
      </c>
      <c r="C133" s="27" t="s">
        <v>351</v>
      </c>
      <c r="D133" s="9"/>
      <c r="E133" s="9"/>
      <c r="F133" s="49">
        <f t="shared" si="44"/>
        <v>0</v>
      </c>
      <c r="G133" s="50"/>
      <c r="H133" s="9"/>
      <c r="I133" s="71">
        <f t="shared" si="45"/>
        <v>0</v>
      </c>
      <c r="J133" s="51"/>
      <c r="K133" s="50"/>
      <c r="L133" s="71">
        <f t="shared" si="46"/>
        <v>0</v>
      </c>
      <c r="M133" s="51">
        <f t="shared" si="47"/>
        <v>0</v>
      </c>
    </row>
    <row r="134" spans="1:13" s="2" customFormat="1" ht="13.5" x14ac:dyDescent="0.25">
      <c r="A134" s="20" t="s">
        <v>352</v>
      </c>
      <c r="B134" s="20" t="s">
        <v>353</v>
      </c>
      <c r="C134" s="27" t="s">
        <v>354</v>
      </c>
      <c r="D134" s="9"/>
      <c r="E134" s="9"/>
      <c r="F134" s="49">
        <f t="shared" si="44"/>
        <v>0</v>
      </c>
      <c r="G134" s="50"/>
      <c r="H134" s="9"/>
      <c r="I134" s="71">
        <f t="shared" si="45"/>
        <v>0</v>
      </c>
      <c r="J134" s="51"/>
      <c r="K134" s="50"/>
      <c r="L134" s="71">
        <f t="shared" si="46"/>
        <v>0</v>
      </c>
      <c r="M134" s="51">
        <f t="shared" si="47"/>
        <v>0</v>
      </c>
    </row>
    <row r="135" spans="1:13" s="2" customFormat="1" ht="26.25" x14ac:dyDescent="0.25">
      <c r="A135" s="20" t="s">
        <v>355</v>
      </c>
      <c r="B135" s="20" t="s">
        <v>356</v>
      </c>
      <c r="C135" s="27" t="s">
        <v>357</v>
      </c>
      <c r="D135" s="9"/>
      <c r="E135" s="9"/>
      <c r="F135" s="49">
        <f t="shared" si="44"/>
        <v>0</v>
      </c>
      <c r="G135" s="50"/>
      <c r="H135" s="9"/>
      <c r="I135" s="71">
        <f t="shared" si="45"/>
        <v>0</v>
      </c>
      <c r="J135" s="51"/>
      <c r="K135" s="50"/>
      <c r="L135" s="71">
        <f t="shared" si="46"/>
        <v>0</v>
      </c>
      <c r="M135" s="51">
        <f t="shared" si="47"/>
        <v>0</v>
      </c>
    </row>
    <row r="136" spans="1:13" s="2" customFormat="1" ht="39" x14ac:dyDescent="0.25">
      <c r="A136" s="20" t="s">
        <v>358</v>
      </c>
      <c r="B136" s="20" t="s">
        <v>359</v>
      </c>
      <c r="C136" s="27" t="s">
        <v>360</v>
      </c>
      <c r="D136" s="9"/>
      <c r="E136" s="9"/>
      <c r="F136" s="49">
        <f t="shared" si="44"/>
        <v>0</v>
      </c>
      <c r="G136" s="50"/>
      <c r="H136" s="9"/>
      <c r="I136" s="71">
        <f t="shared" si="45"/>
        <v>0</v>
      </c>
      <c r="J136" s="51"/>
      <c r="K136" s="50"/>
      <c r="L136" s="71">
        <f t="shared" si="46"/>
        <v>0</v>
      </c>
      <c r="M136" s="51">
        <f t="shared" si="47"/>
        <v>0</v>
      </c>
    </row>
    <row r="137" spans="1:13" s="2" customFormat="1" ht="13.5" x14ac:dyDescent="0.25">
      <c r="A137" s="20" t="s">
        <v>361</v>
      </c>
      <c r="B137" s="20" t="s">
        <v>362</v>
      </c>
      <c r="C137" s="27" t="s">
        <v>363</v>
      </c>
      <c r="D137" s="9"/>
      <c r="E137" s="9"/>
      <c r="F137" s="49">
        <f t="shared" si="44"/>
        <v>0</v>
      </c>
      <c r="G137" s="50"/>
      <c r="H137" s="9"/>
      <c r="I137" s="71">
        <f t="shared" si="45"/>
        <v>0</v>
      </c>
      <c r="J137" s="51"/>
      <c r="K137" s="50"/>
      <c r="L137" s="71">
        <f t="shared" si="46"/>
        <v>0</v>
      </c>
      <c r="M137" s="51">
        <f t="shared" si="47"/>
        <v>0</v>
      </c>
    </row>
    <row r="138" spans="1:13" s="2" customFormat="1" ht="26.25" x14ac:dyDescent="0.25">
      <c r="A138" s="20" t="s">
        <v>364</v>
      </c>
      <c r="B138" s="20" t="s">
        <v>365</v>
      </c>
      <c r="C138" s="27" t="s">
        <v>366</v>
      </c>
      <c r="D138" s="9"/>
      <c r="E138" s="9"/>
      <c r="F138" s="49">
        <f t="shared" si="44"/>
        <v>0</v>
      </c>
      <c r="G138" s="50"/>
      <c r="H138" s="9"/>
      <c r="I138" s="71">
        <f t="shared" si="45"/>
        <v>0</v>
      </c>
      <c r="J138" s="51"/>
      <c r="K138" s="50"/>
      <c r="L138" s="71">
        <f t="shared" si="46"/>
        <v>0</v>
      </c>
      <c r="M138" s="51">
        <f t="shared" si="47"/>
        <v>0</v>
      </c>
    </row>
    <row r="139" spans="1:13" s="2" customFormat="1" ht="13.5" x14ac:dyDescent="0.25">
      <c r="A139" s="16" t="s">
        <v>367</v>
      </c>
      <c r="B139" s="16" t="s">
        <v>368</v>
      </c>
      <c r="C139" s="17" t="s">
        <v>369</v>
      </c>
      <c r="D139" s="8">
        <f>SUM(D140:D143)</f>
        <v>0</v>
      </c>
      <c r="E139" s="8">
        <f>SUM(E140:E143)</f>
        <v>0</v>
      </c>
      <c r="F139" s="8">
        <f>+D139+E139</f>
        <v>0</v>
      </c>
      <c r="G139" s="65">
        <f>SUM(G140:G143)</f>
        <v>0</v>
      </c>
      <c r="H139" s="8">
        <f>SUM(H140:H143)</f>
        <v>0</v>
      </c>
      <c r="I139" s="70">
        <f>+F139+G139+H139</f>
        <v>0</v>
      </c>
      <c r="J139" s="48">
        <f>SUM(J140:J143)</f>
        <v>0</v>
      </c>
      <c r="K139" s="65">
        <f>SUM(K140:K143)</f>
        <v>0</v>
      </c>
      <c r="L139" s="70">
        <f>+J139+K139</f>
        <v>0</v>
      </c>
      <c r="M139" s="48">
        <f>SUM(M140:M143)</f>
        <v>0</v>
      </c>
    </row>
    <row r="140" spans="1:13" s="2" customFormat="1" ht="13.5" x14ac:dyDescent="0.25">
      <c r="A140" s="20" t="s">
        <v>370</v>
      </c>
      <c r="B140" s="20" t="s">
        <v>371</v>
      </c>
      <c r="C140" s="27" t="s">
        <v>372</v>
      </c>
      <c r="D140" s="9"/>
      <c r="E140" s="9"/>
      <c r="F140" s="49">
        <f>SUM(D140:E140)</f>
        <v>0</v>
      </c>
      <c r="G140" s="50"/>
      <c r="H140" s="9"/>
      <c r="I140" s="71">
        <f t="shared" ref="I140:I143" si="48">SUM(F140:H140)</f>
        <v>0</v>
      </c>
      <c r="J140" s="51"/>
      <c r="K140" s="50"/>
      <c r="L140" s="71">
        <f t="shared" ref="L140:L143" si="49">SUM(J140:K140)</f>
        <v>0</v>
      </c>
      <c r="M140" s="51">
        <f t="shared" ref="M140:M143" si="50">+L140+I140</f>
        <v>0</v>
      </c>
    </row>
    <row r="141" spans="1:13" s="2" customFormat="1" ht="26.25" x14ac:dyDescent="0.25">
      <c r="A141" s="20" t="s">
        <v>373</v>
      </c>
      <c r="B141" s="20" t="s">
        <v>374</v>
      </c>
      <c r="C141" s="27" t="s">
        <v>375</v>
      </c>
      <c r="D141" s="9"/>
      <c r="E141" s="9"/>
      <c r="F141" s="49">
        <f>SUM(D141:E141)</f>
        <v>0</v>
      </c>
      <c r="G141" s="50"/>
      <c r="H141" s="9"/>
      <c r="I141" s="71">
        <f t="shared" si="48"/>
        <v>0</v>
      </c>
      <c r="J141" s="51"/>
      <c r="K141" s="50"/>
      <c r="L141" s="71">
        <f t="shared" si="49"/>
        <v>0</v>
      </c>
      <c r="M141" s="51">
        <f t="shared" si="50"/>
        <v>0</v>
      </c>
    </row>
    <row r="142" spans="1:13" s="2" customFormat="1" ht="26.25" x14ac:dyDescent="0.25">
      <c r="A142" s="20" t="s">
        <v>376</v>
      </c>
      <c r="B142" s="20" t="s">
        <v>377</v>
      </c>
      <c r="C142" s="27" t="s">
        <v>378</v>
      </c>
      <c r="D142" s="9"/>
      <c r="E142" s="9"/>
      <c r="F142" s="49">
        <f>SUM(D142:E142)</f>
        <v>0</v>
      </c>
      <c r="G142" s="50"/>
      <c r="H142" s="9"/>
      <c r="I142" s="71">
        <f t="shared" si="48"/>
        <v>0</v>
      </c>
      <c r="J142" s="51"/>
      <c r="K142" s="50"/>
      <c r="L142" s="71">
        <f t="shared" si="49"/>
        <v>0</v>
      </c>
      <c r="M142" s="51">
        <f t="shared" si="50"/>
        <v>0</v>
      </c>
    </row>
    <row r="143" spans="1:13" s="2" customFormat="1" ht="39" x14ac:dyDescent="0.25">
      <c r="A143" s="20" t="s">
        <v>379</v>
      </c>
      <c r="B143" s="20" t="s">
        <v>380</v>
      </c>
      <c r="C143" s="27" t="s">
        <v>381</v>
      </c>
      <c r="D143" s="9"/>
      <c r="E143" s="9"/>
      <c r="F143" s="49">
        <f>SUM(D143:E143)</f>
        <v>0</v>
      </c>
      <c r="G143" s="50"/>
      <c r="H143" s="9"/>
      <c r="I143" s="71">
        <f t="shared" si="48"/>
        <v>0</v>
      </c>
      <c r="J143" s="51"/>
      <c r="K143" s="50"/>
      <c r="L143" s="71">
        <f t="shared" si="49"/>
        <v>0</v>
      </c>
      <c r="M143" s="51">
        <f t="shared" si="50"/>
        <v>0</v>
      </c>
    </row>
    <row r="144" spans="1:13" s="2" customFormat="1" ht="40.5" x14ac:dyDescent="0.25">
      <c r="A144" s="16" t="s">
        <v>382</v>
      </c>
      <c r="B144" s="16" t="s">
        <v>383</v>
      </c>
      <c r="C144" s="17" t="s">
        <v>384</v>
      </c>
      <c r="D144" s="8">
        <f>SUM(D145:D168)</f>
        <v>0</v>
      </c>
      <c r="E144" s="8">
        <f>SUM(E145:E168)</f>
        <v>0</v>
      </c>
      <c r="F144" s="8">
        <f>+D144+E144</f>
        <v>0</v>
      </c>
      <c r="G144" s="65">
        <f>SUM(G145:G168)</f>
        <v>0</v>
      </c>
      <c r="H144" s="8">
        <f>SUM(H145:H168)</f>
        <v>0</v>
      </c>
      <c r="I144" s="70">
        <f>+F144+G144+H144</f>
        <v>0</v>
      </c>
      <c r="J144" s="48">
        <f>SUM(J145:J168)</f>
        <v>0</v>
      </c>
      <c r="K144" s="65">
        <f>SUM(K145:K168)</f>
        <v>4500000</v>
      </c>
      <c r="L144" s="70">
        <f>+J144+K144</f>
        <v>4500000</v>
      </c>
      <c r="M144" s="48">
        <f>SUM(M145:M168)</f>
        <v>4500000</v>
      </c>
    </row>
    <row r="145" spans="1:13" s="2" customFormat="1" ht="13.5" x14ac:dyDescent="0.25">
      <c r="A145" s="20" t="s">
        <v>385</v>
      </c>
      <c r="B145" s="20" t="s">
        <v>386</v>
      </c>
      <c r="C145" s="27" t="s">
        <v>387</v>
      </c>
      <c r="D145" s="9"/>
      <c r="E145" s="9"/>
      <c r="F145" s="49">
        <f t="shared" ref="F145:F168" si="51">SUM(D145:E145)</f>
        <v>0</v>
      </c>
      <c r="G145" s="50"/>
      <c r="H145" s="9"/>
      <c r="I145" s="71">
        <f t="shared" ref="I145:I168" si="52">SUM(F145:H145)</f>
        <v>0</v>
      </c>
      <c r="J145" s="51"/>
      <c r="K145" s="50"/>
      <c r="L145" s="71">
        <f t="shared" ref="L145:L168" si="53">SUM(J145:K145)</f>
        <v>0</v>
      </c>
      <c r="M145" s="51">
        <f t="shared" ref="M145:M168" si="54">+L145+I145</f>
        <v>0</v>
      </c>
    </row>
    <row r="146" spans="1:13" s="2" customFormat="1" ht="39" x14ac:dyDescent="0.25">
      <c r="A146" s="20" t="s">
        <v>388</v>
      </c>
      <c r="B146" s="20" t="s">
        <v>389</v>
      </c>
      <c r="C146" s="27" t="s">
        <v>390</v>
      </c>
      <c r="D146" s="9"/>
      <c r="E146" s="9"/>
      <c r="F146" s="49">
        <f t="shared" si="51"/>
        <v>0</v>
      </c>
      <c r="G146" s="50"/>
      <c r="H146" s="9"/>
      <c r="I146" s="71">
        <f t="shared" si="52"/>
        <v>0</v>
      </c>
      <c r="J146" s="51"/>
      <c r="K146" s="50"/>
      <c r="L146" s="71">
        <f t="shared" si="53"/>
        <v>0</v>
      </c>
      <c r="M146" s="51">
        <f t="shared" si="54"/>
        <v>0</v>
      </c>
    </row>
    <row r="147" spans="1:13" s="2" customFormat="1" ht="26.25" x14ac:dyDescent="0.25">
      <c r="A147" s="20" t="s">
        <v>391</v>
      </c>
      <c r="B147" s="20" t="s">
        <v>392</v>
      </c>
      <c r="C147" s="27" t="s">
        <v>393</v>
      </c>
      <c r="D147" s="9"/>
      <c r="E147" s="9"/>
      <c r="F147" s="49">
        <f t="shared" si="51"/>
        <v>0</v>
      </c>
      <c r="G147" s="50"/>
      <c r="H147" s="9"/>
      <c r="I147" s="71">
        <f t="shared" si="52"/>
        <v>0</v>
      </c>
      <c r="J147" s="51"/>
      <c r="K147" s="50"/>
      <c r="L147" s="71">
        <f t="shared" si="53"/>
        <v>0</v>
      </c>
      <c r="M147" s="51">
        <f t="shared" si="54"/>
        <v>0</v>
      </c>
    </row>
    <row r="148" spans="1:13" s="2" customFormat="1" ht="26.25" x14ac:dyDescent="0.25">
      <c r="A148" s="20" t="s">
        <v>394</v>
      </c>
      <c r="B148" s="20" t="s">
        <v>395</v>
      </c>
      <c r="C148" s="27" t="s">
        <v>396</v>
      </c>
      <c r="D148" s="9"/>
      <c r="E148" s="9"/>
      <c r="F148" s="49">
        <f t="shared" si="51"/>
        <v>0</v>
      </c>
      <c r="G148" s="50"/>
      <c r="H148" s="9"/>
      <c r="I148" s="71">
        <f t="shared" si="52"/>
        <v>0</v>
      </c>
      <c r="J148" s="51"/>
      <c r="K148" s="50"/>
      <c r="L148" s="71">
        <f t="shared" si="53"/>
        <v>0</v>
      </c>
      <c r="M148" s="51">
        <f t="shared" si="54"/>
        <v>0</v>
      </c>
    </row>
    <row r="149" spans="1:13" s="2" customFormat="1" ht="13.5" x14ac:dyDescent="0.25">
      <c r="A149" s="20" t="s">
        <v>397</v>
      </c>
      <c r="B149" s="20" t="s">
        <v>398</v>
      </c>
      <c r="C149" s="27" t="s">
        <v>399</v>
      </c>
      <c r="D149" s="9"/>
      <c r="E149" s="9"/>
      <c r="F149" s="49">
        <f t="shared" si="51"/>
        <v>0</v>
      </c>
      <c r="G149" s="50"/>
      <c r="H149" s="9"/>
      <c r="I149" s="71">
        <f t="shared" si="52"/>
        <v>0</v>
      </c>
      <c r="J149" s="51"/>
      <c r="K149" s="50"/>
      <c r="L149" s="71">
        <f t="shared" si="53"/>
        <v>0</v>
      </c>
      <c r="M149" s="51">
        <f t="shared" si="54"/>
        <v>0</v>
      </c>
    </row>
    <row r="150" spans="1:13" s="2" customFormat="1" ht="13.5" x14ac:dyDescent="0.25">
      <c r="A150" s="20" t="s">
        <v>400</v>
      </c>
      <c r="B150" s="20" t="s">
        <v>401</v>
      </c>
      <c r="C150" s="27" t="s">
        <v>402</v>
      </c>
      <c r="D150" s="9"/>
      <c r="E150" s="9"/>
      <c r="F150" s="49">
        <f t="shared" si="51"/>
        <v>0</v>
      </c>
      <c r="G150" s="50"/>
      <c r="H150" s="9"/>
      <c r="I150" s="71">
        <f t="shared" si="52"/>
        <v>0</v>
      </c>
      <c r="J150" s="51"/>
      <c r="K150" s="50"/>
      <c r="L150" s="71">
        <f t="shared" si="53"/>
        <v>0</v>
      </c>
      <c r="M150" s="51">
        <f t="shared" si="54"/>
        <v>0</v>
      </c>
    </row>
    <row r="151" spans="1:13" s="2" customFormat="1" ht="90" x14ac:dyDescent="0.25">
      <c r="A151" s="20" t="s">
        <v>403</v>
      </c>
      <c r="B151" s="20" t="s">
        <v>404</v>
      </c>
      <c r="C151" s="28" t="s">
        <v>405</v>
      </c>
      <c r="D151" s="9"/>
      <c r="E151" s="9"/>
      <c r="F151" s="49">
        <f t="shared" si="51"/>
        <v>0</v>
      </c>
      <c r="G151" s="50"/>
      <c r="H151" s="9"/>
      <c r="I151" s="71">
        <f t="shared" si="52"/>
        <v>0</v>
      </c>
      <c r="J151" s="51"/>
      <c r="K151" s="50"/>
      <c r="L151" s="71">
        <f t="shared" si="53"/>
        <v>0</v>
      </c>
      <c r="M151" s="51">
        <f t="shared" si="54"/>
        <v>0</v>
      </c>
    </row>
    <row r="152" spans="1:13" s="2" customFormat="1" ht="13.5" x14ac:dyDescent="0.25">
      <c r="A152" s="20" t="s">
        <v>406</v>
      </c>
      <c r="B152" s="20" t="s">
        <v>407</v>
      </c>
      <c r="C152" s="27" t="s">
        <v>408</v>
      </c>
      <c r="D152" s="9"/>
      <c r="E152" s="9"/>
      <c r="F152" s="49">
        <f t="shared" si="51"/>
        <v>0</v>
      </c>
      <c r="G152" s="50"/>
      <c r="H152" s="9"/>
      <c r="I152" s="71">
        <f t="shared" si="52"/>
        <v>0</v>
      </c>
      <c r="J152" s="51"/>
      <c r="K152" s="50"/>
      <c r="L152" s="71">
        <f t="shared" si="53"/>
        <v>0</v>
      </c>
      <c r="M152" s="51">
        <f t="shared" si="54"/>
        <v>0</v>
      </c>
    </row>
    <row r="153" spans="1:13" s="2" customFormat="1" ht="13.5" x14ac:dyDescent="0.25">
      <c r="A153" s="20" t="s">
        <v>409</v>
      </c>
      <c r="B153" s="20" t="s">
        <v>410</v>
      </c>
      <c r="C153" s="27" t="s">
        <v>411</v>
      </c>
      <c r="D153" s="9"/>
      <c r="E153" s="9"/>
      <c r="F153" s="49">
        <f t="shared" si="51"/>
        <v>0</v>
      </c>
      <c r="G153" s="50"/>
      <c r="H153" s="9"/>
      <c r="I153" s="71">
        <f t="shared" si="52"/>
        <v>0</v>
      </c>
      <c r="J153" s="51"/>
      <c r="K153" s="50"/>
      <c r="L153" s="71">
        <f t="shared" si="53"/>
        <v>0</v>
      </c>
      <c r="M153" s="51">
        <f t="shared" si="54"/>
        <v>0</v>
      </c>
    </row>
    <row r="154" spans="1:13" s="2" customFormat="1" ht="39" x14ac:dyDescent="0.25">
      <c r="A154" s="20" t="s">
        <v>412</v>
      </c>
      <c r="B154" s="20" t="s">
        <v>413</v>
      </c>
      <c r="C154" s="27" t="s">
        <v>414</v>
      </c>
      <c r="D154" s="9"/>
      <c r="E154" s="9"/>
      <c r="F154" s="49">
        <f t="shared" si="51"/>
        <v>0</v>
      </c>
      <c r="G154" s="50"/>
      <c r="H154" s="9"/>
      <c r="I154" s="71">
        <f t="shared" si="52"/>
        <v>0</v>
      </c>
      <c r="J154" s="51"/>
      <c r="K154" s="50"/>
      <c r="L154" s="71">
        <f t="shared" si="53"/>
        <v>0</v>
      </c>
      <c r="M154" s="51">
        <f t="shared" si="54"/>
        <v>0</v>
      </c>
    </row>
    <row r="155" spans="1:13" s="2" customFormat="1" ht="26.25" x14ac:dyDescent="0.25">
      <c r="A155" s="20" t="s">
        <v>415</v>
      </c>
      <c r="B155" s="20" t="s">
        <v>416</v>
      </c>
      <c r="C155" s="27" t="s">
        <v>417</v>
      </c>
      <c r="D155" s="9"/>
      <c r="E155" s="9"/>
      <c r="F155" s="49">
        <f t="shared" si="51"/>
        <v>0</v>
      </c>
      <c r="G155" s="50"/>
      <c r="H155" s="9"/>
      <c r="I155" s="71">
        <f t="shared" si="52"/>
        <v>0</v>
      </c>
      <c r="J155" s="51"/>
      <c r="K155" s="50"/>
      <c r="L155" s="71">
        <f t="shared" si="53"/>
        <v>0</v>
      </c>
      <c r="M155" s="51">
        <f t="shared" si="54"/>
        <v>0</v>
      </c>
    </row>
    <row r="156" spans="1:13" s="2" customFormat="1" ht="13.5" x14ac:dyDescent="0.25">
      <c r="A156" s="20" t="s">
        <v>418</v>
      </c>
      <c r="B156" s="20" t="s">
        <v>419</v>
      </c>
      <c r="C156" s="27" t="s">
        <v>420</v>
      </c>
      <c r="D156" s="9"/>
      <c r="E156" s="9"/>
      <c r="F156" s="49">
        <f t="shared" si="51"/>
        <v>0</v>
      </c>
      <c r="G156" s="50"/>
      <c r="H156" s="9"/>
      <c r="I156" s="71">
        <f t="shared" si="52"/>
        <v>0</v>
      </c>
      <c r="J156" s="51"/>
      <c r="K156" s="50"/>
      <c r="L156" s="71">
        <f t="shared" si="53"/>
        <v>0</v>
      </c>
      <c r="M156" s="51">
        <f t="shared" si="54"/>
        <v>0</v>
      </c>
    </row>
    <row r="157" spans="1:13" s="2" customFormat="1" ht="13.5" x14ac:dyDescent="0.25">
      <c r="A157" s="20" t="s">
        <v>421</v>
      </c>
      <c r="B157" s="20" t="s">
        <v>422</v>
      </c>
      <c r="C157" s="27" t="s">
        <v>423</v>
      </c>
      <c r="D157" s="9"/>
      <c r="E157" s="9"/>
      <c r="F157" s="49">
        <f t="shared" si="51"/>
        <v>0</v>
      </c>
      <c r="G157" s="50"/>
      <c r="H157" s="9"/>
      <c r="I157" s="71">
        <f t="shared" si="52"/>
        <v>0</v>
      </c>
      <c r="J157" s="51"/>
      <c r="K157" s="50"/>
      <c r="L157" s="71">
        <f t="shared" si="53"/>
        <v>0</v>
      </c>
      <c r="M157" s="51">
        <f t="shared" si="54"/>
        <v>0</v>
      </c>
    </row>
    <row r="158" spans="1:13" s="2" customFormat="1" ht="13.5" x14ac:dyDescent="0.25">
      <c r="A158" s="20" t="s">
        <v>424</v>
      </c>
      <c r="B158" s="20" t="s">
        <v>425</v>
      </c>
      <c r="C158" s="27" t="s">
        <v>426</v>
      </c>
      <c r="D158" s="9"/>
      <c r="E158" s="9"/>
      <c r="F158" s="49">
        <f t="shared" si="51"/>
        <v>0</v>
      </c>
      <c r="G158" s="50"/>
      <c r="H158" s="9"/>
      <c r="I158" s="71">
        <f t="shared" si="52"/>
        <v>0</v>
      </c>
      <c r="J158" s="51"/>
      <c r="K158" s="50"/>
      <c r="L158" s="71">
        <f t="shared" si="53"/>
        <v>0</v>
      </c>
      <c r="M158" s="51">
        <f t="shared" si="54"/>
        <v>0</v>
      </c>
    </row>
    <row r="159" spans="1:13" s="2" customFormat="1" ht="26.25" x14ac:dyDescent="0.25">
      <c r="A159" s="20" t="s">
        <v>427</v>
      </c>
      <c r="B159" s="20" t="s">
        <v>428</v>
      </c>
      <c r="C159" s="27" t="s">
        <v>429</v>
      </c>
      <c r="D159" s="9"/>
      <c r="E159" s="9"/>
      <c r="F159" s="49">
        <f t="shared" si="51"/>
        <v>0</v>
      </c>
      <c r="G159" s="50"/>
      <c r="H159" s="9"/>
      <c r="I159" s="71">
        <f t="shared" si="52"/>
        <v>0</v>
      </c>
      <c r="J159" s="51"/>
      <c r="K159" s="50"/>
      <c r="L159" s="71">
        <f t="shared" si="53"/>
        <v>0</v>
      </c>
      <c r="M159" s="51">
        <f t="shared" si="54"/>
        <v>0</v>
      </c>
    </row>
    <row r="160" spans="1:13" s="2" customFormat="1" ht="13.5" x14ac:dyDescent="0.25">
      <c r="A160" s="20" t="s">
        <v>430</v>
      </c>
      <c r="B160" s="20" t="s">
        <v>431</v>
      </c>
      <c r="C160" s="27" t="s">
        <v>432</v>
      </c>
      <c r="D160" s="9"/>
      <c r="E160" s="9"/>
      <c r="F160" s="49">
        <f t="shared" si="51"/>
        <v>0</v>
      </c>
      <c r="G160" s="50"/>
      <c r="H160" s="9"/>
      <c r="I160" s="71">
        <f t="shared" si="52"/>
        <v>0</v>
      </c>
      <c r="J160" s="51"/>
      <c r="K160" s="50"/>
      <c r="L160" s="71">
        <f t="shared" si="53"/>
        <v>0</v>
      </c>
      <c r="M160" s="51">
        <f t="shared" si="54"/>
        <v>0</v>
      </c>
    </row>
    <row r="161" spans="1:13" s="2" customFormat="1" ht="13.5" x14ac:dyDescent="0.25">
      <c r="A161" s="20" t="s">
        <v>433</v>
      </c>
      <c r="B161" s="20" t="s">
        <v>434</v>
      </c>
      <c r="C161" s="27" t="s">
        <v>435</v>
      </c>
      <c r="D161" s="9"/>
      <c r="E161" s="9"/>
      <c r="F161" s="49">
        <f t="shared" si="51"/>
        <v>0</v>
      </c>
      <c r="G161" s="50"/>
      <c r="H161" s="9"/>
      <c r="I161" s="71">
        <f t="shared" si="52"/>
        <v>0</v>
      </c>
      <c r="J161" s="51"/>
      <c r="K161" s="50"/>
      <c r="L161" s="71">
        <f t="shared" si="53"/>
        <v>0</v>
      </c>
      <c r="M161" s="51">
        <f t="shared" si="54"/>
        <v>0</v>
      </c>
    </row>
    <row r="162" spans="1:13" s="2" customFormat="1" ht="26.25" x14ac:dyDescent="0.25">
      <c r="A162" s="20" t="s">
        <v>436</v>
      </c>
      <c r="B162" s="20" t="s">
        <v>437</v>
      </c>
      <c r="C162" s="27" t="s">
        <v>438</v>
      </c>
      <c r="D162" s="9"/>
      <c r="E162" s="9"/>
      <c r="F162" s="49">
        <f t="shared" si="51"/>
        <v>0</v>
      </c>
      <c r="G162" s="50"/>
      <c r="H162" s="9"/>
      <c r="I162" s="71">
        <f t="shared" si="52"/>
        <v>0</v>
      </c>
      <c r="J162" s="51"/>
      <c r="K162" s="50"/>
      <c r="L162" s="71">
        <f t="shared" si="53"/>
        <v>0</v>
      </c>
      <c r="M162" s="51">
        <f t="shared" si="54"/>
        <v>0</v>
      </c>
    </row>
    <row r="163" spans="1:13" s="2" customFormat="1" ht="13.5" x14ac:dyDescent="0.25">
      <c r="A163" s="20" t="s">
        <v>439</v>
      </c>
      <c r="B163" s="20" t="s">
        <v>440</v>
      </c>
      <c r="C163" s="27" t="s">
        <v>441</v>
      </c>
      <c r="D163" s="9"/>
      <c r="E163" s="9"/>
      <c r="F163" s="49">
        <f t="shared" si="51"/>
        <v>0</v>
      </c>
      <c r="G163" s="50"/>
      <c r="H163" s="9"/>
      <c r="I163" s="71">
        <f t="shared" si="52"/>
        <v>0</v>
      </c>
      <c r="J163" s="51"/>
      <c r="K163" s="50"/>
      <c r="L163" s="71">
        <f t="shared" si="53"/>
        <v>0</v>
      </c>
      <c r="M163" s="51">
        <f t="shared" si="54"/>
        <v>0</v>
      </c>
    </row>
    <row r="164" spans="1:13" s="2" customFormat="1" ht="13.5" x14ac:dyDescent="0.25">
      <c r="A164" s="20" t="s">
        <v>442</v>
      </c>
      <c r="B164" s="20" t="s">
        <v>443</v>
      </c>
      <c r="C164" s="27" t="s">
        <v>444</v>
      </c>
      <c r="D164" s="9"/>
      <c r="E164" s="9"/>
      <c r="F164" s="49">
        <f t="shared" si="51"/>
        <v>0</v>
      </c>
      <c r="G164" s="50"/>
      <c r="H164" s="9"/>
      <c r="I164" s="71">
        <f t="shared" si="52"/>
        <v>0</v>
      </c>
      <c r="J164" s="51"/>
      <c r="K164" s="50"/>
      <c r="L164" s="71">
        <f t="shared" si="53"/>
        <v>0</v>
      </c>
      <c r="M164" s="51">
        <f t="shared" si="54"/>
        <v>0</v>
      </c>
    </row>
    <row r="165" spans="1:13" s="2" customFormat="1" ht="26.25" x14ac:dyDescent="0.25">
      <c r="A165" s="20" t="s">
        <v>445</v>
      </c>
      <c r="B165" s="20" t="s">
        <v>446</v>
      </c>
      <c r="C165" s="27" t="s">
        <v>447</v>
      </c>
      <c r="D165" s="9"/>
      <c r="E165" s="9"/>
      <c r="F165" s="49">
        <f t="shared" si="51"/>
        <v>0</v>
      </c>
      <c r="G165" s="50"/>
      <c r="H165" s="9"/>
      <c r="I165" s="71">
        <f t="shared" si="52"/>
        <v>0</v>
      </c>
      <c r="J165" s="51"/>
      <c r="K165" s="50"/>
      <c r="L165" s="71">
        <f t="shared" si="53"/>
        <v>0</v>
      </c>
      <c r="M165" s="51">
        <f t="shared" si="54"/>
        <v>0</v>
      </c>
    </row>
    <row r="166" spans="1:13" s="2" customFormat="1" ht="26.25" x14ac:dyDescent="0.25">
      <c r="A166" s="20" t="s">
        <v>448</v>
      </c>
      <c r="B166" s="20" t="s">
        <v>449</v>
      </c>
      <c r="C166" s="27" t="s">
        <v>450</v>
      </c>
      <c r="D166" s="9"/>
      <c r="E166" s="9"/>
      <c r="F166" s="49">
        <f t="shared" si="51"/>
        <v>0</v>
      </c>
      <c r="G166" s="50"/>
      <c r="H166" s="9"/>
      <c r="I166" s="71">
        <f t="shared" si="52"/>
        <v>0</v>
      </c>
      <c r="J166" s="51"/>
      <c r="K166" s="50"/>
      <c r="L166" s="71">
        <f t="shared" si="53"/>
        <v>0</v>
      </c>
      <c r="M166" s="51">
        <f t="shared" si="54"/>
        <v>0</v>
      </c>
    </row>
    <row r="167" spans="1:13" s="2" customFormat="1" ht="26.25" x14ac:dyDescent="0.25">
      <c r="A167" s="20" t="s">
        <v>451</v>
      </c>
      <c r="B167" s="20" t="s">
        <v>452</v>
      </c>
      <c r="C167" s="27" t="s">
        <v>453</v>
      </c>
      <c r="D167" s="9"/>
      <c r="E167" s="9"/>
      <c r="F167" s="49">
        <f t="shared" si="51"/>
        <v>0</v>
      </c>
      <c r="G167" s="50"/>
      <c r="H167" s="9"/>
      <c r="I167" s="71">
        <f t="shared" si="52"/>
        <v>0</v>
      </c>
      <c r="J167" s="51"/>
      <c r="K167" s="50"/>
      <c r="L167" s="71">
        <f t="shared" si="53"/>
        <v>0</v>
      </c>
      <c r="M167" s="51">
        <f t="shared" si="54"/>
        <v>0</v>
      </c>
    </row>
    <row r="168" spans="1:13" s="2" customFormat="1" ht="13.5" x14ac:dyDescent="0.25">
      <c r="A168" s="20" t="s">
        <v>454</v>
      </c>
      <c r="B168" s="20" t="s">
        <v>455</v>
      </c>
      <c r="C168" s="27" t="s">
        <v>456</v>
      </c>
      <c r="D168" s="9"/>
      <c r="E168" s="9"/>
      <c r="F168" s="49">
        <f t="shared" si="51"/>
        <v>0</v>
      </c>
      <c r="G168" s="50"/>
      <c r="H168" s="9"/>
      <c r="I168" s="71">
        <f t="shared" si="52"/>
        <v>0</v>
      </c>
      <c r="J168" s="51"/>
      <c r="K168" s="50">
        <v>4500000</v>
      </c>
      <c r="L168" s="71">
        <f t="shared" si="53"/>
        <v>4500000</v>
      </c>
      <c r="M168" s="51">
        <f t="shared" si="54"/>
        <v>4500000</v>
      </c>
    </row>
    <row r="169" spans="1:13" s="2" customFormat="1" ht="27" x14ac:dyDescent="0.25">
      <c r="A169" s="16" t="s">
        <v>457</v>
      </c>
      <c r="B169" s="16" t="s">
        <v>458</v>
      </c>
      <c r="C169" s="17" t="s">
        <v>459</v>
      </c>
      <c r="D169" s="8">
        <f>SUM(D170:D212)</f>
        <v>0</v>
      </c>
      <c r="E169" s="8">
        <f>SUM(E170:E212)</f>
        <v>0</v>
      </c>
      <c r="F169" s="8">
        <f>+D169+E169</f>
        <v>0</v>
      </c>
      <c r="G169" s="65">
        <f>SUM(G170:G212)</f>
        <v>0</v>
      </c>
      <c r="H169" s="8">
        <f>SUM(H170:H212)</f>
        <v>0</v>
      </c>
      <c r="I169" s="70">
        <f>+F169+G169+H169</f>
        <v>0</v>
      </c>
      <c r="J169" s="48">
        <f>SUM(J170:J212)</f>
        <v>0</v>
      </c>
      <c r="K169" s="65">
        <f>SUM(K170:K212)</f>
        <v>33150000</v>
      </c>
      <c r="L169" s="70">
        <f>+J169+K169</f>
        <v>33150000</v>
      </c>
      <c r="M169" s="48">
        <f>SUM(M170:M212)</f>
        <v>33150000</v>
      </c>
    </row>
    <row r="170" spans="1:13" s="2" customFormat="1" ht="13.5" x14ac:dyDescent="0.25">
      <c r="A170" s="20" t="s">
        <v>460</v>
      </c>
      <c r="B170" s="20" t="s">
        <v>461</v>
      </c>
      <c r="C170" s="27" t="s">
        <v>462</v>
      </c>
      <c r="D170" s="9"/>
      <c r="E170" s="9"/>
      <c r="F170" s="49">
        <f t="shared" ref="F170:F212" si="55">SUM(D170:E170)</f>
        <v>0</v>
      </c>
      <c r="G170" s="50"/>
      <c r="H170" s="9"/>
      <c r="I170" s="71">
        <f t="shared" ref="I170:I212" si="56">SUM(F170:H170)</f>
        <v>0</v>
      </c>
      <c r="J170" s="51"/>
      <c r="K170" s="50">
        <v>4000000</v>
      </c>
      <c r="L170" s="71">
        <f t="shared" ref="L170:L212" si="57">SUM(J170:K170)</f>
        <v>4000000</v>
      </c>
      <c r="M170" s="51">
        <f t="shared" ref="M170:M212" si="58">+L170+I170</f>
        <v>4000000</v>
      </c>
    </row>
    <row r="171" spans="1:13" s="2" customFormat="1" ht="13.5" x14ac:dyDescent="0.25">
      <c r="A171" s="20" t="s">
        <v>463</v>
      </c>
      <c r="B171" s="20" t="s">
        <v>464</v>
      </c>
      <c r="C171" s="27" t="s">
        <v>465</v>
      </c>
      <c r="D171" s="9"/>
      <c r="E171" s="9"/>
      <c r="F171" s="49">
        <f t="shared" si="55"/>
        <v>0</v>
      </c>
      <c r="G171" s="50"/>
      <c r="H171" s="9"/>
      <c r="I171" s="71">
        <f t="shared" si="56"/>
        <v>0</v>
      </c>
      <c r="J171" s="51"/>
      <c r="K171" s="50"/>
      <c r="L171" s="71">
        <f t="shared" si="57"/>
        <v>0</v>
      </c>
      <c r="M171" s="51">
        <f t="shared" si="58"/>
        <v>0</v>
      </c>
    </row>
    <row r="172" spans="1:13" s="2" customFormat="1" ht="39" x14ac:dyDescent="0.25">
      <c r="A172" s="20" t="s">
        <v>466</v>
      </c>
      <c r="B172" s="20" t="s">
        <v>467</v>
      </c>
      <c r="C172" s="27" t="s">
        <v>468</v>
      </c>
      <c r="D172" s="9"/>
      <c r="E172" s="9"/>
      <c r="F172" s="49">
        <f t="shared" si="55"/>
        <v>0</v>
      </c>
      <c r="G172" s="50"/>
      <c r="H172" s="9"/>
      <c r="I172" s="71">
        <f t="shared" si="56"/>
        <v>0</v>
      </c>
      <c r="J172" s="51"/>
      <c r="K172" s="50"/>
      <c r="L172" s="71">
        <f t="shared" si="57"/>
        <v>0</v>
      </c>
      <c r="M172" s="51">
        <f t="shared" si="58"/>
        <v>0</v>
      </c>
    </row>
    <row r="173" spans="1:13" s="2" customFormat="1" ht="39" x14ac:dyDescent="0.25">
      <c r="A173" s="20" t="s">
        <v>469</v>
      </c>
      <c r="B173" s="20" t="s">
        <v>470</v>
      </c>
      <c r="C173" s="27" t="s">
        <v>471</v>
      </c>
      <c r="D173" s="9"/>
      <c r="E173" s="9"/>
      <c r="F173" s="49">
        <f t="shared" si="55"/>
        <v>0</v>
      </c>
      <c r="G173" s="50"/>
      <c r="H173" s="9"/>
      <c r="I173" s="71">
        <f t="shared" si="56"/>
        <v>0</v>
      </c>
      <c r="J173" s="51"/>
      <c r="K173" s="50"/>
      <c r="L173" s="71">
        <f t="shared" si="57"/>
        <v>0</v>
      </c>
      <c r="M173" s="51">
        <f t="shared" si="58"/>
        <v>0</v>
      </c>
    </row>
    <row r="174" spans="1:13" s="2" customFormat="1" ht="39" x14ac:dyDescent="0.25">
      <c r="A174" s="20" t="s">
        <v>472</v>
      </c>
      <c r="B174" s="20" t="s">
        <v>473</v>
      </c>
      <c r="C174" s="27" t="s">
        <v>474</v>
      </c>
      <c r="D174" s="9"/>
      <c r="E174" s="9"/>
      <c r="F174" s="49">
        <f t="shared" si="55"/>
        <v>0</v>
      </c>
      <c r="G174" s="50"/>
      <c r="H174" s="9"/>
      <c r="I174" s="71">
        <f t="shared" si="56"/>
        <v>0</v>
      </c>
      <c r="J174" s="51"/>
      <c r="K174" s="50">
        <v>1650000</v>
      </c>
      <c r="L174" s="71">
        <f t="shared" si="57"/>
        <v>1650000</v>
      </c>
      <c r="M174" s="51">
        <f t="shared" si="58"/>
        <v>1650000</v>
      </c>
    </row>
    <row r="175" spans="1:13" s="2" customFormat="1" ht="51.75" x14ac:dyDescent="0.25">
      <c r="A175" s="20" t="s">
        <v>475</v>
      </c>
      <c r="B175" s="20" t="s">
        <v>476</v>
      </c>
      <c r="C175" s="27" t="s">
        <v>477</v>
      </c>
      <c r="D175" s="9"/>
      <c r="E175" s="9"/>
      <c r="F175" s="49">
        <f t="shared" si="55"/>
        <v>0</v>
      </c>
      <c r="G175" s="50"/>
      <c r="H175" s="9"/>
      <c r="I175" s="71">
        <f t="shared" si="56"/>
        <v>0</v>
      </c>
      <c r="J175" s="51"/>
      <c r="K175" s="50"/>
      <c r="L175" s="71">
        <f t="shared" si="57"/>
        <v>0</v>
      </c>
      <c r="M175" s="51">
        <f t="shared" si="58"/>
        <v>0</v>
      </c>
    </row>
    <row r="176" spans="1:13" s="2" customFormat="1" ht="90" x14ac:dyDescent="0.25">
      <c r="A176" s="20" t="s">
        <v>478</v>
      </c>
      <c r="B176" s="20" t="s">
        <v>479</v>
      </c>
      <c r="C176" s="28" t="s">
        <v>480</v>
      </c>
      <c r="D176" s="9"/>
      <c r="E176" s="9"/>
      <c r="F176" s="49">
        <f t="shared" si="55"/>
        <v>0</v>
      </c>
      <c r="G176" s="50"/>
      <c r="H176" s="9"/>
      <c r="I176" s="71">
        <f t="shared" si="56"/>
        <v>0</v>
      </c>
      <c r="J176" s="51"/>
      <c r="K176" s="50"/>
      <c r="L176" s="71">
        <f t="shared" si="57"/>
        <v>0</v>
      </c>
      <c r="M176" s="51">
        <f t="shared" si="58"/>
        <v>0</v>
      </c>
    </row>
    <row r="177" spans="1:13" s="2" customFormat="1" ht="39" x14ac:dyDescent="0.25">
      <c r="A177" s="20" t="s">
        <v>481</v>
      </c>
      <c r="B177" s="20" t="s">
        <v>482</v>
      </c>
      <c r="C177" s="27" t="s">
        <v>483</v>
      </c>
      <c r="D177" s="9"/>
      <c r="E177" s="9"/>
      <c r="F177" s="49">
        <f t="shared" si="55"/>
        <v>0</v>
      </c>
      <c r="G177" s="50"/>
      <c r="H177" s="9"/>
      <c r="I177" s="71">
        <f t="shared" si="56"/>
        <v>0</v>
      </c>
      <c r="J177" s="51"/>
      <c r="K177" s="50"/>
      <c r="L177" s="71">
        <f t="shared" si="57"/>
        <v>0</v>
      </c>
      <c r="M177" s="51">
        <f t="shared" si="58"/>
        <v>0</v>
      </c>
    </row>
    <row r="178" spans="1:13" s="2" customFormat="1" ht="26.25" x14ac:dyDescent="0.25">
      <c r="A178" s="20" t="s">
        <v>484</v>
      </c>
      <c r="B178" s="20" t="s">
        <v>485</v>
      </c>
      <c r="C178" s="27" t="s">
        <v>486</v>
      </c>
      <c r="D178" s="9"/>
      <c r="E178" s="9"/>
      <c r="F178" s="49">
        <f t="shared" si="55"/>
        <v>0</v>
      </c>
      <c r="G178" s="50"/>
      <c r="H178" s="9"/>
      <c r="I178" s="71">
        <f t="shared" si="56"/>
        <v>0</v>
      </c>
      <c r="J178" s="51"/>
      <c r="K178" s="50"/>
      <c r="L178" s="71">
        <f t="shared" si="57"/>
        <v>0</v>
      </c>
      <c r="M178" s="51">
        <f t="shared" si="58"/>
        <v>0</v>
      </c>
    </row>
    <row r="179" spans="1:13" s="2" customFormat="1" ht="77.25" x14ac:dyDescent="0.25">
      <c r="A179" s="20" t="s">
        <v>487</v>
      </c>
      <c r="B179" s="20" t="s">
        <v>488</v>
      </c>
      <c r="C179" s="27" t="s">
        <v>489</v>
      </c>
      <c r="D179" s="9"/>
      <c r="E179" s="9"/>
      <c r="F179" s="49">
        <f t="shared" si="55"/>
        <v>0</v>
      </c>
      <c r="G179" s="50"/>
      <c r="H179" s="9"/>
      <c r="I179" s="71">
        <f t="shared" si="56"/>
        <v>0</v>
      </c>
      <c r="J179" s="51"/>
      <c r="K179" s="50">
        <v>9000000</v>
      </c>
      <c r="L179" s="71">
        <f t="shared" si="57"/>
        <v>9000000</v>
      </c>
      <c r="M179" s="51">
        <f t="shared" si="58"/>
        <v>9000000</v>
      </c>
    </row>
    <row r="180" spans="1:13" s="2" customFormat="1" ht="26.25" x14ac:dyDescent="0.25">
      <c r="A180" s="20" t="s">
        <v>490</v>
      </c>
      <c r="B180" s="20" t="s">
        <v>491</v>
      </c>
      <c r="C180" s="27" t="s">
        <v>492</v>
      </c>
      <c r="D180" s="9"/>
      <c r="E180" s="9"/>
      <c r="F180" s="49">
        <f t="shared" si="55"/>
        <v>0</v>
      </c>
      <c r="G180" s="50"/>
      <c r="H180" s="9"/>
      <c r="I180" s="71">
        <f t="shared" si="56"/>
        <v>0</v>
      </c>
      <c r="J180" s="51"/>
      <c r="K180" s="50"/>
      <c r="L180" s="71">
        <f t="shared" si="57"/>
        <v>0</v>
      </c>
      <c r="M180" s="51">
        <f t="shared" si="58"/>
        <v>0</v>
      </c>
    </row>
    <row r="181" spans="1:13" s="2" customFormat="1" ht="102.75" x14ac:dyDescent="0.25">
      <c r="A181" s="20" t="s">
        <v>493</v>
      </c>
      <c r="B181" s="20" t="s">
        <v>494</v>
      </c>
      <c r="C181" s="29" t="s">
        <v>495</v>
      </c>
      <c r="D181" s="9"/>
      <c r="E181" s="9"/>
      <c r="F181" s="49">
        <f t="shared" si="55"/>
        <v>0</v>
      </c>
      <c r="G181" s="50"/>
      <c r="H181" s="9"/>
      <c r="I181" s="71">
        <f t="shared" si="56"/>
        <v>0</v>
      </c>
      <c r="J181" s="51"/>
      <c r="K181" s="50"/>
      <c r="L181" s="71">
        <f t="shared" si="57"/>
        <v>0</v>
      </c>
      <c r="M181" s="51">
        <f t="shared" si="58"/>
        <v>0</v>
      </c>
    </row>
    <row r="182" spans="1:13" s="2" customFormat="1" ht="13.5" x14ac:dyDescent="0.25">
      <c r="A182" s="20" t="s">
        <v>496</v>
      </c>
      <c r="B182" s="20" t="s">
        <v>497</v>
      </c>
      <c r="C182" s="27" t="s">
        <v>498</v>
      </c>
      <c r="D182" s="9"/>
      <c r="E182" s="9"/>
      <c r="F182" s="49">
        <f t="shared" si="55"/>
        <v>0</v>
      </c>
      <c r="G182" s="50"/>
      <c r="H182" s="9"/>
      <c r="I182" s="71">
        <f t="shared" si="56"/>
        <v>0</v>
      </c>
      <c r="J182" s="51"/>
      <c r="K182" s="50"/>
      <c r="L182" s="71">
        <f t="shared" si="57"/>
        <v>0</v>
      </c>
      <c r="M182" s="51">
        <f t="shared" si="58"/>
        <v>0</v>
      </c>
    </row>
    <row r="183" spans="1:13" s="2" customFormat="1" ht="26.25" x14ac:dyDescent="0.25">
      <c r="A183" s="20" t="s">
        <v>499</v>
      </c>
      <c r="B183" s="20" t="s">
        <v>500</v>
      </c>
      <c r="C183" s="27" t="s">
        <v>501</v>
      </c>
      <c r="D183" s="9"/>
      <c r="E183" s="9"/>
      <c r="F183" s="49">
        <f t="shared" si="55"/>
        <v>0</v>
      </c>
      <c r="G183" s="50"/>
      <c r="H183" s="9"/>
      <c r="I183" s="71">
        <f t="shared" si="56"/>
        <v>0</v>
      </c>
      <c r="J183" s="51"/>
      <c r="K183" s="50"/>
      <c r="L183" s="71">
        <f t="shared" si="57"/>
        <v>0</v>
      </c>
      <c r="M183" s="51">
        <f t="shared" si="58"/>
        <v>0</v>
      </c>
    </row>
    <row r="184" spans="1:13" s="2" customFormat="1" ht="39" x14ac:dyDescent="0.25">
      <c r="A184" s="20" t="s">
        <v>502</v>
      </c>
      <c r="B184" s="20" t="s">
        <v>503</v>
      </c>
      <c r="C184" s="27" t="s">
        <v>504</v>
      </c>
      <c r="D184" s="9"/>
      <c r="E184" s="9"/>
      <c r="F184" s="49">
        <f t="shared" si="55"/>
        <v>0</v>
      </c>
      <c r="G184" s="50"/>
      <c r="H184" s="9"/>
      <c r="I184" s="71">
        <f t="shared" si="56"/>
        <v>0</v>
      </c>
      <c r="J184" s="51"/>
      <c r="K184" s="50"/>
      <c r="L184" s="71">
        <f t="shared" si="57"/>
        <v>0</v>
      </c>
      <c r="M184" s="51">
        <f t="shared" si="58"/>
        <v>0</v>
      </c>
    </row>
    <row r="185" spans="1:13" s="2" customFormat="1" ht="128.25" x14ac:dyDescent="0.25">
      <c r="A185" s="20" t="s">
        <v>505</v>
      </c>
      <c r="B185" s="20" t="s">
        <v>506</v>
      </c>
      <c r="C185" s="27" t="s">
        <v>507</v>
      </c>
      <c r="D185" s="9"/>
      <c r="E185" s="9"/>
      <c r="F185" s="49">
        <f t="shared" si="55"/>
        <v>0</v>
      </c>
      <c r="G185" s="50"/>
      <c r="H185" s="9"/>
      <c r="I185" s="71">
        <f t="shared" si="56"/>
        <v>0</v>
      </c>
      <c r="J185" s="51"/>
      <c r="K185" s="50"/>
      <c r="L185" s="71">
        <f t="shared" si="57"/>
        <v>0</v>
      </c>
      <c r="M185" s="51">
        <f t="shared" si="58"/>
        <v>0</v>
      </c>
    </row>
    <row r="186" spans="1:13" s="2" customFormat="1" ht="13.5" x14ac:dyDescent="0.25">
      <c r="A186" s="20" t="s">
        <v>508</v>
      </c>
      <c r="B186" s="20" t="s">
        <v>509</v>
      </c>
      <c r="C186" s="27" t="s">
        <v>510</v>
      </c>
      <c r="D186" s="9"/>
      <c r="E186" s="9"/>
      <c r="F186" s="49">
        <f t="shared" si="55"/>
        <v>0</v>
      </c>
      <c r="G186" s="50"/>
      <c r="H186" s="9"/>
      <c r="I186" s="71">
        <f t="shared" si="56"/>
        <v>0</v>
      </c>
      <c r="J186" s="51"/>
      <c r="K186" s="50"/>
      <c r="L186" s="71">
        <f t="shared" si="57"/>
        <v>0</v>
      </c>
      <c r="M186" s="51">
        <f t="shared" si="58"/>
        <v>0</v>
      </c>
    </row>
    <row r="187" spans="1:13" s="2" customFormat="1" ht="13.5" x14ac:dyDescent="0.25">
      <c r="A187" s="20" t="s">
        <v>511</v>
      </c>
      <c r="B187" s="20" t="s">
        <v>512</v>
      </c>
      <c r="C187" s="27" t="s">
        <v>513</v>
      </c>
      <c r="D187" s="9"/>
      <c r="E187" s="9"/>
      <c r="F187" s="49">
        <f t="shared" si="55"/>
        <v>0</v>
      </c>
      <c r="G187" s="50"/>
      <c r="H187" s="9"/>
      <c r="I187" s="71">
        <f t="shared" si="56"/>
        <v>0</v>
      </c>
      <c r="J187" s="51"/>
      <c r="K187" s="50">
        <v>2500000</v>
      </c>
      <c r="L187" s="71">
        <f t="shared" si="57"/>
        <v>2500000</v>
      </c>
      <c r="M187" s="51">
        <f t="shared" si="58"/>
        <v>2500000</v>
      </c>
    </row>
    <row r="188" spans="1:13" s="2" customFormat="1" ht="13.5" x14ac:dyDescent="0.25">
      <c r="A188" s="20" t="s">
        <v>514</v>
      </c>
      <c r="B188" s="20" t="s">
        <v>515</v>
      </c>
      <c r="C188" s="27" t="s">
        <v>516</v>
      </c>
      <c r="D188" s="9"/>
      <c r="E188" s="9"/>
      <c r="F188" s="49">
        <f t="shared" si="55"/>
        <v>0</v>
      </c>
      <c r="G188" s="50"/>
      <c r="H188" s="9"/>
      <c r="I188" s="71">
        <f t="shared" si="56"/>
        <v>0</v>
      </c>
      <c r="J188" s="51"/>
      <c r="K188" s="50"/>
      <c r="L188" s="71">
        <f t="shared" si="57"/>
        <v>0</v>
      </c>
      <c r="M188" s="51">
        <f t="shared" si="58"/>
        <v>0</v>
      </c>
    </row>
    <row r="189" spans="1:13" s="2" customFormat="1" ht="39" x14ac:dyDescent="0.25">
      <c r="A189" s="20" t="s">
        <v>517</v>
      </c>
      <c r="B189" s="20" t="s">
        <v>518</v>
      </c>
      <c r="C189" s="27" t="s">
        <v>519</v>
      </c>
      <c r="D189" s="9"/>
      <c r="E189" s="9"/>
      <c r="F189" s="49">
        <f t="shared" si="55"/>
        <v>0</v>
      </c>
      <c r="G189" s="50"/>
      <c r="H189" s="9"/>
      <c r="I189" s="71">
        <f t="shared" si="56"/>
        <v>0</v>
      </c>
      <c r="J189" s="51"/>
      <c r="K189" s="50">
        <v>5000000</v>
      </c>
      <c r="L189" s="71">
        <f t="shared" si="57"/>
        <v>5000000</v>
      </c>
      <c r="M189" s="51">
        <f t="shared" si="58"/>
        <v>5000000</v>
      </c>
    </row>
    <row r="190" spans="1:13" s="2" customFormat="1" ht="13.5" x14ac:dyDescent="0.25">
      <c r="A190" s="20" t="s">
        <v>520</v>
      </c>
      <c r="B190" s="20" t="s">
        <v>521</v>
      </c>
      <c r="C190" s="27" t="s">
        <v>522</v>
      </c>
      <c r="D190" s="9"/>
      <c r="E190" s="9"/>
      <c r="F190" s="49">
        <f t="shared" si="55"/>
        <v>0</v>
      </c>
      <c r="G190" s="50"/>
      <c r="H190" s="9"/>
      <c r="I190" s="71">
        <f t="shared" si="56"/>
        <v>0</v>
      </c>
      <c r="J190" s="51"/>
      <c r="K190" s="50"/>
      <c r="L190" s="71">
        <f t="shared" si="57"/>
        <v>0</v>
      </c>
      <c r="M190" s="51">
        <f t="shared" si="58"/>
        <v>0</v>
      </c>
    </row>
    <row r="191" spans="1:13" s="2" customFormat="1" ht="26.25" x14ac:dyDescent="0.25">
      <c r="A191" s="20" t="s">
        <v>523</v>
      </c>
      <c r="B191" s="20" t="s">
        <v>524</v>
      </c>
      <c r="C191" s="27" t="s">
        <v>525</v>
      </c>
      <c r="D191" s="9"/>
      <c r="E191" s="9"/>
      <c r="F191" s="49">
        <f t="shared" si="55"/>
        <v>0</v>
      </c>
      <c r="G191" s="50"/>
      <c r="H191" s="9"/>
      <c r="I191" s="71">
        <f t="shared" si="56"/>
        <v>0</v>
      </c>
      <c r="J191" s="51"/>
      <c r="K191" s="50"/>
      <c r="L191" s="71">
        <f t="shared" si="57"/>
        <v>0</v>
      </c>
      <c r="M191" s="51">
        <f t="shared" si="58"/>
        <v>0</v>
      </c>
    </row>
    <row r="192" spans="1:13" s="2" customFormat="1" ht="13.5" x14ac:dyDescent="0.25">
      <c r="A192" s="20" t="s">
        <v>526</v>
      </c>
      <c r="B192" s="20" t="s">
        <v>527</v>
      </c>
      <c r="C192" s="27" t="s">
        <v>528</v>
      </c>
      <c r="D192" s="9"/>
      <c r="E192" s="9"/>
      <c r="F192" s="49">
        <f t="shared" si="55"/>
        <v>0</v>
      </c>
      <c r="G192" s="50"/>
      <c r="H192" s="9"/>
      <c r="I192" s="71">
        <f t="shared" si="56"/>
        <v>0</v>
      </c>
      <c r="J192" s="51"/>
      <c r="K192" s="50"/>
      <c r="L192" s="71">
        <f t="shared" si="57"/>
        <v>0</v>
      </c>
      <c r="M192" s="51">
        <f t="shared" si="58"/>
        <v>0</v>
      </c>
    </row>
    <row r="193" spans="1:13" s="2" customFormat="1" ht="13.5" x14ac:dyDescent="0.25">
      <c r="A193" s="20" t="s">
        <v>529</v>
      </c>
      <c r="B193" s="20" t="s">
        <v>530</v>
      </c>
      <c r="C193" s="27" t="s">
        <v>531</v>
      </c>
      <c r="D193" s="9"/>
      <c r="E193" s="9"/>
      <c r="F193" s="49">
        <f t="shared" si="55"/>
        <v>0</v>
      </c>
      <c r="G193" s="50"/>
      <c r="H193" s="9"/>
      <c r="I193" s="71">
        <f t="shared" si="56"/>
        <v>0</v>
      </c>
      <c r="J193" s="51"/>
      <c r="K193" s="50"/>
      <c r="L193" s="71">
        <f t="shared" si="57"/>
        <v>0</v>
      </c>
      <c r="M193" s="51">
        <f t="shared" si="58"/>
        <v>0</v>
      </c>
    </row>
    <row r="194" spans="1:13" s="2" customFormat="1" ht="26.25" x14ac:dyDescent="0.25">
      <c r="A194" s="20" t="s">
        <v>532</v>
      </c>
      <c r="B194" s="20" t="s">
        <v>533</v>
      </c>
      <c r="C194" s="27" t="s">
        <v>534</v>
      </c>
      <c r="D194" s="9"/>
      <c r="E194" s="9"/>
      <c r="F194" s="49">
        <f t="shared" si="55"/>
        <v>0</v>
      </c>
      <c r="G194" s="50"/>
      <c r="H194" s="9"/>
      <c r="I194" s="71">
        <f t="shared" si="56"/>
        <v>0</v>
      </c>
      <c r="J194" s="51"/>
      <c r="K194" s="50"/>
      <c r="L194" s="71">
        <f t="shared" si="57"/>
        <v>0</v>
      </c>
      <c r="M194" s="51">
        <f t="shared" si="58"/>
        <v>0</v>
      </c>
    </row>
    <row r="195" spans="1:13" s="2" customFormat="1" ht="13.5" x14ac:dyDescent="0.25">
      <c r="A195" s="20" t="s">
        <v>535</v>
      </c>
      <c r="B195" s="20" t="s">
        <v>536</v>
      </c>
      <c r="C195" s="27" t="s">
        <v>537</v>
      </c>
      <c r="D195" s="9"/>
      <c r="E195" s="9"/>
      <c r="F195" s="49">
        <f t="shared" si="55"/>
        <v>0</v>
      </c>
      <c r="G195" s="50"/>
      <c r="H195" s="9"/>
      <c r="I195" s="71">
        <f t="shared" si="56"/>
        <v>0</v>
      </c>
      <c r="J195" s="51"/>
      <c r="K195" s="50">
        <v>1000000</v>
      </c>
      <c r="L195" s="71">
        <f t="shared" si="57"/>
        <v>1000000</v>
      </c>
      <c r="M195" s="51">
        <f t="shared" si="58"/>
        <v>1000000</v>
      </c>
    </row>
    <row r="196" spans="1:13" s="2" customFormat="1" ht="13.5" x14ac:dyDescent="0.25">
      <c r="A196" s="20" t="s">
        <v>538</v>
      </c>
      <c r="B196" s="20" t="s">
        <v>539</v>
      </c>
      <c r="C196" s="27" t="s">
        <v>540</v>
      </c>
      <c r="D196" s="9"/>
      <c r="E196" s="9"/>
      <c r="F196" s="49">
        <f t="shared" si="55"/>
        <v>0</v>
      </c>
      <c r="G196" s="50"/>
      <c r="H196" s="9"/>
      <c r="I196" s="71">
        <f t="shared" si="56"/>
        <v>0</v>
      </c>
      <c r="J196" s="51"/>
      <c r="K196" s="50"/>
      <c r="L196" s="71">
        <f t="shared" si="57"/>
        <v>0</v>
      </c>
      <c r="M196" s="51">
        <f t="shared" si="58"/>
        <v>0</v>
      </c>
    </row>
    <row r="197" spans="1:13" s="2" customFormat="1" ht="26.25" x14ac:dyDescent="0.25">
      <c r="A197" s="20" t="s">
        <v>541</v>
      </c>
      <c r="B197" s="20" t="s">
        <v>542</v>
      </c>
      <c r="C197" s="27" t="s">
        <v>543</v>
      </c>
      <c r="D197" s="9"/>
      <c r="E197" s="9"/>
      <c r="F197" s="49">
        <f t="shared" si="55"/>
        <v>0</v>
      </c>
      <c r="G197" s="50"/>
      <c r="H197" s="9"/>
      <c r="I197" s="71">
        <f t="shared" si="56"/>
        <v>0</v>
      </c>
      <c r="J197" s="51"/>
      <c r="K197" s="50"/>
      <c r="L197" s="71">
        <f t="shared" si="57"/>
        <v>0</v>
      </c>
      <c r="M197" s="51">
        <f t="shared" si="58"/>
        <v>0</v>
      </c>
    </row>
    <row r="198" spans="1:13" s="2" customFormat="1" ht="13.5" x14ac:dyDescent="0.25">
      <c r="A198" s="20" t="s">
        <v>544</v>
      </c>
      <c r="B198" s="20" t="s">
        <v>545</v>
      </c>
      <c r="C198" s="27" t="s">
        <v>546</v>
      </c>
      <c r="D198" s="9"/>
      <c r="E198" s="9"/>
      <c r="F198" s="49">
        <f t="shared" si="55"/>
        <v>0</v>
      </c>
      <c r="G198" s="50"/>
      <c r="H198" s="9"/>
      <c r="I198" s="71">
        <f t="shared" si="56"/>
        <v>0</v>
      </c>
      <c r="J198" s="51"/>
      <c r="K198" s="50"/>
      <c r="L198" s="71">
        <f t="shared" si="57"/>
        <v>0</v>
      </c>
      <c r="M198" s="51">
        <f t="shared" si="58"/>
        <v>0</v>
      </c>
    </row>
    <row r="199" spans="1:13" s="2" customFormat="1" ht="13.5" x14ac:dyDescent="0.25">
      <c r="A199" s="20" t="s">
        <v>547</v>
      </c>
      <c r="B199" s="20" t="s">
        <v>548</v>
      </c>
      <c r="C199" s="27" t="s">
        <v>549</v>
      </c>
      <c r="D199" s="9"/>
      <c r="E199" s="9"/>
      <c r="F199" s="49">
        <f t="shared" si="55"/>
        <v>0</v>
      </c>
      <c r="G199" s="50"/>
      <c r="H199" s="9"/>
      <c r="I199" s="71">
        <f t="shared" si="56"/>
        <v>0</v>
      </c>
      <c r="J199" s="51"/>
      <c r="K199" s="50"/>
      <c r="L199" s="71">
        <f t="shared" si="57"/>
        <v>0</v>
      </c>
      <c r="M199" s="51">
        <f t="shared" si="58"/>
        <v>0</v>
      </c>
    </row>
    <row r="200" spans="1:13" s="2" customFormat="1" ht="13.5" x14ac:dyDescent="0.25">
      <c r="A200" s="20" t="s">
        <v>550</v>
      </c>
      <c r="B200" s="20" t="s">
        <v>551</v>
      </c>
      <c r="C200" s="27" t="s">
        <v>552</v>
      </c>
      <c r="D200" s="9"/>
      <c r="E200" s="9"/>
      <c r="F200" s="49">
        <f t="shared" si="55"/>
        <v>0</v>
      </c>
      <c r="G200" s="50"/>
      <c r="H200" s="9"/>
      <c r="I200" s="71">
        <f t="shared" si="56"/>
        <v>0</v>
      </c>
      <c r="J200" s="51"/>
      <c r="K200" s="50"/>
      <c r="L200" s="71">
        <f t="shared" si="57"/>
        <v>0</v>
      </c>
      <c r="M200" s="51">
        <f t="shared" si="58"/>
        <v>0</v>
      </c>
    </row>
    <row r="201" spans="1:13" s="2" customFormat="1" ht="26.25" x14ac:dyDescent="0.25">
      <c r="A201" s="20" t="s">
        <v>553</v>
      </c>
      <c r="B201" s="20" t="s">
        <v>554</v>
      </c>
      <c r="C201" s="27" t="s">
        <v>555</v>
      </c>
      <c r="D201" s="9"/>
      <c r="E201" s="9"/>
      <c r="F201" s="49">
        <f t="shared" si="55"/>
        <v>0</v>
      </c>
      <c r="G201" s="50"/>
      <c r="H201" s="9"/>
      <c r="I201" s="71">
        <f t="shared" si="56"/>
        <v>0</v>
      </c>
      <c r="J201" s="51"/>
      <c r="K201" s="50"/>
      <c r="L201" s="71">
        <f t="shared" si="57"/>
        <v>0</v>
      </c>
      <c r="M201" s="51">
        <f t="shared" si="58"/>
        <v>0</v>
      </c>
    </row>
    <row r="202" spans="1:13" s="2" customFormat="1" ht="13.5" x14ac:dyDescent="0.25">
      <c r="A202" s="20" t="s">
        <v>556</v>
      </c>
      <c r="B202" s="20" t="s">
        <v>557</v>
      </c>
      <c r="C202" s="27" t="s">
        <v>558</v>
      </c>
      <c r="D202" s="9"/>
      <c r="E202" s="9"/>
      <c r="F202" s="49">
        <f t="shared" si="55"/>
        <v>0</v>
      </c>
      <c r="G202" s="50"/>
      <c r="H202" s="9"/>
      <c r="I202" s="71">
        <f t="shared" si="56"/>
        <v>0</v>
      </c>
      <c r="J202" s="51"/>
      <c r="K202" s="50"/>
      <c r="L202" s="71">
        <f t="shared" si="57"/>
        <v>0</v>
      </c>
      <c r="M202" s="51">
        <f t="shared" si="58"/>
        <v>0</v>
      </c>
    </row>
    <row r="203" spans="1:13" s="2" customFormat="1" ht="13.5" x14ac:dyDescent="0.25">
      <c r="A203" s="20" t="s">
        <v>559</v>
      </c>
      <c r="B203" s="20" t="s">
        <v>560</v>
      </c>
      <c r="C203" s="27" t="s">
        <v>561</v>
      </c>
      <c r="D203" s="9"/>
      <c r="E203" s="9"/>
      <c r="F203" s="49">
        <f t="shared" si="55"/>
        <v>0</v>
      </c>
      <c r="G203" s="50"/>
      <c r="H203" s="9"/>
      <c r="I203" s="71">
        <f t="shared" si="56"/>
        <v>0</v>
      </c>
      <c r="J203" s="51"/>
      <c r="K203" s="50"/>
      <c r="L203" s="71">
        <f t="shared" si="57"/>
        <v>0</v>
      </c>
      <c r="M203" s="51">
        <f t="shared" si="58"/>
        <v>0</v>
      </c>
    </row>
    <row r="204" spans="1:13" s="2" customFormat="1" ht="39" x14ac:dyDescent="0.25">
      <c r="A204" s="20" t="s">
        <v>562</v>
      </c>
      <c r="B204" s="20" t="s">
        <v>563</v>
      </c>
      <c r="C204" s="27" t="s">
        <v>564</v>
      </c>
      <c r="D204" s="9"/>
      <c r="E204" s="9"/>
      <c r="F204" s="49">
        <f t="shared" si="55"/>
        <v>0</v>
      </c>
      <c r="G204" s="50"/>
      <c r="H204" s="9"/>
      <c r="I204" s="71">
        <f t="shared" si="56"/>
        <v>0</v>
      </c>
      <c r="J204" s="51"/>
      <c r="K204" s="50"/>
      <c r="L204" s="71">
        <f t="shared" si="57"/>
        <v>0</v>
      </c>
      <c r="M204" s="51">
        <f t="shared" si="58"/>
        <v>0</v>
      </c>
    </row>
    <row r="205" spans="1:13" s="2" customFormat="1" ht="26.25" x14ac:dyDescent="0.25">
      <c r="A205" s="20" t="s">
        <v>565</v>
      </c>
      <c r="B205" s="20" t="s">
        <v>566</v>
      </c>
      <c r="C205" s="27" t="s">
        <v>567</v>
      </c>
      <c r="D205" s="9"/>
      <c r="E205" s="9"/>
      <c r="F205" s="49">
        <f t="shared" si="55"/>
        <v>0</v>
      </c>
      <c r="G205" s="50"/>
      <c r="H205" s="9"/>
      <c r="I205" s="71">
        <f t="shared" si="56"/>
        <v>0</v>
      </c>
      <c r="J205" s="51"/>
      <c r="K205" s="50"/>
      <c r="L205" s="71">
        <f t="shared" si="57"/>
        <v>0</v>
      </c>
      <c r="M205" s="51">
        <f t="shared" si="58"/>
        <v>0</v>
      </c>
    </row>
    <row r="206" spans="1:13" s="2" customFormat="1" ht="13.5" x14ac:dyDescent="0.25">
      <c r="A206" s="20" t="s">
        <v>568</v>
      </c>
      <c r="B206" s="20" t="s">
        <v>569</v>
      </c>
      <c r="C206" s="27" t="s">
        <v>191</v>
      </c>
      <c r="D206" s="9"/>
      <c r="E206" s="9"/>
      <c r="F206" s="49">
        <f t="shared" si="55"/>
        <v>0</v>
      </c>
      <c r="G206" s="50"/>
      <c r="H206" s="9"/>
      <c r="I206" s="71">
        <f t="shared" si="56"/>
        <v>0</v>
      </c>
      <c r="J206" s="51"/>
      <c r="K206" s="50"/>
      <c r="L206" s="71">
        <f t="shared" si="57"/>
        <v>0</v>
      </c>
      <c r="M206" s="51">
        <f t="shared" si="58"/>
        <v>0</v>
      </c>
    </row>
    <row r="207" spans="1:13" s="2" customFormat="1" ht="13.5" x14ac:dyDescent="0.25">
      <c r="A207" s="20" t="s">
        <v>570</v>
      </c>
      <c r="B207" s="20" t="s">
        <v>571</v>
      </c>
      <c r="C207" s="27" t="s">
        <v>194</v>
      </c>
      <c r="D207" s="9"/>
      <c r="E207" s="9"/>
      <c r="F207" s="49">
        <f t="shared" si="55"/>
        <v>0</v>
      </c>
      <c r="G207" s="50"/>
      <c r="H207" s="9"/>
      <c r="I207" s="71">
        <f t="shared" si="56"/>
        <v>0</v>
      </c>
      <c r="J207" s="51"/>
      <c r="K207" s="50"/>
      <c r="L207" s="71">
        <f t="shared" si="57"/>
        <v>0</v>
      </c>
      <c r="M207" s="51">
        <f t="shared" si="58"/>
        <v>0</v>
      </c>
    </row>
    <row r="208" spans="1:13" s="2" customFormat="1" ht="13.5" x14ac:dyDescent="0.25">
      <c r="A208" s="20" t="s">
        <v>572</v>
      </c>
      <c r="B208" s="20" t="s">
        <v>573</v>
      </c>
      <c r="C208" s="27" t="s">
        <v>197</v>
      </c>
      <c r="D208" s="9"/>
      <c r="E208" s="9"/>
      <c r="F208" s="49">
        <f t="shared" si="55"/>
        <v>0</v>
      </c>
      <c r="G208" s="50"/>
      <c r="H208" s="9"/>
      <c r="I208" s="71">
        <f t="shared" si="56"/>
        <v>0</v>
      </c>
      <c r="J208" s="51"/>
      <c r="K208" s="50"/>
      <c r="L208" s="71">
        <f t="shared" si="57"/>
        <v>0</v>
      </c>
      <c r="M208" s="51">
        <f t="shared" si="58"/>
        <v>0</v>
      </c>
    </row>
    <row r="209" spans="1:13" s="2" customFormat="1" ht="13.5" x14ac:dyDescent="0.25">
      <c r="A209" s="20" t="s">
        <v>574</v>
      </c>
      <c r="B209" s="20" t="s">
        <v>575</v>
      </c>
      <c r="C209" s="27" t="s">
        <v>576</v>
      </c>
      <c r="D209" s="9"/>
      <c r="E209" s="9"/>
      <c r="F209" s="49">
        <f t="shared" si="55"/>
        <v>0</v>
      </c>
      <c r="G209" s="50"/>
      <c r="H209" s="9"/>
      <c r="I209" s="71">
        <f t="shared" si="56"/>
        <v>0</v>
      </c>
      <c r="J209" s="51"/>
      <c r="K209" s="50"/>
      <c r="L209" s="71">
        <f t="shared" si="57"/>
        <v>0</v>
      </c>
      <c r="M209" s="51">
        <f t="shared" si="58"/>
        <v>0</v>
      </c>
    </row>
    <row r="210" spans="1:13" s="2" customFormat="1" ht="26.25" x14ac:dyDescent="0.25">
      <c r="A210" s="20" t="s">
        <v>577</v>
      </c>
      <c r="B210" s="20" t="s">
        <v>578</v>
      </c>
      <c r="C210" s="27" t="s">
        <v>579</v>
      </c>
      <c r="D210" s="9"/>
      <c r="E210" s="9"/>
      <c r="F210" s="49">
        <f t="shared" si="55"/>
        <v>0</v>
      </c>
      <c r="G210" s="50"/>
      <c r="H210" s="9"/>
      <c r="I210" s="71">
        <f t="shared" si="56"/>
        <v>0</v>
      </c>
      <c r="J210" s="51"/>
      <c r="K210" s="50"/>
      <c r="L210" s="71">
        <f t="shared" si="57"/>
        <v>0</v>
      </c>
      <c r="M210" s="51">
        <f t="shared" si="58"/>
        <v>0</v>
      </c>
    </row>
    <row r="211" spans="1:13" s="2" customFormat="1" ht="13.5" x14ac:dyDescent="0.25">
      <c r="A211" s="20" t="s">
        <v>580</v>
      </c>
      <c r="B211" s="20" t="s">
        <v>581</v>
      </c>
      <c r="C211" s="27" t="s">
        <v>582</v>
      </c>
      <c r="D211" s="9"/>
      <c r="E211" s="9"/>
      <c r="F211" s="49">
        <f t="shared" si="55"/>
        <v>0</v>
      </c>
      <c r="G211" s="50"/>
      <c r="H211" s="9"/>
      <c r="I211" s="71">
        <f t="shared" si="56"/>
        <v>0</v>
      </c>
      <c r="J211" s="51"/>
      <c r="K211" s="50"/>
      <c r="L211" s="71">
        <f t="shared" si="57"/>
        <v>0</v>
      </c>
      <c r="M211" s="51">
        <f t="shared" si="58"/>
        <v>0</v>
      </c>
    </row>
    <row r="212" spans="1:13" s="2" customFormat="1" ht="13.5" x14ac:dyDescent="0.25">
      <c r="A212" s="20" t="s">
        <v>583</v>
      </c>
      <c r="B212" s="20" t="s">
        <v>584</v>
      </c>
      <c r="C212" s="27" t="s">
        <v>585</v>
      </c>
      <c r="D212" s="9"/>
      <c r="E212" s="9"/>
      <c r="F212" s="49">
        <f t="shared" si="55"/>
        <v>0</v>
      </c>
      <c r="G212" s="50"/>
      <c r="H212" s="9"/>
      <c r="I212" s="71">
        <f t="shared" si="56"/>
        <v>0</v>
      </c>
      <c r="J212" s="51"/>
      <c r="K212" s="50">
        <v>10000000</v>
      </c>
      <c r="L212" s="71">
        <f t="shared" si="57"/>
        <v>10000000</v>
      </c>
      <c r="M212" s="51">
        <f t="shared" si="58"/>
        <v>10000000</v>
      </c>
    </row>
    <row r="213" spans="1:13" s="2" customFormat="1" ht="13.5" x14ac:dyDescent="0.25">
      <c r="A213" s="16" t="s">
        <v>586</v>
      </c>
      <c r="B213" s="16" t="s">
        <v>587</v>
      </c>
      <c r="C213" s="17" t="s">
        <v>588</v>
      </c>
      <c r="D213" s="8">
        <f>SUM(D214:D241)</f>
        <v>0</v>
      </c>
      <c r="E213" s="8">
        <f>SUM(E214:E241)</f>
        <v>0</v>
      </c>
      <c r="F213" s="8">
        <f>+D213+E213</f>
        <v>0</v>
      </c>
      <c r="G213" s="65">
        <f>SUM(G214:G241)</f>
        <v>0</v>
      </c>
      <c r="H213" s="8">
        <f>SUM(H214:H241)</f>
        <v>0</v>
      </c>
      <c r="I213" s="70">
        <f>+F213+G213+H213</f>
        <v>0</v>
      </c>
      <c r="J213" s="48">
        <f>SUM(J214:J241)</f>
        <v>0</v>
      </c>
      <c r="K213" s="65">
        <f>SUM(K214:K241)</f>
        <v>32000000</v>
      </c>
      <c r="L213" s="70">
        <f>+J213+K213</f>
        <v>32000000</v>
      </c>
      <c r="M213" s="48">
        <f>SUM(M214:M241)</f>
        <v>32000000</v>
      </c>
    </row>
    <row r="214" spans="1:13" s="2" customFormat="1" ht="26.25" x14ac:dyDescent="0.25">
      <c r="A214" s="20" t="s">
        <v>589</v>
      </c>
      <c r="B214" s="20" t="s">
        <v>590</v>
      </c>
      <c r="C214" s="27" t="s">
        <v>591</v>
      </c>
      <c r="D214" s="9"/>
      <c r="E214" s="9"/>
      <c r="F214" s="49">
        <f t="shared" ref="F214:F241" si="59">SUM(D214:E214)</f>
        <v>0</v>
      </c>
      <c r="G214" s="50"/>
      <c r="H214" s="9"/>
      <c r="I214" s="71">
        <f t="shared" ref="I214:I241" si="60">SUM(F214:H214)</f>
        <v>0</v>
      </c>
      <c r="J214" s="51"/>
      <c r="K214" s="50">
        <v>10000000</v>
      </c>
      <c r="L214" s="71">
        <f t="shared" ref="L214:L241" si="61">SUM(J214:K214)</f>
        <v>10000000</v>
      </c>
      <c r="M214" s="51">
        <f t="shared" ref="M214:M241" si="62">+L214+I214</f>
        <v>10000000</v>
      </c>
    </row>
    <row r="215" spans="1:13" s="2" customFormat="1" ht="13.5" x14ac:dyDescent="0.25">
      <c r="A215" s="20" t="s">
        <v>592</v>
      </c>
      <c r="B215" s="20" t="s">
        <v>593</v>
      </c>
      <c r="C215" s="27" t="s">
        <v>206</v>
      </c>
      <c r="D215" s="9"/>
      <c r="E215" s="9"/>
      <c r="F215" s="49">
        <f t="shared" si="59"/>
        <v>0</v>
      </c>
      <c r="G215" s="50"/>
      <c r="H215" s="9"/>
      <c r="I215" s="71">
        <f t="shared" si="60"/>
        <v>0</v>
      </c>
      <c r="J215" s="51"/>
      <c r="K215" s="50"/>
      <c r="L215" s="71">
        <f t="shared" si="61"/>
        <v>0</v>
      </c>
      <c r="M215" s="51">
        <f t="shared" si="62"/>
        <v>0</v>
      </c>
    </row>
    <row r="216" spans="1:13" s="2" customFormat="1" ht="39" x14ac:dyDescent="0.25">
      <c r="A216" s="20" t="s">
        <v>594</v>
      </c>
      <c r="B216" s="20" t="s">
        <v>595</v>
      </c>
      <c r="C216" s="27" t="s">
        <v>209</v>
      </c>
      <c r="D216" s="9"/>
      <c r="E216" s="9"/>
      <c r="F216" s="49">
        <f t="shared" si="59"/>
        <v>0</v>
      </c>
      <c r="G216" s="50"/>
      <c r="H216" s="9"/>
      <c r="I216" s="71">
        <f t="shared" si="60"/>
        <v>0</v>
      </c>
      <c r="J216" s="51"/>
      <c r="K216" s="50"/>
      <c r="L216" s="71">
        <f t="shared" si="61"/>
        <v>0</v>
      </c>
      <c r="M216" s="51">
        <f t="shared" si="62"/>
        <v>0</v>
      </c>
    </row>
    <row r="217" spans="1:13" s="2" customFormat="1" ht="39" x14ac:dyDescent="0.25">
      <c r="A217" s="20" t="s">
        <v>596</v>
      </c>
      <c r="B217" s="20" t="s">
        <v>597</v>
      </c>
      <c r="C217" s="27" t="s">
        <v>212</v>
      </c>
      <c r="D217" s="9"/>
      <c r="E217" s="9"/>
      <c r="F217" s="49">
        <f t="shared" si="59"/>
        <v>0</v>
      </c>
      <c r="G217" s="50"/>
      <c r="H217" s="9"/>
      <c r="I217" s="71">
        <f t="shared" si="60"/>
        <v>0</v>
      </c>
      <c r="J217" s="51"/>
      <c r="K217" s="50"/>
      <c r="L217" s="71">
        <f t="shared" si="61"/>
        <v>0</v>
      </c>
      <c r="M217" s="51">
        <f t="shared" si="62"/>
        <v>0</v>
      </c>
    </row>
    <row r="218" spans="1:13" s="2" customFormat="1" ht="26.25" x14ac:dyDescent="0.25">
      <c r="A218" s="20" t="s">
        <v>598</v>
      </c>
      <c r="B218" s="20" t="s">
        <v>599</v>
      </c>
      <c r="C218" s="27" t="s">
        <v>215</v>
      </c>
      <c r="D218" s="9"/>
      <c r="E218" s="9"/>
      <c r="F218" s="49">
        <f t="shared" si="59"/>
        <v>0</v>
      </c>
      <c r="G218" s="50"/>
      <c r="H218" s="9"/>
      <c r="I218" s="71">
        <f t="shared" si="60"/>
        <v>0</v>
      </c>
      <c r="J218" s="51"/>
      <c r="K218" s="50"/>
      <c r="L218" s="71">
        <f t="shared" si="61"/>
        <v>0</v>
      </c>
      <c r="M218" s="51">
        <f t="shared" si="62"/>
        <v>0</v>
      </c>
    </row>
    <row r="219" spans="1:13" s="2" customFormat="1" ht="26.25" x14ac:dyDescent="0.25">
      <c r="A219" s="20" t="s">
        <v>600</v>
      </c>
      <c r="B219" s="20" t="s">
        <v>601</v>
      </c>
      <c r="C219" s="27" t="s">
        <v>218</v>
      </c>
      <c r="D219" s="9"/>
      <c r="E219" s="9"/>
      <c r="F219" s="49">
        <f t="shared" si="59"/>
        <v>0</v>
      </c>
      <c r="G219" s="50"/>
      <c r="H219" s="9"/>
      <c r="I219" s="71">
        <f t="shared" si="60"/>
        <v>0</v>
      </c>
      <c r="J219" s="51"/>
      <c r="K219" s="50"/>
      <c r="L219" s="71">
        <f t="shared" si="61"/>
        <v>0</v>
      </c>
      <c r="M219" s="51">
        <f t="shared" si="62"/>
        <v>0</v>
      </c>
    </row>
    <row r="220" spans="1:13" s="2" customFormat="1" ht="26.25" x14ac:dyDescent="0.25">
      <c r="A220" s="20" t="s">
        <v>602</v>
      </c>
      <c r="B220" s="20" t="s">
        <v>603</v>
      </c>
      <c r="C220" s="27" t="s">
        <v>221</v>
      </c>
      <c r="D220" s="9"/>
      <c r="E220" s="9"/>
      <c r="F220" s="49">
        <f t="shared" si="59"/>
        <v>0</v>
      </c>
      <c r="G220" s="50"/>
      <c r="H220" s="9"/>
      <c r="I220" s="71">
        <f t="shared" si="60"/>
        <v>0</v>
      </c>
      <c r="J220" s="51"/>
      <c r="K220" s="50"/>
      <c r="L220" s="71">
        <f t="shared" si="61"/>
        <v>0</v>
      </c>
      <c r="M220" s="51">
        <f t="shared" si="62"/>
        <v>0</v>
      </c>
    </row>
    <row r="221" spans="1:13" s="2" customFormat="1" ht="26.25" x14ac:dyDescent="0.25">
      <c r="A221" s="20" t="s">
        <v>604</v>
      </c>
      <c r="B221" s="20" t="s">
        <v>605</v>
      </c>
      <c r="C221" s="27" t="s">
        <v>227</v>
      </c>
      <c r="D221" s="9"/>
      <c r="E221" s="9"/>
      <c r="F221" s="49">
        <f t="shared" si="59"/>
        <v>0</v>
      </c>
      <c r="G221" s="50"/>
      <c r="H221" s="9"/>
      <c r="I221" s="71">
        <f t="shared" si="60"/>
        <v>0</v>
      </c>
      <c r="J221" s="51"/>
      <c r="K221" s="50"/>
      <c r="L221" s="71">
        <f t="shared" si="61"/>
        <v>0</v>
      </c>
      <c r="M221" s="51">
        <f t="shared" si="62"/>
        <v>0</v>
      </c>
    </row>
    <row r="222" spans="1:13" s="2" customFormat="1" ht="26.25" x14ac:dyDescent="0.25">
      <c r="A222" s="20" t="s">
        <v>606</v>
      </c>
      <c r="B222" s="20" t="s">
        <v>607</v>
      </c>
      <c r="C222" s="27" t="s">
        <v>236</v>
      </c>
      <c r="D222" s="9"/>
      <c r="E222" s="9"/>
      <c r="F222" s="49">
        <f t="shared" si="59"/>
        <v>0</v>
      </c>
      <c r="G222" s="50"/>
      <c r="H222" s="9"/>
      <c r="I222" s="71">
        <f t="shared" si="60"/>
        <v>0</v>
      </c>
      <c r="J222" s="51"/>
      <c r="K222" s="50">
        <v>14000000</v>
      </c>
      <c r="L222" s="71">
        <f t="shared" si="61"/>
        <v>14000000</v>
      </c>
      <c r="M222" s="51">
        <f t="shared" si="62"/>
        <v>14000000</v>
      </c>
    </row>
    <row r="223" spans="1:13" s="2" customFormat="1" ht="26.25" x14ac:dyDescent="0.25">
      <c r="A223" s="20" t="s">
        <v>608</v>
      </c>
      <c r="B223" s="20" t="s">
        <v>609</v>
      </c>
      <c r="C223" s="27" t="s">
        <v>239</v>
      </c>
      <c r="D223" s="9"/>
      <c r="E223" s="9"/>
      <c r="F223" s="49">
        <f t="shared" si="59"/>
        <v>0</v>
      </c>
      <c r="G223" s="50"/>
      <c r="H223" s="9"/>
      <c r="I223" s="71">
        <f t="shared" si="60"/>
        <v>0</v>
      </c>
      <c r="J223" s="51"/>
      <c r="K223" s="50">
        <v>8000000</v>
      </c>
      <c r="L223" s="71">
        <f t="shared" si="61"/>
        <v>8000000</v>
      </c>
      <c r="M223" s="51">
        <f t="shared" si="62"/>
        <v>8000000</v>
      </c>
    </row>
    <row r="224" spans="1:13" s="2" customFormat="1" ht="26.25" x14ac:dyDescent="0.25">
      <c r="A224" s="20" t="s">
        <v>610</v>
      </c>
      <c r="B224" s="20" t="s">
        <v>611</v>
      </c>
      <c r="C224" s="27" t="s">
        <v>242</v>
      </c>
      <c r="D224" s="9"/>
      <c r="E224" s="9"/>
      <c r="F224" s="49">
        <f t="shared" si="59"/>
        <v>0</v>
      </c>
      <c r="G224" s="50"/>
      <c r="H224" s="9"/>
      <c r="I224" s="71">
        <f t="shared" si="60"/>
        <v>0</v>
      </c>
      <c r="J224" s="51"/>
      <c r="K224" s="50"/>
      <c r="L224" s="71">
        <f t="shared" si="61"/>
        <v>0</v>
      </c>
      <c r="M224" s="51">
        <f t="shared" si="62"/>
        <v>0</v>
      </c>
    </row>
    <row r="225" spans="1:13" s="2" customFormat="1" ht="26.25" x14ac:dyDescent="0.25">
      <c r="A225" s="20" t="s">
        <v>612</v>
      </c>
      <c r="B225" s="20" t="s">
        <v>613</v>
      </c>
      <c r="C225" s="27" t="s">
        <v>245</v>
      </c>
      <c r="D225" s="9"/>
      <c r="E225" s="9"/>
      <c r="F225" s="49">
        <f t="shared" si="59"/>
        <v>0</v>
      </c>
      <c r="G225" s="50"/>
      <c r="H225" s="9"/>
      <c r="I225" s="71">
        <f t="shared" si="60"/>
        <v>0</v>
      </c>
      <c r="J225" s="51"/>
      <c r="K225" s="50"/>
      <c r="L225" s="71">
        <f t="shared" si="61"/>
        <v>0</v>
      </c>
      <c r="M225" s="51">
        <f t="shared" si="62"/>
        <v>0</v>
      </c>
    </row>
    <row r="226" spans="1:13" s="2" customFormat="1" ht="26.25" x14ac:dyDescent="0.25">
      <c r="A226" s="20" t="s">
        <v>614</v>
      </c>
      <c r="B226" s="20" t="s">
        <v>615</v>
      </c>
      <c r="C226" s="27" t="s">
        <v>254</v>
      </c>
      <c r="D226" s="9"/>
      <c r="E226" s="9"/>
      <c r="F226" s="49">
        <f t="shared" si="59"/>
        <v>0</v>
      </c>
      <c r="G226" s="50"/>
      <c r="H226" s="9"/>
      <c r="I226" s="71">
        <f t="shared" si="60"/>
        <v>0</v>
      </c>
      <c r="J226" s="51"/>
      <c r="K226" s="50"/>
      <c r="L226" s="71">
        <f t="shared" si="61"/>
        <v>0</v>
      </c>
      <c r="M226" s="51">
        <f t="shared" si="62"/>
        <v>0</v>
      </c>
    </row>
    <row r="227" spans="1:13" s="2" customFormat="1" ht="26.25" x14ac:dyDescent="0.25">
      <c r="A227" s="20" t="s">
        <v>616</v>
      </c>
      <c r="B227" s="20" t="s">
        <v>617</v>
      </c>
      <c r="C227" s="27" t="s">
        <v>257</v>
      </c>
      <c r="D227" s="9"/>
      <c r="E227" s="9"/>
      <c r="F227" s="49">
        <f t="shared" si="59"/>
        <v>0</v>
      </c>
      <c r="G227" s="50"/>
      <c r="H227" s="9"/>
      <c r="I227" s="71">
        <f t="shared" si="60"/>
        <v>0</v>
      </c>
      <c r="J227" s="51"/>
      <c r="K227" s="50"/>
      <c r="L227" s="71">
        <f t="shared" si="61"/>
        <v>0</v>
      </c>
      <c r="M227" s="51">
        <f t="shared" si="62"/>
        <v>0</v>
      </c>
    </row>
    <row r="228" spans="1:13" s="2" customFormat="1" ht="39" x14ac:dyDescent="0.25">
      <c r="A228" s="20" t="s">
        <v>618</v>
      </c>
      <c r="B228" s="20" t="s">
        <v>619</v>
      </c>
      <c r="C228" s="27" t="s">
        <v>260</v>
      </c>
      <c r="D228" s="9"/>
      <c r="E228" s="9"/>
      <c r="F228" s="49">
        <f t="shared" si="59"/>
        <v>0</v>
      </c>
      <c r="G228" s="50"/>
      <c r="H228" s="9"/>
      <c r="I228" s="71">
        <f t="shared" si="60"/>
        <v>0</v>
      </c>
      <c r="J228" s="51"/>
      <c r="K228" s="50"/>
      <c r="L228" s="71">
        <f t="shared" si="61"/>
        <v>0</v>
      </c>
      <c r="M228" s="51">
        <f t="shared" si="62"/>
        <v>0</v>
      </c>
    </row>
    <row r="229" spans="1:13" s="2" customFormat="1" ht="13.5" x14ac:dyDescent="0.25">
      <c r="A229" s="20" t="s">
        <v>620</v>
      </c>
      <c r="B229" s="20" t="s">
        <v>621</v>
      </c>
      <c r="C229" s="27" t="s">
        <v>263</v>
      </c>
      <c r="D229" s="9"/>
      <c r="E229" s="9"/>
      <c r="F229" s="49">
        <f t="shared" si="59"/>
        <v>0</v>
      </c>
      <c r="G229" s="50"/>
      <c r="H229" s="9"/>
      <c r="I229" s="71">
        <f t="shared" si="60"/>
        <v>0</v>
      </c>
      <c r="J229" s="51"/>
      <c r="K229" s="50"/>
      <c r="L229" s="71">
        <f t="shared" si="61"/>
        <v>0</v>
      </c>
      <c r="M229" s="51">
        <f t="shared" si="62"/>
        <v>0</v>
      </c>
    </row>
    <row r="230" spans="1:13" s="2" customFormat="1" ht="39" x14ac:dyDescent="0.25">
      <c r="A230" s="20" t="s">
        <v>622</v>
      </c>
      <c r="B230" s="20" t="s">
        <v>623</v>
      </c>
      <c r="C230" s="27" t="s">
        <v>266</v>
      </c>
      <c r="D230" s="9"/>
      <c r="E230" s="9"/>
      <c r="F230" s="49">
        <f t="shared" si="59"/>
        <v>0</v>
      </c>
      <c r="G230" s="50"/>
      <c r="H230" s="9"/>
      <c r="I230" s="71">
        <f t="shared" si="60"/>
        <v>0</v>
      </c>
      <c r="J230" s="51"/>
      <c r="K230" s="50"/>
      <c r="L230" s="71">
        <f t="shared" si="61"/>
        <v>0</v>
      </c>
      <c r="M230" s="51">
        <f t="shared" si="62"/>
        <v>0</v>
      </c>
    </row>
    <row r="231" spans="1:13" s="2" customFormat="1" ht="39" x14ac:dyDescent="0.25">
      <c r="A231" s="20" t="s">
        <v>624</v>
      </c>
      <c r="B231" s="20" t="s">
        <v>625</v>
      </c>
      <c r="C231" s="27" t="s">
        <v>269</v>
      </c>
      <c r="D231" s="9"/>
      <c r="E231" s="9"/>
      <c r="F231" s="49">
        <f t="shared" si="59"/>
        <v>0</v>
      </c>
      <c r="G231" s="50"/>
      <c r="H231" s="9"/>
      <c r="I231" s="71">
        <f t="shared" si="60"/>
        <v>0</v>
      </c>
      <c r="J231" s="51"/>
      <c r="K231" s="50"/>
      <c r="L231" s="71">
        <f t="shared" si="61"/>
        <v>0</v>
      </c>
      <c r="M231" s="51">
        <f t="shared" si="62"/>
        <v>0</v>
      </c>
    </row>
    <row r="232" spans="1:13" s="2" customFormat="1" ht="64.5" x14ac:dyDescent="0.25">
      <c r="A232" s="20" t="s">
        <v>626</v>
      </c>
      <c r="B232" s="20" t="s">
        <v>627</v>
      </c>
      <c r="C232" s="27" t="s">
        <v>272</v>
      </c>
      <c r="D232" s="9"/>
      <c r="E232" s="9"/>
      <c r="F232" s="49">
        <f t="shared" si="59"/>
        <v>0</v>
      </c>
      <c r="G232" s="50"/>
      <c r="H232" s="9"/>
      <c r="I232" s="71">
        <f t="shared" si="60"/>
        <v>0</v>
      </c>
      <c r="J232" s="51"/>
      <c r="K232" s="50"/>
      <c r="L232" s="71">
        <f t="shared" si="61"/>
        <v>0</v>
      </c>
      <c r="M232" s="51">
        <f t="shared" si="62"/>
        <v>0</v>
      </c>
    </row>
    <row r="233" spans="1:13" s="2" customFormat="1" ht="26.25" x14ac:dyDescent="0.25">
      <c r="A233" s="20" t="s">
        <v>628</v>
      </c>
      <c r="B233" s="20" t="s">
        <v>629</v>
      </c>
      <c r="C233" s="27" t="s">
        <v>275</v>
      </c>
      <c r="D233" s="9"/>
      <c r="E233" s="9"/>
      <c r="F233" s="49">
        <f t="shared" si="59"/>
        <v>0</v>
      </c>
      <c r="G233" s="50"/>
      <c r="H233" s="9"/>
      <c r="I233" s="71">
        <f t="shared" si="60"/>
        <v>0</v>
      </c>
      <c r="J233" s="51"/>
      <c r="K233" s="50"/>
      <c r="L233" s="71">
        <f t="shared" si="61"/>
        <v>0</v>
      </c>
      <c r="M233" s="51">
        <f t="shared" si="62"/>
        <v>0</v>
      </c>
    </row>
    <row r="234" spans="1:13" s="2" customFormat="1" ht="39" x14ac:dyDescent="0.25">
      <c r="A234" s="20" t="s">
        <v>630</v>
      </c>
      <c r="B234" s="20" t="s">
        <v>631</v>
      </c>
      <c r="C234" s="27" t="s">
        <v>278</v>
      </c>
      <c r="D234" s="9"/>
      <c r="E234" s="9"/>
      <c r="F234" s="49">
        <f t="shared" si="59"/>
        <v>0</v>
      </c>
      <c r="G234" s="50"/>
      <c r="H234" s="9"/>
      <c r="I234" s="71">
        <f t="shared" si="60"/>
        <v>0</v>
      </c>
      <c r="J234" s="51"/>
      <c r="K234" s="50"/>
      <c r="L234" s="71">
        <f t="shared" si="61"/>
        <v>0</v>
      </c>
      <c r="M234" s="51">
        <f t="shared" si="62"/>
        <v>0</v>
      </c>
    </row>
    <row r="235" spans="1:13" s="2" customFormat="1" ht="26.25" x14ac:dyDescent="0.25">
      <c r="A235" s="20" t="s">
        <v>632</v>
      </c>
      <c r="B235" s="20" t="s">
        <v>633</v>
      </c>
      <c r="C235" s="27" t="s">
        <v>281</v>
      </c>
      <c r="D235" s="9"/>
      <c r="E235" s="9"/>
      <c r="F235" s="49">
        <f t="shared" si="59"/>
        <v>0</v>
      </c>
      <c r="G235" s="50"/>
      <c r="H235" s="9"/>
      <c r="I235" s="71">
        <f t="shared" si="60"/>
        <v>0</v>
      </c>
      <c r="J235" s="51"/>
      <c r="K235" s="50"/>
      <c r="L235" s="71">
        <f t="shared" si="61"/>
        <v>0</v>
      </c>
      <c r="M235" s="51">
        <f t="shared" si="62"/>
        <v>0</v>
      </c>
    </row>
    <row r="236" spans="1:13" s="2" customFormat="1" ht="13.5" x14ac:dyDescent="0.25">
      <c r="A236" s="20" t="s">
        <v>634</v>
      </c>
      <c r="B236" s="20" t="s">
        <v>635</v>
      </c>
      <c r="C236" s="27" t="s">
        <v>636</v>
      </c>
      <c r="D236" s="9"/>
      <c r="E236" s="9"/>
      <c r="F236" s="49">
        <f t="shared" si="59"/>
        <v>0</v>
      </c>
      <c r="G236" s="50"/>
      <c r="H236" s="9"/>
      <c r="I236" s="71">
        <f t="shared" si="60"/>
        <v>0</v>
      </c>
      <c r="J236" s="51"/>
      <c r="K236" s="50"/>
      <c r="L236" s="71">
        <f t="shared" si="61"/>
        <v>0</v>
      </c>
      <c r="M236" s="51">
        <f t="shared" si="62"/>
        <v>0</v>
      </c>
    </row>
    <row r="237" spans="1:13" s="2" customFormat="1" ht="26.25" x14ac:dyDescent="0.25">
      <c r="A237" s="20" t="s">
        <v>637</v>
      </c>
      <c r="B237" s="20" t="s">
        <v>638</v>
      </c>
      <c r="C237" s="27" t="s">
        <v>284</v>
      </c>
      <c r="D237" s="9"/>
      <c r="E237" s="9"/>
      <c r="F237" s="49">
        <f t="shared" si="59"/>
        <v>0</v>
      </c>
      <c r="G237" s="50"/>
      <c r="H237" s="9"/>
      <c r="I237" s="71">
        <f t="shared" si="60"/>
        <v>0</v>
      </c>
      <c r="J237" s="51"/>
      <c r="K237" s="50"/>
      <c r="L237" s="71">
        <f t="shared" si="61"/>
        <v>0</v>
      </c>
      <c r="M237" s="51">
        <f t="shared" si="62"/>
        <v>0</v>
      </c>
    </row>
    <row r="238" spans="1:13" s="2" customFormat="1" ht="26.25" x14ac:dyDescent="0.25">
      <c r="A238" s="20" t="s">
        <v>639</v>
      </c>
      <c r="B238" s="20" t="s">
        <v>640</v>
      </c>
      <c r="C238" s="27" t="s">
        <v>293</v>
      </c>
      <c r="D238" s="9"/>
      <c r="E238" s="9"/>
      <c r="F238" s="49">
        <f t="shared" si="59"/>
        <v>0</v>
      </c>
      <c r="G238" s="50"/>
      <c r="H238" s="9"/>
      <c r="I238" s="71">
        <f t="shared" si="60"/>
        <v>0</v>
      </c>
      <c r="J238" s="51"/>
      <c r="K238" s="50"/>
      <c r="L238" s="71">
        <f t="shared" si="61"/>
        <v>0</v>
      </c>
      <c r="M238" s="51">
        <f t="shared" si="62"/>
        <v>0</v>
      </c>
    </row>
    <row r="239" spans="1:13" s="2" customFormat="1" ht="13.5" x14ac:dyDescent="0.25">
      <c r="A239" s="20" t="s">
        <v>641</v>
      </c>
      <c r="B239" s="20" t="s">
        <v>642</v>
      </c>
      <c r="C239" s="27" t="s">
        <v>296</v>
      </c>
      <c r="D239" s="9"/>
      <c r="E239" s="9"/>
      <c r="F239" s="49">
        <f t="shared" si="59"/>
        <v>0</v>
      </c>
      <c r="G239" s="50"/>
      <c r="H239" s="9"/>
      <c r="I239" s="71">
        <f t="shared" si="60"/>
        <v>0</v>
      </c>
      <c r="J239" s="51"/>
      <c r="K239" s="50"/>
      <c r="L239" s="71">
        <f t="shared" si="61"/>
        <v>0</v>
      </c>
      <c r="M239" s="51">
        <f t="shared" si="62"/>
        <v>0</v>
      </c>
    </row>
    <row r="240" spans="1:13" s="2" customFormat="1" ht="39" x14ac:dyDescent="0.25">
      <c r="A240" s="20" t="s">
        <v>643</v>
      </c>
      <c r="B240" s="20" t="s">
        <v>644</v>
      </c>
      <c r="C240" s="27" t="s">
        <v>299</v>
      </c>
      <c r="D240" s="9"/>
      <c r="E240" s="9"/>
      <c r="F240" s="49">
        <f t="shared" si="59"/>
        <v>0</v>
      </c>
      <c r="G240" s="50"/>
      <c r="H240" s="9"/>
      <c r="I240" s="71">
        <f t="shared" si="60"/>
        <v>0</v>
      </c>
      <c r="J240" s="51"/>
      <c r="K240" s="50"/>
      <c r="L240" s="71">
        <f t="shared" si="61"/>
        <v>0</v>
      </c>
      <c r="M240" s="51">
        <f t="shared" si="62"/>
        <v>0</v>
      </c>
    </row>
    <row r="241" spans="1:13" s="2" customFormat="1" ht="26.25" x14ac:dyDescent="0.25">
      <c r="A241" s="20" t="s">
        <v>645</v>
      </c>
      <c r="B241" s="20" t="s">
        <v>646</v>
      </c>
      <c r="C241" s="27" t="s">
        <v>302</v>
      </c>
      <c r="D241" s="9"/>
      <c r="E241" s="9"/>
      <c r="F241" s="49">
        <f t="shared" si="59"/>
        <v>0</v>
      </c>
      <c r="G241" s="50"/>
      <c r="H241" s="9"/>
      <c r="I241" s="71">
        <f t="shared" si="60"/>
        <v>0</v>
      </c>
      <c r="J241" s="51"/>
      <c r="K241" s="50"/>
      <c r="L241" s="71">
        <f t="shared" si="61"/>
        <v>0</v>
      </c>
      <c r="M241" s="51">
        <f t="shared" si="62"/>
        <v>0</v>
      </c>
    </row>
    <row r="242" spans="1:13" s="41" customFormat="1" ht="13.5" x14ac:dyDescent="0.25">
      <c r="A242" s="39" t="s">
        <v>647</v>
      </c>
      <c r="B242" s="39" t="s">
        <v>329</v>
      </c>
      <c r="C242" s="40" t="s">
        <v>3637</v>
      </c>
      <c r="D242" s="42"/>
      <c r="E242" s="42"/>
      <c r="F242" s="54"/>
      <c r="G242" s="68"/>
      <c r="H242" s="42"/>
      <c r="I242" s="72"/>
      <c r="J242" s="76"/>
      <c r="K242" s="68"/>
      <c r="L242" s="80"/>
      <c r="M242" s="55"/>
    </row>
    <row r="243" spans="1:13" s="2" customFormat="1" ht="13.5" x14ac:dyDescent="0.25">
      <c r="A243" s="16" t="s">
        <v>648</v>
      </c>
      <c r="B243" s="16" t="s">
        <v>649</v>
      </c>
      <c r="C243" s="17" t="s">
        <v>650</v>
      </c>
      <c r="D243" s="8">
        <f>SUM(D244:D250)</f>
        <v>0</v>
      </c>
      <c r="E243" s="8">
        <f>SUM(E244:E250)</f>
        <v>0</v>
      </c>
      <c r="F243" s="8">
        <f>+D243+E243</f>
        <v>0</v>
      </c>
      <c r="G243" s="65">
        <f>SUM(G244:G250)</f>
        <v>0</v>
      </c>
      <c r="H243" s="8">
        <f>SUM(H244:H250)</f>
        <v>0</v>
      </c>
      <c r="I243" s="70">
        <f>+F243+G243+H243</f>
        <v>0</v>
      </c>
      <c r="J243" s="48">
        <f>SUM(J244:J250)</f>
        <v>6087457</v>
      </c>
      <c r="K243" s="65">
        <f>SUM(K244:K250)</f>
        <v>18912543</v>
      </c>
      <c r="L243" s="70">
        <f>+J243+K243</f>
        <v>25000000</v>
      </c>
      <c r="M243" s="48">
        <f>SUM(M244:M250)</f>
        <v>25000000</v>
      </c>
    </row>
    <row r="244" spans="1:13" s="2" customFormat="1" ht="26.25" x14ac:dyDescent="0.25">
      <c r="A244" s="20" t="s">
        <v>651</v>
      </c>
      <c r="B244" s="20" t="s">
        <v>652</v>
      </c>
      <c r="C244" s="27" t="s">
        <v>653</v>
      </c>
      <c r="D244" s="9"/>
      <c r="E244" s="9"/>
      <c r="F244" s="49">
        <f t="shared" ref="F244:F250" si="63">SUM(D244:E244)</f>
        <v>0</v>
      </c>
      <c r="G244" s="50"/>
      <c r="H244" s="9"/>
      <c r="I244" s="71">
        <f t="shared" ref="I244:I250" si="64">SUM(F244:H244)</f>
        <v>0</v>
      </c>
      <c r="J244" s="51"/>
      <c r="K244" s="50"/>
      <c r="L244" s="71">
        <f t="shared" ref="L244:L250" si="65">SUM(J244:K244)</f>
        <v>0</v>
      </c>
      <c r="M244" s="51">
        <f t="shared" ref="M244:M250" si="66">+L244+I244</f>
        <v>0</v>
      </c>
    </row>
    <row r="245" spans="1:13" s="2" customFormat="1" ht="26.25" x14ac:dyDescent="0.25">
      <c r="A245" s="20" t="s">
        <v>654</v>
      </c>
      <c r="B245" s="20" t="s">
        <v>655</v>
      </c>
      <c r="C245" s="27" t="s">
        <v>656</v>
      </c>
      <c r="D245" s="9"/>
      <c r="E245" s="9"/>
      <c r="F245" s="49">
        <f t="shared" si="63"/>
        <v>0</v>
      </c>
      <c r="G245" s="50"/>
      <c r="H245" s="9"/>
      <c r="I245" s="71">
        <f t="shared" si="64"/>
        <v>0</v>
      </c>
      <c r="J245" s="51"/>
      <c r="K245" s="50"/>
      <c r="L245" s="71">
        <f t="shared" si="65"/>
        <v>0</v>
      </c>
      <c r="M245" s="51">
        <f t="shared" si="66"/>
        <v>0</v>
      </c>
    </row>
    <row r="246" spans="1:13" s="2" customFormat="1" ht="13.5" x14ac:dyDescent="0.25">
      <c r="A246" s="20" t="s">
        <v>657</v>
      </c>
      <c r="B246" s="20" t="s">
        <v>658</v>
      </c>
      <c r="C246" s="27" t="s">
        <v>659</v>
      </c>
      <c r="D246" s="9"/>
      <c r="E246" s="9"/>
      <c r="F246" s="49">
        <f t="shared" si="63"/>
        <v>0</v>
      </c>
      <c r="G246" s="50"/>
      <c r="H246" s="9"/>
      <c r="I246" s="71">
        <f t="shared" si="64"/>
        <v>0</v>
      </c>
      <c r="J246" s="51"/>
      <c r="K246" s="50"/>
      <c r="L246" s="71">
        <f t="shared" si="65"/>
        <v>0</v>
      </c>
      <c r="M246" s="51">
        <f t="shared" si="66"/>
        <v>0</v>
      </c>
    </row>
    <row r="247" spans="1:13" s="2" customFormat="1" ht="26.25" x14ac:dyDescent="0.25">
      <c r="A247" s="20" t="s">
        <v>660</v>
      </c>
      <c r="B247" s="20" t="s">
        <v>661</v>
      </c>
      <c r="C247" s="27" t="s">
        <v>662</v>
      </c>
      <c r="D247" s="9"/>
      <c r="E247" s="9"/>
      <c r="F247" s="49">
        <f t="shared" si="63"/>
        <v>0</v>
      </c>
      <c r="G247" s="50"/>
      <c r="H247" s="9"/>
      <c r="I247" s="71">
        <f t="shared" si="64"/>
        <v>0</v>
      </c>
      <c r="J247" s="51"/>
      <c r="K247" s="50"/>
      <c r="L247" s="71">
        <f t="shared" si="65"/>
        <v>0</v>
      </c>
      <c r="M247" s="51">
        <f t="shared" si="66"/>
        <v>0</v>
      </c>
    </row>
    <row r="248" spans="1:13" s="2" customFormat="1" ht="13.5" x14ac:dyDescent="0.25">
      <c r="A248" s="20" t="s">
        <v>663</v>
      </c>
      <c r="B248" s="20" t="s">
        <v>664</v>
      </c>
      <c r="C248" s="27" t="s">
        <v>665</v>
      </c>
      <c r="D248" s="9"/>
      <c r="E248" s="9"/>
      <c r="F248" s="49">
        <f t="shared" si="63"/>
        <v>0</v>
      </c>
      <c r="G248" s="50"/>
      <c r="H248" s="9"/>
      <c r="I248" s="71">
        <f t="shared" si="64"/>
        <v>0</v>
      </c>
      <c r="J248" s="51"/>
      <c r="K248" s="50"/>
      <c r="L248" s="71">
        <f t="shared" si="65"/>
        <v>0</v>
      </c>
      <c r="M248" s="51">
        <f t="shared" si="66"/>
        <v>0</v>
      </c>
    </row>
    <row r="249" spans="1:13" s="2" customFormat="1" ht="13.5" x14ac:dyDescent="0.25">
      <c r="A249" s="20" t="s">
        <v>666</v>
      </c>
      <c r="B249" s="20" t="s">
        <v>667</v>
      </c>
      <c r="C249" s="27" t="s">
        <v>668</v>
      </c>
      <c r="D249" s="9"/>
      <c r="E249" s="9"/>
      <c r="F249" s="49">
        <f t="shared" si="63"/>
        <v>0</v>
      </c>
      <c r="G249" s="50"/>
      <c r="H249" s="9"/>
      <c r="I249" s="71">
        <f t="shared" si="64"/>
        <v>0</v>
      </c>
      <c r="J249" s="51"/>
      <c r="K249" s="50"/>
      <c r="L249" s="71">
        <f t="shared" si="65"/>
        <v>0</v>
      </c>
      <c r="M249" s="51">
        <f t="shared" si="66"/>
        <v>0</v>
      </c>
    </row>
    <row r="250" spans="1:13" s="2" customFormat="1" ht="26.25" x14ac:dyDescent="0.25">
      <c r="A250" s="20" t="s">
        <v>669</v>
      </c>
      <c r="B250" s="20" t="s">
        <v>670</v>
      </c>
      <c r="C250" s="27" t="s">
        <v>671</v>
      </c>
      <c r="D250" s="9"/>
      <c r="E250" s="9"/>
      <c r="F250" s="49">
        <f t="shared" si="63"/>
        <v>0</v>
      </c>
      <c r="G250" s="50"/>
      <c r="H250" s="9"/>
      <c r="I250" s="71">
        <f t="shared" si="64"/>
        <v>0</v>
      </c>
      <c r="J250" s="93">
        <v>6087457</v>
      </c>
      <c r="K250" s="50">
        <f>25000000-6087457</f>
        <v>18912543</v>
      </c>
      <c r="L250" s="71">
        <f t="shared" si="65"/>
        <v>25000000</v>
      </c>
      <c r="M250" s="51">
        <f t="shared" si="66"/>
        <v>25000000</v>
      </c>
    </row>
    <row r="251" spans="1:13" s="2" customFormat="1" ht="54" x14ac:dyDescent="0.25">
      <c r="A251" s="16" t="s">
        <v>672</v>
      </c>
      <c r="B251" s="16" t="s">
        <v>673</v>
      </c>
      <c r="C251" s="17" t="s">
        <v>674</v>
      </c>
      <c r="D251" s="8">
        <f>SUM(D252:D266)</f>
        <v>0</v>
      </c>
      <c r="E251" s="8">
        <f>SUM(E252:E266)</f>
        <v>0</v>
      </c>
      <c r="F251" s="8">
        <f>+D251+E251</f>
        <v>0</v>
      </c>
      <c r="G251" s="65">
        <f>SUM(G252:G266)</f>
        <v>0</v>
      </c>
      <c r="H251" s="8">
        <f>SUM(H252:H266)</f>
        <v>0</v>
      </c>
      <c r="I251" s="70">
        <f>+F251+G251+H251</f>
        <v>0</v>
      </c>
      <c r="J251" s="48">
        <f>SUM(J252:J266)</f>
        <v>76225</v>
      </c>
      <c r="K251" s="65">
        <f>SUM(K252:K266)</f>
        <v>124861947</v>
      </c>
      <c r="L251" s="70">
        <f>+J251+K251</f>
        <v>124938172</v>
      </c>
      <c r="M251" s="48">
        <f>SUM(M252:M266)</f>
        <v>124938172</v>
      </c>
    </row>
    <row r="252" spans="1:13" s="2" customFormat="1" ht="26.25" x14ac:dyDescent="0.25">
      <c r="A252" s="20" t="s">
        <v>675</v>
      </c>
      <c r="B252" s="20" t="s">
        <v>676</v>
      </c>
      <c r="C252" s="27" t="s">
        <v>677</v>
      </c>
      <c r="D252" s="9"/>
      <c r="E252" s="9"/>
      <c r="F252" s="49">
        <f t="shared" ref="F252:F266" si="67">SUM(D252:E252)</f>
        <v>0</v>
      </c>
      <c r="G252" s="50"/>
      <c r="H252" s="9"/>
      <c r="I252" s="71">
        <f t="shared" ref="I252:I266" si="68">SUM(F252:H252)</f>
        <v>0</v>
      </c>
      <c r="J252" s="51"/>
      <c r="K252" s="50"/>
      <c r="L252" s="71">
        <f t="shared" ref="L252:L266" si="69">SUM(J252:K252)</f>
        <v>0</v>
      </c>
      <c r="M252" s="51">
        <f t="shared" ref="M252:M266" si="70">+L252+I252</f>
        <v>0</v>
      </c>
    </row>
    <row r="253" spans="1:13" s="2" customFormat="1" ht="13.5" x14ac:dyDescent="0.25">
      <c r="A253" s="20" t="s">
        <v>678</v>
      </c>
      <c r="B253" s="20" t="s">
        <v>679</v>
      </c>
      <c r="C253" s="27" t="s">
        <v>680</v>
      </c>
      <c r="D253" s="9"/>
      <c r="E253" s="9"/>
      <c r="F253" s="49">
        <f t="shared" si="67"/>
        <v>0</v>
      </c>
      <c r="G253" s="50"/>
      <c r="H253" s="9"/>
      <c r="I253" s="71">
        <f t="shared" si="68"/>
        <v>0</v>
      </c>
      <c r="J253" s="51"/>
      <c r="K253" s="50"/>
      <c r="L253" s="71">
        <f t="shared" si="69"/>
        <v>0</v>
      </c>
      <c r="M253" s="51">
        <f t="shared" si="70"/>
        <v>0</v>
      </c>
    </row>
    <row r="254" spans="1:13" s="2" customFormat="1" ht="13.5" x14ac:dyDescent="0.25">
      <c r="A254" s="20" t="s">
        <v>681</v>
      </c>
      <c r="B254" s="20" t="s">
        <v>682</v>
      </c>
      <c r="C254" s="27" t="s">
        <v>683</v>
      </c>
      <c r="D254" s="9"/>
      <c r="E254" s="9"/>
      <c r="F254" s="49">
        <f t="shared" si="67"/>
        <v>0</v>
      </c>
      <c r="G254" s="50"/>
      <c r="H254" s="9"/>
      <c r="I254" s="71">
        <f t="shared" si="68"/>
        <v>0</v>
      </c>
      <c r="J254" s="51"/>
      <c r="K254" s="50"/>
      <c r="L254" s="71">
        <f t="shared" si="69"/>
        <v>0</v>
      </c>
      <c r="M254" s="51">
        <f t="shared" si="70"/>
        <v>0</v>
      </c>
    </row>
    <row r="255" spans="1:13" s="2" customFormat="1" ht="26.25" x14ac:dyDescent="0.25">
      <c r="A255" s="20" t="s">
        <v>684</v>
      </c>
      <c r="B255" s="20" t="s">
        <v>685</v>
      </c>
      <c r="C255" s="27" t="s">
        <v>686</v>
      </c>
      <c r="D255" s="9"/>
      <c r="E255" s="9"/>
      <c r="F255" s="49">
        <f t="shared" si="67"/>
        <v>0</v>
      </c>
      <c r="G255" s="50"/>
      <c r="H255" s="9"/>
      <c r="I255" s="71">
        <f t="shared" si="68"/>
        <v>0</v>
      </c>
      <c r="J255" s="51"/>
      <c r="K255" s="50"/>
      <c r="L255" s="71">
        <f t="shared" si="69"/>
        <v>0</v>
      </c>
      <c r="M255" s="51">
        <f t="shared" si="70"/>
        <v>0</v>
      </c>
    </row>
    <row r="256" spans="1:13" s="2" customFormat="1" ht="13.5" x14ac:dyDescent="0.25">
      <c r="A256" s="20" t="s">
        <v>687</v>
      </c>
      <c r="B256" s="20" t="s">
        <v>688</v>
      </c>
      <c r="C256" s="27" t="s">
        <v>689</v>
      </c>
      <c r="D256" s="9"/>
      <c r="E256" s="9"/>
      <c r="F256" s="49">
        <f t="shared" si="67"/>
        <v>0</v>
      </c>
      <c r="G256" s="50"/>
      <c r="H256" s="9"/>
      <c r="I256" s="71">
        <f t="shared" si="68"/>
        <v>0</v>
      </c>
      <c r="J256" s="51"/>
      <c r="K256" s="50">
        <v>6500000</v>
      </c>
      <c r="L256" s="71">
        <f t="shared" si="69"/>
        <v>6500000</v>
      </c>
      <c r="M256" s="51">
        <f t="shared" si="70"/>
        <v>6500000</v>
      </c>
    </row>
    <row r="257" spans="1:13" s="2" customFormat="1" ht="26.25" x14ac:dyDescent="0.25">
      <c r="A257" s="20" t="s">
        <v>690</v>
      </c>
      <c r="B257" s="20" t="s">
        <v>691</v>
      </c>
      <c r="C257" s="27" t="s">
        <v>692</v>
      </c>
      <c r="D257" s="9"/>
      <c r="E257" s="9"/>
      <c r="F257" s="49">
        <f t="shared" si="67"/>
        <v>0</v>
      </c>
      <c r="G257" s="50"/>
      <c r="H257" s="9"/>
      <c r="I257" s="71">
        <f t="shared" si="68"/>
        <v>0</v>
      </c>
      <c r="J257" s="51"/>
      <c r="K257" s="50"/>
      <c r="L257" s="71">
        <f t="shared" si="69"/>
        <v>0</v>
      </c>
      <c r="M257" s="51">
        <f t="shared" si="70"/>
        <v>0</v>
      </c>
    </row>
    <row r="258" spans="1:13" s="2" customFormat="1" ht="26.25" x14ac:dyDescent="0.25">
      <c r="A258" s="20" t="s">
        <v>693</v>
      </c>
      <c r="B258" s="20" t="s">
        <v>694</v>
      </c>
      <c r="C258" s="27" t="s">
        <v>695</v>
      </c>
      <c r="D258" s="9"/>
      <c r="E258" s="9"/>
      <c r="F258" s="49">
        <f t="shared" si="67"/>
        <v>0</v>
      </c>
      <c r="G258" s="50"/>
      <c r="H258" s="9"/>
      <c r="I258" s="71">
        <f t="shared" si="68"/>
        <v>0</v>
      </c>
      <c r="J258" s="51"/>
      <c r="K258" s="50"/>
      <c r="L258" s="71">
        <f t="shared" si="69"/>
        <v>0</v>
      </c>
      <c r="M258" s="51">
        <f t="shared" si="70"/>
        <v>0</v>
      </c>
    </row>
    <row r="259" spans="1:13" s="2" customFormat="1" ht="26.25" x14ac:dyDescent="0.25">
      <c r="A259" s="20" t="s">
        <v>696</v>
      </c>
      <c r="B259" s="20" t="s">
        <v>697</v>
      </c>
      <c r="C259" s="27" t="s">
        <v>698</v>
      </c>
      <c r="D259" s="9"/>
      <c r="E259" s="9"/>
      <c r="F259" s="49">
        <f t="shared" si="67"/>
        <v>0</v>
      </c>
      <c r="G259" s="50"/>
      <c r="H259" s="9"/>
      <c r="I259" s="71">
        <f t="shared" si="68"/>
        <v>0</v>
      </c>
      <c r="J259" s="51"/>
      <c r="K259" s="50"/>
      <c r="L259" s="71">
        <f t="shared" si="69"/>
        <v>0</v>
      </c>
      <c r="M259" s="51">
        <f t="shared" si="70"/>
        <v>0</v>
      </c>
    </row>
    <row r="260" spans="1:13" s="2" customFormat="1" ht="26.25" x14ac:dyDescent="0.25">
      <c r="A260" s="20" t="s">
        <v>699</v>
      </c>
      <c r="B260" s="20" t="s">
        <v>700</v>
      </c>
      <c r="C260" s="27" t="s">
        <v>701</v>
      </c>
      <c r="D260" s="9"/>
      <c r="E260" s="9"/>
      <c r="F260" s="49">
        <f t="shared" si="67"/>
        <v>0</v>
      </c>
      <c r="G260" s="50"/>
      <c r="H260" s="9"/>
      <c r="I260" s="71">
        <f t="shared" si="68"/>
        <v>0</v>
      </c>
      <c r="J260" s="51"/>
      <c r="K260" s="50"/>
      <c r="L260" s="71">
        <f t="shared" si="69"/>
        <v>0</v>
      </c>
      <c r="M260" s="51">
        <f t="shared" si="70"/>
        <v>0</v>
      </c>
    </row>
    <row r="261" spans="1:13" s="2" customFormat="1" ht="13.5" x14ac:dyDescent="0.25">
      <c r="A261" s="20" t="s">
        <v>702</v>
      </c>
      <c r="B261" s="20" t="s">
        <v>703</v>
      </c>
      <c r="C261" s="27" t="s">
        <v>704</v>
      </c>
      <c r="D261" s="9"/>
      <c r="E261" s="9"/>
      <c r="F261" s="49">
        <f t="shared" si="67"/>
        <v>0</v>
      </c>
      <c r="G261" s="50"/>
      <c r="H261" s="9"/>
      <c r="I261" s="71">
        <f t="shared" si="68"/>
        <v>0</v>
      </c>
      <c r="J261" s="51"/>
      <c r="K261" s="50"/>
      <c r="L261" s="71">
        <f t="shared" si="69"/>
        <v>0</v>
      </c>
      <c r="M261" s="51">
        <f t="shared" si="70"/>
        <v>0</v>
      </c>
    </row>
    <row r="262" spans="1:13" s="2" customFormat="1" ht="13.5" x14ac:dyDescent="0.25">
      <c r="A262" s="20" t="s">
        <v>705</v>
      </c>
      <c r="B262" s="20" t="s">
        <v>706</v>
      </c>
      <c r="C262" s="27" t="s">
        <v>707</v>
      </c>
      <c r="D262" s="9"/>
      <c r="E262" s="9"/>
      <c r="F262" s="49">
        <f t="shared" si="67"/>
        <v>0</v>
      </c>
      <c r="G262" s="50"/>
      <c r="H262" s="9"/>
      <c r="I262" s="71">
        <f t="shared" si="68"/>
        <v>0</v>
      </c>
      <c r="J262" s="93"/>
      <c r="K262" s="56">
        <v>23888172</v>
      </c>
      <c r="L262" s="104">
        <f t="shared" si="69"/>
        <v>23888172</v>
      </c>
      <c r="M262" s="51">
        <f t="shared" si="70"/>
        <v>23888172</v>
      </c>
    </row>
    <row r="263" spans="1:13" s="2" customFormat="1" ht="13.5" x14ac:dyDescent="0.25">
      <c r="A263" s="20" t="s">
        <v>708</v>
      </c>
      <c r="B263" s="20" t="s">
        <v>709</v>
      </c>
      <c r="C263" s="27" t="s">
        <v>710</v>
      </c>
      <c r="D263" s="9"/>
      <c r="E263" s="9"/>
      <c r="F263" s="49">
        <f t="shared" si="67"/>
        <v>0</v>
      </c>
      <c r="G263" s="50"/>
      <c r="H263" s="9"/>
      <c r="I263" s="71">
        <f t="shared" si="68"/>
        <v>0</v>
      </c>
      <c r="J263" s="51"/>
      <c r="K263" s="50"/>
      <c r="L263" s="71">
        <f t="shared" si="69"/>
        <v>0</v>
      </c>
      <c r="M263" s="51">
        <f t="shared" si="70"/>
        <v>0</v>
      </c>
    </row>
    <row r="264" spans="1:13" s="2" customFormat="1" ht="13.5" x14ac:dyDescent="0.25">
      <c r="A264" s="20" t="s">
        <v>711</v>
      </c>
      <c r="B264" s="20" t="s">
        <v>712</v>
      </c>
      <c r="C264" s="27" t="s">
        <v>713</v>
      </c>
      <c r="D264" s="9"/>
      <c r="E264" s="9"/>
      <c r="F264" s="49">
        <f t="shared" si="67"/>
        <v>0</v>
      </c>
      <c r="G264" s="50"/>
      <c r="H264" s="9"/>
      <c r="I264" s="71">
        <f t="shared" si="68"/>
        <v>0</v>
      </c>
      <c r="J264" s="93">
        <v>76225</v>
      </c>
      <c r="K264" s="50">
        <f>1450000-76225</f>
        <v>1373775</v>
      </c>
      <c r="L264" s="71">
        <f t="shared" si="69"/>
        <v>1450000</v>
      </c>
      <c r="M264" s="51">
        <f t="shared" si="70"/>
        <v>1450000</v>
      </c>
    </row>
    <row r="265" spans="1:13" s="2" customFormat="1" ht="39" x14ac:dyDescent="0.25">
      <c r="A265" s="20" t="s">
        <v>714</v>
      </c>
      <c r="B265" s="20" t="s">
        <v>715</v>
      </c>
      <c r="C265" s="27" t="s">
        <v>716</v>
      </c>
      <c r="D265" s="9"/>
      <c r="E265" s="9"/>
      <c r="F265" s="49">
        <f t="shared" si="67"/>
        <v>0</v>
      </c>
      <c r="G265" s="50"/>
      <c r="H265" s="9"/>
      <c r="I265" s="71">
        <f t="shared" si="68"/>
        <v>0</v>
      </c>
      <c r="J265" s="51"/>
      <c r="K265" s="50">
        <v>82800000</v>
      </c>
      <c r="L265" s="71">
        <f t="shared" si="69"/>
        <v>82800000</v>
      </c>
      <c r="M265" s="51">
        <f t="shared" si="70"/>
        <v>82800000</v>
      </c>
    </row>
    <row r="266" spans="1:13" s="2" customFormat="1" ht="26.25" x14ac:dyDescent="0.25">
      <c r="A266" s="20" t="s">
        <v>717</v>
      </c>
      <c r="B266" s="20" t="s">
        <v>718</v>
      </c>
      <c r="C266" s="27" t="s">
        <v>719</v>
      </c>
      <c r="D266" s="9"/>
      <c r="E266" s="9"/>
      <c r="F266" s="49">
        <f t="shared" si="67"/>
        <v>0</v>
      </c>
      <c r="G266" s="50"/>
      <c r="H266" s="9"/>
      <c r="I266" s="71">
        <f t="shared" si="68"/>
        <v>0</v>
      </c>
      <c r="J266" s="51"/>
      <c r="K266" s="50">
        <v>10300000</v>
      </c>
      <c r="L266" s="71">
        <f t="shared" si="69"/>
        <v>10300000</v>
      </c>
      <c r="M266" s="51">
        <f t="shared" si="70"/>
        <v>10300000</v>
      </c>
    </row>
    <row r="267" spans="1:13" s="2" customFormat="1" ht="27" x14ac:dyDescent="0.25">
      <c r="A267" s="16" t="s">
        <v>720</v>
      </c>
      <c r="B267" s="16" t="s">
        <v>721</v>
      </c>
      <c r="C267" s="17" t="s">
        <v>722</v>
      </c>
      <c r="D267" s="8">
        <f>SUM(D268:D277)</f>
        <v>0</v>
      </c>
      <c r="E267" s="8">
        <f>SUM(E268:E277)</f>
        <v>0</v>
      </c>
      <c r="F267" s="8">
        <f>+D267+E267</f>
        <v>0</v>
      </c>
      <c r="G267" s="65">
        <f>SUM(G268:G277)</f>
        <v>0</v>
      </c>
      <c r="H267" s="8">
        <f>SUM(H268:H277)</f>
        <v>0</v>
      </c>
      <c r="I267" s="70">
        <f>+F267+G267+H267</f>
        <v>0</v>
      </c>
      <c r="J267" s="48">
        <f>SUM(J268:J277)</f>
        <v>103944</v>
      </c>
      <c r="K267" s="65">
        <f>SUM(K268:K277)</f>
        <v>189296056</v>
      </c>
      <c r="L267" s="70">
        <f>+J267+K267</f>
        <v>189400000</v>
      </c>
      <c r="M267" s="48">
        <f>SUM(M268:M277)</f>
        <v>189400000</v>
      </c>
    </row>
    <row r="268" spans="1:13" s="2" customFormat="1" ht="39" x14ac:dyDescent="0.25">
      <c r="A268" s="20" t="s">
        <v>723</v>
      </c>
      <c r="B268" s="20" t="s">
        <v>724</v>
      </c>
      <c r="C268" s="27" t="s">
        <v>725</v>
      </c>
      <c r="D268" s="9"/>
      <c r="E268" s="9"/>
      <c r="F268" s="49">
        <f t="shared" ref="F268:F277" si="71">SUM(D268:E268)</f>
        <v>0</v>
      </c>
      <c r="G268" s="50"/>
      <c r="H268" s="9"/>
      <c r="I268" s="71">
        <f t="shared" ref="I268:I277" si="72">SUM(F268:H268)</f>
        <v>0</v>
      </c>
      <c r="J268" s="93">
        <v>103944</v>
      </c>
      <c r="K268" s="50">
        <f>189400000-103944</f>
        <v>189296056</v>
      </c>
      <c r="L268" s="71">
        <f t="shared" ref="L268:L277" si="73">SUM(J268:K268)</f>
        <v>189400000</v>
      </c>
      <c r="M268" s="51">
        <f t="shared" ref="M268:M277" si="74">+L268+I268</f>
        <v>189400000</v>
      </c>
    </row>
    <row r="269" spans="1:13" s="2" customFormat="1" ht="13.5" x14ac:dyDescent="0.25">
      <c r="A269" s="20" t="s">
        <v>726</v>
      </c>
      <c r="B269" s="20" t="s">
        <v>727</v>
      </c>
      <c r="C269" s="27" t="s">
        <v>728</v>
      </c>
      <c r="D269" s="9"/>
      <c r="E269" s="9"/>
      <c r="F269" s="49">
        <f t="shared" si="71"/>
        <v>0</v>
      </c>
      <c r="G269" s="50"/>
      <c r="H269" s="9"/>
      <c r="I269" s="71">
        <f t="shared" si="72"/>
        <v>0</v>
      </c>
      <c r="J269" s="51"/>
      <c r="K269" s="50"/>
      <c r="L269" s="71">
        <f t="shared" si="73"/>
        <v>0</v>
      </c>
      <c r="M269" s="51">
        <f t="shared" si="74"/>
        <v>0</v>
      </c>
    </row>
    <row r="270" spans="1:13" s="2" customFormat="1" ht="39" x14ac:dyDescent="0.25">
      <c r="A270" s="20" t="s">
        <v>729</v>
      </c>
      <c r="B270" s="20" t="s">
        <v>730</v>
      </c>
      <c r="C270" s="27" t="s">
        <v>731</v>
      </c>
      <c r="D270" s="9"/>
      <c r="E270" s="9"/>
      <c r="F270" s="49">
        <f t="shared" si="71"/>
        <v>0</v>
      </c>
      <c r="G270" s="50"/>
      <c r="H270" s="9"/>
      <c r="I270" s="71">
        <f t="shared" si="72"/>
        <v>0</v>
      </c>
      <c r="J270" s="51"/>
      <c r="K270" s="50"/>
      <c r="L270" s="71">
        <f t="shared" si="73"/>
        <v>0</v>
      </c>
      <c r="M270" s="51">
        <f t="shared" si="74"/>
        <v>0</v>
      </c>
    </row>
    <row r="271" spans="1:13" s="2" customFormat="1" ht="26.25" x14ac:dyDescent="0.25">
      <c r="A271" s="20" t="s">
        <v>732</v>
      </c>
      <c r="B271" s="20" t="s">
        <v>733</v>
      </c>
      <c r="C271" s="27" t="s">
        <v>734</v>
      </c>
      <c r="D271" s="9"/>
      <c r="E271" s="9"/>
      <c r="F271" s="49">
        <f t="shared" si="71"/>
        <v>0</v>
      </c>
      <c r="G271" s="50"/>
      <c r="H271" s="9"/>
      <c r="I271" s="71">
        <f t="shared" si="72"/>
        <v>0</v>
      </c>
      <c r="J271" s="51"/>
      <c r="K271" s="50"/>
      <c r="L271" s="71">
        <f t="shared" si="73"/>
        <v>0</v>
      </c>
      <c r="M271" s="51">
        <f t="shared" si="74"/>
        <v>0</v>
      </c>
    </row>
    <row r="272" spans="1:13" s="2" customFormat="1" ht="26.25" x14ac:dyDescent="0.25">
      <c r="A272" s="20" t="s">
        <v>735</v>
      </c>
      <c r="B272" s="20" t="s">
        <v>736</v>
      </c>
      <c r="C272" s="27" t="s">
        <v>737</v>
      </c>
      <c r="D272" s="9"/>
      <c r="E272" s="9"/>
      <c r="F272" s="49">
        <f t="shared" si="71"/>
        <v>0</v>
      </c>
      <c r="G272" s="50"/>
      <c r="H272" s="9"/>
      <c r="I272" s="71">
        <f t="shared" si="72"/>
        <v>0</v>
      </c>
      <c r="J272" s="51"/>
      <c r="K272" s="50"/>
      <c r="L272" s="71">
        <f t="shared" si="73"/>
        <v>0</v>
      </c>
      <c r="M272" s="51">
        <f t="shared" si="74"/>
        <v>0</v>
      </c>
    </row>
    <row r="273" spans="1:13" s="2" customFormat="1" ht="26.25" x14ac:dyDescent="0.25">
      <c r="A273" s="20" t="s">
        <v>738</v>
      </c>
      <c r="B273" s="20" t="s">
        <v>739</v>
      </c>
      <c r="C273" s="27" t="s">
        <v>740</v>
      </c>
      <c r="D273" s="9"/>
      <c r="E273" s="9"/>
      <c r="F273" s="49">
        <f t="shared" si="71"/>
        <v>0</v>
      </c>
      <c r="G273" s="50"/>
      <c r="H273" s="9"/>
      <c r="I273" s="71">
        <f t="shared" si="72"/>
        <v>0</v>
      </c>
      <c r="J273" s="51"/>
      <c r="K273" s="50">
        <v>0</v>
      </c>
      <c r="L273" s="71">
        <f t="shared" si="73"/>
        <v>0</v>
      </c>
      <c r="M273" s="51">
        <f t="shared" si="74"/>
        <v>0</v>
      </c>
    </row>
    <row r="274" spans="1:13" s="2" customFormat="1" ht="26.25" x14ac:dyDescent="0.25">
      <c r="A274" s="20" t="s">
        <v>741</v>
      </c>
      <c r="B274" s="20" t="s">
        <v>742</v>
      </c>
      <c r="C274" s="27" t="s">
        <v>743</v>
      </c>
      <c r="D274" s="9"/>
      <c r="E274" s="9"/>
      <c r="F274" s="49">
        <f t="shared" si="71"/>
        <v>0</v>
      </c>
      <c r="G274" s="50"/>
      <c r="H274" s="9"/>
      <c r="I274" s="71">
        <f t="shared" si="72"/>
        <v>0</v>
      </c>
      <c r="J274" s="51"/>
      <c r="K274" s="50"/>
      <c r="L274" s="71">
        <f t="shared" si="73"/>
        <v>0</v>
      </c>
      <c r="M274" s="51">
        <f t="shared" si="74"/>
        <v>0</v>
      </c>
    </row>
    <row r="275" spans="1:13" s="2" customFormat="1" ht="26.25" x14ac:dyDescent="0.25">
      <c r="A275" s="20" t="s">
        <v>744</v>
      </c>
      <c r="B275" s="20" t="s">
        <v>745</v>
      </c>
      <c r="C275" s="27" t="s">
        <v>746</v>
      </c>
      <c r="D275" s="9"/>
      <c r="E275" s="9"/>
      <c r="F275" s="49">
        <f t="shared" si="71"/>
        <v>0</v>
      </c>
      <c r="G275" s="50"/>
      <c r="H275" s="9"/>
      <c r="I275" s="71">
        <f t="shared" si="72"/>
        <v>0</v>
      </c>
      <c r="J275" s="51"/>
      <c r="K275" s="50"/>
      <c r="L275" s="71">
        <f t="shared" si="73"/>
        <v>0</v>
      </c>
      <c r="M275" s="51">
        <f t="shared" si="74"/>
        <v>0</v>
      </c>
    </row>
    <row r="276" spans="1:13" s="2" customFormat="1" ht="26.25" x14ac:dyDescent="0.25">
      <c r="A276" s="20" t="s">
        <v>747</v>
      </c>
      <c r="B276" s="20" t="s">
        <v>748</v>
      </c>
      <c r="C276" s="27" t="s">
        <v>749</v>
      </c>
      <c r="D276" s="9"/>
      <c r="E276" s="9"/>
      <c r="F276" s="49">
        <f t="shared" si="71"/>
        <v>0</v>
      </c>
      <c r="G276" s="50"/>
      <c r="H276" s="9"/>
      <c r="I276" s="71">
        <f t="shared" si="72"/>
        <v>0</v>
      </c>
      <c r="J276" s="51"/>
      <c r="K276" s="50"/>
      <c r="L276" s="71">
        <f t="shared" si="73"/>
        <v>0</v>
      </c>
      <c r="M276" s="51">
        <f t="shared" si="74"/>
        <v>0</v>
      </c>
    </row>
    <row r="277" spans="1:13" s="2" customFormat="1" ht="39" x14ac:dyDescent="0.25">
      <c r="A277" s="20" t="s">
        <v>750</v>
      </c>
      <c r="B277" s="20" t="s">
        <v>751</v>
      </c>
      <c r="C277" s="27" t="s">
        <v>752</v>
      </c>
      <c r="D277" s="9"/>
      <c r="E277" s="9"/>
      <c r="F277" s="49">
        <f t="shared" si="71"/>
        <v>0</v>
      </c>
      <c r="G277" s="50"/>
      <c r="H277" s="9"/>
      <c r="I277" s="71">
        <f t="shared" si="72"/>
        <v>0</v>
      </c>
      <c r="J277" s="51"/>
      <c r="K277" s="50"/>
      <c r="L277" s="71">
        <f t="shared" si="73"/>
        <v>0</v>
      </c>
      <c r="M277" s="51">
        <f t="shared" si="74"/>
        <v>0</v>
      </c>
    </row>
    <row r="278" spans="1:13" s="2" customFormat="1" ht="27" x14ac:dyDescent="0.25">
      <c r="A278" s="16" t="s">
        <v>753</v>
      </c>
      <c r="B278" s="16" t="s">
        <v>754</v>
      </c>
      <c r="C278" s="17" t="s">
        <v>755</v>
      </c>
      <c r="D278" s="8">
        <f>SUM(D279:D313)</f>
        <v>32152623.539999999</v>
      </c>
      <c r="E278" s="8">
        <f>SUM(E279:E313)</f>
        <v>0</v>
      </c>
      <c r="F278" s="8">
        <f>+D278+E278</f>
        <v>32152623.539999999</v>
      </c>
      <c r="G278" s="65">
        <f>SUM(G279:G313)</f>
        <v>534500000</v>
      </c>
      <c r="H278" s="8">
        <f>SUM(H279:H313)</f>
        <v>0</v>
      </c>
      <c r="I278" s="70">
        <f>+F278+G278+H278</f>
        <v>566652623.53999996</v>
      </c>
      <c r="J278" s="48">
        <f>SUM(J279:J313)</f>
        <v>2431357</v>
      </c>
      <c r="K278" s="65">
        <f>SUM(K279:K313)</f>
        <v>336485644</v>
      </c>
      <c r="L278" s="70">
        <f>+J278+K278</f>
        <v>338917001</v>
      </c>
      <c r="M278" s="47">
        <f>SUM(M279:M313)</f>
        <v>905569624.53999996</v>
      </c>
    </row>
    <row r="279" spans="1:13" s="2" customFormat="1" ht="39" x14ac:dyDescent="0.25">
      <c r="A279" s="20" t="s">
        <v>756</v>
      </c>
      <c r="B279" s="20" t="s">
        <v>757</v>
      </c>
      <c r="C279" s="27" t="s">
        <v>758</v>
      </c>
      <c r="D279" s="9"/>
      <c r="E279" s="9"/>
      <c r="F279" s="49">
        <f t="shared" ref="F279:F313" si="75">SUM(D279:E279)</f>
        <v>0</v>
      </c>
      <c r="G279" s="50"/>
      <c r="H279" s="9"/>
      <c r="I279" s="71">
        <f t="shared" ref="I279:I313" si="76">SUM(F279:H279)</f>
        <v>0</v>
      </c>
      <c r="J279" s="51"/>
      <c r="K279" s="50"/>
      <c r="L279" s="71">
        <f t="shared" ref="L279:L313" si="77">SUM(J279:K279)</f>
        <v>0</v>
      </c>
      <c r="M279" s="51">
        <f t="shared" ref="M279:M313" si="78">+L279+I279</f>
        <v>0</v>
      </c>
    </row>
    <row r="280" spans="1:13" s="2" customFormat="1" ht="39" x14ac:dyDescent="0.25">
      <c r="A280" s="20" t="s">
        <v>759</v>
      </c>
      <c r="B280" s="20" t="s">
        <v>760</v>
      </c>
      <c r="C280" s="27" t="s">
        <v>761</v>
      </c>
      <c r="D280" s="9"/>
      <c r="E280" s="9"/>
      <c r="F280" s="49">
        <f t="shared" si="75"/>
        <v>0</v>
      </c>
      <c r="G280" s="50"/>
      <c r="H280" s="9"/>
      <c r="I280" s="71">
        <f t="shared" si="76"/>
        <v>0</v>
      </c>
      <c r="J280" s="51"/>
      <c r="K280" s="50"/>
      <c r="L280" s="71">
        <f t="shared" si="77"/>
        <v>0</v>
      </c>
      <c r="M280" s="51">
        <f t="shared" si="78"/>
        <v>0</v>
      </c>
    </row>
    <row r="281" spans="1:13" s="2" customFormat="1" ht="26.25" x14ac:dyDescent="0.25">
      <c r="A281" s="20" t="s">
        <v>762</v>
      </c>
      <c r="B281" s="20" t="s">
        <v>763</v>
      </c>
      <c r="C281" s="27" t="s">
        <v>764</v>
      </c>
      <c r="D281" s="9"/>
      <c r="E281" s="9"/>
      <c r="F281" s="49">
        <f t="shared" si="75"/>
        <v>0</v>
      </c>
      <c r="G281" s="50"/>
      <c r="H281" s="9"/>
      <c r="I281" s="71">
        <f t="shared" si="76"/>
        <v>0</v>
      </c>
      <c r="J281" s="51"/>
      <c r="K281" s="50"/>
      <c r="L281" s="71">
        <f t="shared" si="77"/>
        <v>0</v>
      </c>
      <c r="M281" s="51">
        <f t="shared" si="78"/>
        <v>0</v>
      </c>
    </row>
    <row r="282" spans="1:13" s="2" customFormat="1" ht="13.5" x14ac:dyDescent="0.25">
      <c r="A282" s="20" t="s">
        <v>765</v>
      </c>
      <c r="B282" s="20" t="s">
        <v>766</v>
      </c>
      <c r="C282" s="27" t="s">
        <v>767</v>
      </c>
      <c r="D282" s="9"/>
      <c r="E282" s="9"/>
      <c r="F282" s="49">
        <f t="shared" si="75"/>
        <v>0</v>
      </c>
      <c r="G282" s="50"/>
      <c r="H282" s="9"/>
      <c r="I282" s="71">
        <f t="shared" si="76"/>
        <v>0</v>
      </c>
      <c r="J282" s="51"/>
      <c r="K282" s="50">
        <f>85000000+340000</f>
        <v>85340000</v>
      </c>
      <c r="L282" s="71">
        <f t="shared" si="77"/>
        <v>85340000</v>
      </c>
      <c r="M282" s="51">
        <f t="shared" si="78"/>
        <v>85340000</v>
      </c>
    </row>
    <row r="283" spans="1:13" s="2" customFormat="1" ht="26.25" x14ac:dyDescent="0.25">
      <c r="A283" s="20" t="s">
        <v>768</v>
      </c>
      <c r="B283" s="20" t="s">
        <v>769</v>
      </c>
      <c r="C283" s="27" t="s">
        <v>770</v>
      </c>
      <c r="D283" s="9"/>
      <c r="E283" s="9"/>
      <c r="F283" s="49">
        <f t="shared" si="75"/>
        <v>0</v>
      </c>
      <c r="G283" s="50"/>
      <c r="H283" s="9"/>
      <c r="I283" s="71">
        <f t="shared" si="76"/>
        <v>0</v>
      </c>
      <c r="J283" s="51"/>
      <c r="K283" s="50">
        <v>24500000</v>
      </c>
      <c r="L283" s="71">
        <f t="shared" si="77"/>
        <v>24500000</v>
      </c>
      <c r="M283" s="51">
        <f t="shared" si="78"/>
        <v>24500000</v>
      </c>
    </row>
    <row r="284" spans="1:13" s="2" customFormat="1" ht="26.25" x14ac:dyDescent="0.25">
      <c r="A284" s="20" t="s">
        <v>771</v>
      </c>
      <c r="B284" s="20" t="s">
        <v>772</v>
      </c>
      <c r="C284" s="27" t="s">
        <v>773</v>
      </c>
      <c r="D284" s="9"/>
      <c r="E284" s="9"/>
      <c r="F284" s="49">
        <f t="shared" si="75"/>
        <v>0</v>
      </c>
      <c r="G284" s="50"/>
      <c r="H284" s="9"/>
      <c r="I284" s="71">
        <f t="shared" si="76"/>
        <v>0</v>
      </c>
      <c r="J284" s="51"/>
      <c r="K284" s="50">
        <v>16500000</v>
      </c>
      <c r="L284" s="71">
        <f t="shared" si="77"/>
        <v>16500000</v>
      </c>
      <c r="M284" s="51">
        <f t="shared" si="78"/>
        <v>16500000</v>
      </c>
    </row>
    <row r="285" spans="1:13" s="2" customFormat="1" ht="26.25" x14ac:dyDescent="0.25">
      <c r="A285" s="20" t="s">
        <v>774</v>
      </c>
      <c r="B285" s="20" t="s">
        <v>775</v>
      </c>
      <c r="C285" s="27" t="s">
        <v>776</v>
      </c>
      <c r="D285" s="9"/>
      <c r="E285" s="9"/>
      <c r="F285" s="49">
        <f t="shared" si="75"/>
        <v>0</v>
      </c>
      <c r="G285" s="50"/>
      <c r="H285" s="9"/>
      <c r="I285" s="71">
        <f t="shared" si="76"/>
        <v>0</v>
      </c>
      <c r="J285" s="51"/>
      <c r="K285" s="50"/>
      <c r="L285" s="71">
        <f t="shared" si="77"/>
        <v>0</v>
      </c>
      <c r="M285" s="51">
        <f t="shared" si="78"/>
        <v>0</v>
      </c>
    </row>
    <row r="286" spans="1:13" s="2" customFormat="1" ht="39" x14ac:dyDescent="0.25">
      <c r="A286" s="20" t="s">
        <v>777</v>
      </c>
      <c r="B286" s="20" t="s">
        <v>778</v>
      </c>
      <c r="C286" s="27" t="s">
        <v>779</v>
      </c>
      <c r="D286" s="9"/>
      <c r="E286" s="9"/>
      <c r="F286" s="49">
        <f t="shared" si="75"/>
        <v>0</v>
      </c>
      <c r="G286" s="50"/>
      <c r="H286" s="9"/>
      <c r="I286" s="71">
        <f t="shared" si="76"/>
        <v>0</v>
      </c>
      <c r="J286" s="51"/>
      <c r="K286" s="50">
        <v>19000000</v>
      </c>
      <c r="L286" s="71">
        <f t="shared" si="77"/>
        <v>19000000</v>
      </c>
      <c r="M286" s="51">
        <f t="shared" si="78"/>
        <v>19000000</v>
      </c>
    </row>
    <row r="287" spans="1:13" s="2" customFormat="1" ht="51.75" x14ac:dyDescent="0.25">
      <c r="A287" s="20" t="s">
        <v>780</v>
      </c>
      <c r="B287" s="20" t="s">
        <v>781</v>
      </c>
      <c r="C287" s="27" t="s">
        <v>782</v>
      </c>
      <c r="D287" s="9"/>
      <c r="E287" s="9"/>
      <c r="F287" s="49">
        <f t="shared" si="75"/>
        <v>0</v>
      </c>
      <c r="G287" s="50"/>
      <c r="H287" s="9"/>
      <c r="I287" s="71">
        <f t="shared" si="76"/>
        <v>0</v>
      </c>
      <c r="J287" s="51"/>
      <c r="K287" s="50"/>
      <c r="L287" s="71">
        <f t="shared" si="77"/>
        <v>0</v>
      </c>
      <c r="M287" s="51">
        <f t="shared" si="78"/>
        <v>0</v>
      </c>
    </row>
    <row r="288" spans="1:13" s="2" customFormat="1" ht="13.5" x14ac:dyDescent="0.25">
      <c r="A288" s="20" t="s">
        <v>783</v>
      </c>
      <c r="B288" s="20" t="s">
        <v>784</v>
      </c>
      <c r="C288" s="27" t="s">
        <v>785</v>
      </c>
      <c r="D288" s="9"/>
      <c r="E288" s="9"/>
      <c r="F288" s="49">
        <f t="shared" si="75"/>
        <v>0</v>
      </c>
      <c r="G288" s="50"/>
      <c r="H288" s="9"/>
      <c r="I288" s="71">
        <f t="shared" si="76"/>
        <v>0</v>
      </c>
      <c r="J288" s="51"/>
      <c r="K288" s="50"/>
      <c r="L288" s="71">
        <f t="shared" si="77"/>
        <v>0</v>
      </c>
      <c r="M288" s="51">
        <f t="shared" si="78"/>
        <v>0</v>
      </c>
    </row>
    <row r="289" spans="1:13" s="2" customFormat="1" ht="26.25" x14ac:dyDescent="0.25">
      <c r="A289" s="20" t="s">
        <v>786</v>
      </c>
      <c r="B289" s="20" t="s">
        <v>787</v>
      </c>
      <c r="C289" s="27" t="s">
        <v>788</v>
      </c>
      <c r="D289" s="9"/>
      <c r="E289" s="9"/>
      <c r="F289" s="49">
        <f t="shared" si="75"/>
        <v>0</v>
      </c>
      <c r="G289" s="50"/>
      <c r="H289" s="9"/>
      <c r="I289" s="71">
        <f t="shared" si="76"/>
        <v>0</v>
      </c>
      <c r="J289" s="51"/>
      <c r="K289" s="50"/>
      <c r="L289" s="71">
        <f t="shared" si="77"/>
        <v>0</v>
      </c>
      <c r="M289" s="51">
        <f t="shared" si="78"/>
        <v>0</v>
      </c>
    </row>
    <row r="290" spans="1:13" s="2" customFormat="1" ht="26.25" x14ac:dyDescent="0.25">
      <c r="A290" s="20" t="s">
        <v>789</v>
      </c>
      <c r="B290" s="20" t="s">
        <v>790</v>
      </c>
      <c r="C290" s="27" t="s">
        <v>791</v>
      </c>
      <c r="D290" s="9"/>
      <c r="E290" s="9"/>
      <c r="F290" s="49">
        <f t="shared" si="75"/>
        <v>0</v>
      </c>
      <c r="G290" s="50"/>
      <c r="H290" s="9"/>
      <c r="I290" s="71">
        <f t="shared" si="76"/>
        <v>0</v>
      </c>
      <c r="J290" s="51"/>
      <c r="K290" s="50"/>
      <c r="L290" s="71">
        <f t="shared" si="77"/>
        <v>0</v>
      </c>
      <c r="M290" s="51">
        <f t="shared" si="78"/>
        <v>0</v>
      </c>
    </row>
    <row r="291" spans="1:13" s="2" customFormat="1" ht="26.25" x14ac:dyDescent="0.25">
      <c r="A291" s="20" t="s">
        <v>792</v>
      </c>
      <c r="B291" s="20" t="s">
        <v>793</v>
      </c>
      <c r="C291" s="27" t="s">
        <v>794</v>
      </c>
      <c r="D291" s="9"/>
      <c r="E291" s="9"/>
      <c r="F291" s="49">
        <f t="shared" si="75"/>
        <v>0</v>
      </c>
      <c r="G291" s="50"/>
      <c r="H291" s="9"/>
      <c r="I291" s="71">
        <f t="shared" si="76"/>
        <v>0</v>
      </c>
      <c r="J291" s="51"/>
      <c r="K291" s="50"/>
      <c r="L291" s="71">
        <f t="shared" si="77"/>
        <v>0</v>
      </c>
      <c r="M291" s="51">
        <f t="shared" si="78"/>
        <v>0</v>
      </c>
    </row>
    <row r="292" spans="1:13" s="2" customFormat="1" ht="26.25" x14ac:dyDescent="0.25">
      <c r="A292" s="20" t="s">
        <v>795</v>
      </c>
      <c r="B292" s="20" t="s">
        <v>796</v>
      </c>
      <c r="C292" s="27" t="s">
        <v>797</v>
      </c>
      <c r="D292" s="9"/>
      <c r="E292" s="9"/>
      <c r="F292" s="49">
        <f t="shared" si="75"/>
        <v>0</v>
      </c>
      <c r="G292" s="50"/>
      <c r="H292" s="9"/>
      <c r="I292" s="71">
        <f t="shared" si="76"/>
        <v>0</v>
      </c>
      <c r="J292" s="51"/>
      <c r="K292" s="50"/>
      <c r="L292" s="71">
        <f t="shared" si="77"/>
        <v>0</v>
      </c>
      <c r="M292" s="51">
        <f t="shared" si="78"/>
        <v>0</v>
      </c>
    </row>
    <row r="293" spans="1:13" s="2" customFormat="1" ht="26.25" x14ac:dyDescent="0.25">
      <c r="A293" s="20" t="s">
        <v>798</v>
      </c>
      <c r="B293" s="20" t="s">
        <v>799</v>
      </c>
      <c r="C293" s="27" t="s">
        <v>800</v>
      </c>
      <c r="D293" s="9"/>
      <c r="E293" s="9"/>
      <c r="F293" s="49">
        <f t="shared" si="75"/>
        <v>0</v>
      </c>
      <c r="G293" s="50"/>
      <c r="H293" s="9"/>
      <c r="I293" s="71">
        <f t="shared" si="76"/>
        <v>0</v>
      </c>
      <c r="J293" s="51"/>
      <c r="K293" s="50"/>
      <c r="L293" s="71">
        <f t="shared" si="77"/>
        <v>0</v>
      </c>
      <c r="M293" s="51">
        <f t="shared" si="78"/>
        <v>0</v>
      </c>
    </row>
    <row r="294" spans="1:13" s="2" customFormat="1" ht="26.25" x14ac:dyDescent="0.25">
      <c r="A294" s="20" t="s">
        <v>801</v>
      </c>
      <c r="B294" s="20" t="s">
        <v>802</v>
      </c>
      <c r="C294" s="27" t="s">
        <v>803</v>
      </c>
      <c r="D294" s="9"/>
      <c r="E294" s="9"/>
      <c r="F294" s="49">
        <f t="shared" si="75"/>
        <v>0</v>
      </c>
      <c r="G294" s="50"/>
      <c r="H294" s="9"/>
      <c r="I294" s="71">
        <f t="shared" si="76"/>
        <v>0</v>
      </c>
      <c r="J294" s="51"/>
      <c r="K294" s="50">
        <v>11000000</v>
      </c>
      <c r="L294" s="71">
        <f t="shared" si="77"/>
        <v>11000000</v>
      </c>
      <c r="M294" s="51">
        <f t="shared" si="78"/>
        <v>11000000</v>
      </c>
    </row>
    <row r="295" spans="1:13" s="2" customFormat="1" ht="26.25" x14ac:dyDescent="0.25">
      <c r="A295" s="20" t="s">
        <v>804</v>
      </c>
      <c r="B295" s="20" t="s">
        <v>805</v>
      </c>
      <c r="C295" s="27" t="s">
        <v>806</v>
      </c>
      <c r="D295" s="9"/>
      <c r="E295" s="9"/>
      <c r="F295" s="49">
        <f t="shared" si="75"/>
        <v>0</v>
      </c>
      <c r="G295" s="56"/>
      <c r="H295" s="9"/>
      <c r="I295" s="71">
        <f t="shared" si="76"/>
        <v>0</v>
      </c>
      <c r="J295" s="51"/>
      <c r="K295" s="50">
        <v>98300000</v>
      </c>
      <c r="L295" s="71">
        <f t="shared" si="77"/>
        <v>98300000</v>
      </c>
      <c r="M295" s="51">
        <f t="shared" si="78"/>
        <v>98300000</v>
      </c>
    </row>
    <row r="296" spans="1:13" s="2" customFormat="1" ht="13.5" x14ac:dyDescent="0.25">
      <c r="A296" s="20" t="s">
        <v>807</v>
      </c>
      <c r="B296" s="20" t="s">
        <v>808</v>
      </c>
      <c r="C296" s="27" t="s">
        <v>809</v>
      </c>
      <c r="D296" s="9"/>
      <c r="E296" s="9"/>
      <c r="F296" s="49">
        <f t="shared" si="75"/>
        <v>0</v>
      </c>
      <c r="G296" s="50"/>
      <c r="H296" s="9"/>
      <c r="I296" s="71">
        <f t="shared" si="76"/>
        <v>0</v>
      </c>
      <c r="J296" s="51"/>
      <c r="K296" s="50"/>
      <c r="L296" s="71">
        <f t="shared" si="77"/>
        <v>0</v>
      </c>
      <c r="M296" s="51">
        <f t="shared" si="78"/>
        <v>0</v>
      </c>
    </row>
    <row r="297" spans="1:13" s="2" customFormat="1" ht="13.5" x14ac:dyDescent="0.25">
      <c r="A297" s="20" t="s">
        <v>810</v>
      </c>
      <c r="B297" s="20" t="s">
        <v>811</v>
      </c>
      <c r="C297" s="27" t="s">
        <v>812</v>
      </c>
      <c r="D297" s="9"/>
      <c r="E297" s="9"/>
      <c r="F297" s="49">
        <f t="shared" si="75"/>
        <v>0</v>
      </c>
      <c r="G297" s="50"/>
      <c r="H297" s="9"/>
      <c r="I297" s="71">
        <f t="shared" si="76"/>
        <v>0</v>
      </c>
      <c r="J297" s="51"/>
      <c r="K297" s="50"/>
      <c r="L297" s="71">
        <f t="shared" si="77"/>
        <v>0</v>
      </c>
      <c r="M297" s="51">
        <f t="shared" si="78"/>
        <v>0</v>
      </c>
    </row>
    <row r="298" spans="1:13" s="2" customFormat="1" ht="13.5" x14ac:dyDescent="0.25">
      <c r="A298" s="20" t="s">
        <v>813</v>
      </c>
      <c r="B298" s="20" t="s">
        <v>814</v>
      </c>
      <c r="C298" s="27" t="s">
        <v>815</v>
      </c>
      <c r="D298" s="9"/>
      <c r="E298" s="9"/>
      <c r="F298" s="49">
        <f t="shared" si="75"/>
        <v>0</v>
      </c>
      <c r="G298" s="50"/>
      <c r="H298" s="9"/>
      <c r="I298" s="71">
        <f t="shared" si="76"/>
        <v>0</v>
      </c>
      <c r="J298" s="51"/>
      <c r="K298" s="50"/>
      <c r="L298" s="71">
        <f t="shared" si="77"/>
        <v>0</v>
      </c>
      <c r="M298" s="51">
        <f t="shared" si="78"/>
        <v>0</v>
      </c>
    </row>
    <row r="299" spans="1:13" s="2" customFormat="1" ht="26.25" x14ac:dyDescent="0.25">
      <c r="A299" s="20" t="s">
        <v>816</v>
      </c>
      <c r="B299" s="20" t="s">
        <v>817</v>
      </c>
      <c r="C299" s="27" t="s">
        <v>818</v>
      </c>
      <c r="D299" s="9"/>
      <c r="E299" s="9"/>
      <c r="F299" s="49">
        <f t="shared" si="75"/>
        <v>0</v>
      </c>
      <c r="G299" s="50"/>
      <c r="H299" s="9"/>
      <c r="I299" s="71">
        <f t="shared" si="76"/>
        <v>0</v>
      </c>
      <c r="J299" s="51"/>
      <c r="K299" s="50"/>
      <c r="L299" s="71">
        <f t="shared" si="77"/>
        <v>0</v>
      </c>
      <c r="M299" s="51">
        <f t="shared" si="78"/>
        <v>0</v>
      </c>
    </row>
    <row r="300" spans="1:13" s="2" customFormat="1" ht="13.5" x14ac:dyDescent="0.25">
      <c r="A300" s="20" t="s">
        <v>819</v>
      </c>
      <c r="B300" s="20" t="s">
        <v>820</v>
      </c>
      <c r="C300" s="27" t="s">
        <v>821</v>
      </c>
      <c r="D300" s="9"/>
      <c r="E300" s="9"/>
      <c r="F300" s="49">
        <f t="shared" si="75"/>
        <v>0</v>
      </c>
      <c r="G300" s="50"/>
      <c r="H300" s="9"/>
      <c r="I300" s="71">
        <f t="shared" si="76"/>
        <v>0</v>
      </c>
      <c r="J300" s="51"/>
      <c r="K300" s="50"/>
      <c r="L300" s="71">
        <f t="shared" si="77"/>
        <v>0</v>
      </c>
      <c r="M300" s="51">
        <f t="shared" si="78"/>
        <v>0</v>
      </c>
    </row>
    <row r="301" spans="1:13" s="2" customFormat="1" ht="13.5" x14ac:dyDescent="0.25">
      <c r="A301" s="20" t="s">
        <v>822</v>
      </c>
      <c r="B301" s="20" t="s">
        <v>823</v>
      </c>
      <c r="C301" s="27" t="s">
        <v>824</v>
      </c>
      <c r="D301" s="9">
        <v>26457796.539999999</v>
      </c>
      <c r="E301" s="9"/>
      <c r="F301" s="102">
        <f t="shared" si="75"/>
        <v>26457796.539999999</v>
      </c>
      <c r="G301" s="56">
        <v>284675105</v>
      </c>
      <c r="H301" s="103"/>
      <c r="I301" s="104">
        <f>SUM(F301:H301)</f>
        <v>311132901.54000002</v>
      </c>
      <c r="J301" s="93">
        <v>2431357</v>
      </c>
      <c r="K301" s="56"/>
      <c r="L301" s="104">
        <f t="shared" si="77"/>
        <v>2431357</v>
      </c>
      <c r="M301" s="93">
        <f t="shared" si="78"/>
        <v>313564258.54000002</v>
      </c>
    </row>
    <row r="302" spans="1:13" s="2" customFormat="1" ht="13.5" x14ac:dyDescent="0.25">
      <c r="A302" s="20" t="s">
        <v>825</v>
      </c>
      <c r="B302" s="20" t="s">
        <v>826</v>
      </c>
      <c r="C302" s="27" t="s">
        <v>827</v>
      </c>
      <c r="D302" s="9"/>
      <c r="E302" s="9"/>
      <c r="F302" s="102">
        <f t="shared" si="75"/>
        <v>0</v>
      </c>
      <c r="G302" s="56">
        <v>245756055</v>
      </c>
      <c r="H302" s="103"/>
      <c r="I302" s="104">
        <f>SUM(F302:H302)</f>
        <v>245756055</v>
      </c>
      <c r="J302" s="93"/>
      <c r="K302" s="56"/>
      <c r="L302" s="104">
        <f t="shared" si="77"/>
        <v>0</v>
      </c>
      <c r="M302" s="93">
        <f t="shared" si="78"/>
        <v>245756055</v>
      </c>
    </row>
    <row r="303" spans="1:13" s="2" customFormat="1" ht="13.5" x14ac:dyDescent="0.25">
      <c r="A303" s="20" t="s">
        <v>828</v>
      </c>
      <c r="B303" s="20" t="s">
        <v>829</v>
      </c>
      <c r="C303" s="27" t="s">
        <v>830</v>
      </c>
      <c r="D303" s="9"/>
      <c r="E303" s="9"/>
      <c r="F303" s="102">
        <f t="shared" si="75"/>
        <v>0</v>
      </c>
      <c r="G303" s="56"/>
      <c r="H303" s="103"/>
      <c r="I303" s="104">
        <f t="shared" si="76"/>
        <v>0</v>
      </c>
      <c r="J303" s="93"/>
      <c r="K303" s="56"/>
      <c r="L303" s="104">
        <f t="shared" si="77"/>
        <v>0</v>
      </c>
      <c r="M303" s="93">
        <f t="shared" si="78"/>
        <v>0</v>
      </c>
    </row>
    <row r="304" spans="1:13" s="2" customFormat="1" ht="26.25" x14ac:dyDescent="0.25">
      <c r="A304" s="20" t="s">
        <v>831</v>
      </c>
      <c r="B304" s="20" t="s">
        <v>832</v>
      </c>
      <c r="C304" s="27" t="s">
        <v>833</v>
      </c>
      <c r="D304" s="9"/>
      <c r="E304" s="9"/>
      <c r="F304" s="102">
        <f t="shared" si="75"/>
        <v>0</v>
      </c>
      <c r="G304" s="56"/>
      <c r="H304" s="103"/>
      <c r="I304" s="104">
        <f t="shared" si="76"/>
        <v>0</v>
      </c>
      <c r="J304" s="93"/>
      <c r="K304" s="56"/>
      <c r="L304" s="104">
        <f t="shared" si="77"/>
        <v>0</v>
      </c>
      <c r="M304" s="93">
        <f t="shared" si="78"/>
        <v>0</v>
      </c>
    </row>
    <row r="305" spans="1:13" s="2" customFormat="1" ht="13.5" x14ac:dyDescent="0.25">
      <c r="A305" s="20" t="s">
        <v>834</v>
      </c>
      <c r="B305" s="20" t="s">
        <v>835</v>
      </c>
      <c r="C305" s="27" t="s">
        <v>836</v>
      </c>
      <c r="D305" s="9"/>
      <c r="E305" s="9"/>
      <c r="F305" s="102">
        <f t="shared" si="75"/>
        <v>0</v>
      </c>
      <c r="G305" s="56"/>
      <c r="H305" s="103"/>
      <c r="I305" s="104">
        <f t="shared" si="76"/>
        <v>0</v>
      </c>
      <c r="J305" s="93"/>
      <c r="K305" s="56"/>
      <c r="L305" s="104">
        <f t="shared" si="77"/>
        <v>0</v>
      </c>
      <c r="M305" s="93">
        <f t="shared" si="78"/>
        <v>0</v>
      </c>
    </row>
    <row r="306" spans="1:13" s="2" customFormat="1" ht="39" x14ac:dyDescent="0.25">
      <c r="A306" s="20" t="s">
        <v>837</v>
      </c>
      <c r="B306" s="20" t="s">
        <v>838</v>
      </c>
      <c r="C306" s="27" t="s">
        <v>839</v>
      </c>
      <c r="D306" s="9">
        <v>5694827</v>
      </c>
      <c r="E306" s="9"/>
      <c r="F306" s="102">
        <f t="shared" si="75"/>
        <v>5694827</v>
      </c>
      <c r="G306" s="56">
        <v>4068840</v>
      </c>
      <c r="H306" s="103"/>
      <c r="I306" s="104">
        <f>SUM(F306:H306)</f>
        <v>9763667</v>
      </c>
      <c r="J306" s="93"/>
      <c r="K306" s="56">
        <f>79205173-2431357-23888172+25900000-340000</f>
        <v>78445644</v>
      </c>
      <c r="L306" s="104">
        <f t="shared" si="77"/>
        <v>78445644</v>
      </c>
      <c r="M306" s="93">
        <f t="shared" si="78"/>
        <v>88209311</v>
      </c>
    </row>
    <row r="307" spans="1:13" s="2" customFormat="1" ht="13.5" x14ac:dyDescent="0.25">
      <c r="A307" s="20" t="s">
        <v>840</v>
      </c>
      <c r="B307" s="20" t="s">
        <v>841</v>
      </c>
      <c r="C307" s="27" t="s">
        <v>842</v>
      </c>
      <c r="D307" s="9"/>
      <c r="E307" s="9"/>
      <c r="F307" s="49">
        <f t="shared" si="75"/>
        <v>0</v>
      </c>
      <c r="G307" s="50"/>
      <c r="H307" s="9"/>
      <c r="I307" s="71">
        <f t="shared" si="76"/>
        <v>0</v>
      </c>
      <c r="J307" s="51"/>
      <c r="K307" s="50"/>
      <c r="L307" s="71">
        <f t="shared" si="77"/>
        <v>0</v>
      </c>
      <c r="M307" s="51">
        <f t="shared" si="78"/>
        <v>0</v>
      </c>
    </row>
    <row r="308" spans="1:13" s="2" customFormat="1" ht="26.25" x14ac:dyDescent="0.25">
      <c r="A308" s="20" t="s">
        <v>843</v>
      </c>
      <c r="B308" s="20" t="s">
        <v>844</v>
      </c>
      <c r="C308" s="27" t="s">
        <v>845</v>
      </c>
      <c r="D308" s="9"/>
      <c r="E308" s="9"/>
      <c r="F308" s="49">
        <f t="shared" si="75"/>
        <v>0</v>
      </c>
      <c r="G308" s="50"/>
      <c r="H308" s="9"/>
      <c r="I308" s="71">
        <f t="shared" si="76"/>
        <v>0</v>
      </c>
      <c r="J308" s="51"/>
      <c r="K308" s="50"/>
      <c r="L308" s="71">
        <f t="shared" si="77"/>
        <v>0</v>
      </c>
      <c r="M308" s="51">
        <f t="shared" si="78"/>
        <v>0</v>
      </c>
    </row>
    <row r="309" spans="1:13" s="2" customFormat="1" ht="13.5" x14ac:dyDescent="0.25">
      <c r="A309" s="20" t="s">
        <v>846</v>
      </c>
      <c r="B309" s="20" t="s">
        <v>847</v>
      </c>
      <c r="C309" s="27" t="s">
        <v>848</v>
      </c>
      <c r="D309" s="9"/>
      <c r="E309" s="9"/>
      <c r="F309" s="49">
        <f t="shared" si="75"/>
        <v>0</v>
      </c>
      <c r="G309" s="50"/>
      <c r="H309" s="9"/>
      <c r="I309" s="71">
        <f t="shared" si="76"/>
        <v>0</v>
      </c>
      <c r="J309" s="51"/>
      <c r="K309" s="50"/>
      <c r="L309" s="71">
        <f t="shared" si="77"/>
        <v>0</v>
      </c>
      <c r="M309" s="51">
        <f t="shared" si="78"/>
        <v>0</v>
      </c>
    </row>
    <row r="310" spans="1:13" s="2" customFormat="1" ht="26.25" x14ac:dyDescent="0.25">
      <c r="A310" s="20" t="s">
        <v>849</v>
      </c>
      <c r="B310" s="20" t="s">
        <v>850</v>
      </c>
      <c r="C310" s="27" t="s">
        <v>851</v>
      </c>
      <c r="D310" s="9"/>
      <c r="E310" s="9"/>
      <c r="F310" s="49">
        <f t="shared" si="75"/>
        <v>0</v>
      </c>
      <c r="G310" s="50"/>
      <c r="H310" s="9"/>
      <c r="I310" s="71">
        <f t="shared" si="76"/>
        <v>0</v>
      </c>
      <c r="J310" s="51"/>
      <c r="K310" s="50">
        <v>3400000</v>
      </c>
      <c r="L310" s="71">
        <f t="shared" si="77"/>
        <v>3400000</v>
      </c>
      <c r="M310" s="51">
        <f t="shared" si="78"/>
        <v>3400000</v>
      </c>
    </row>
    <row r="311" spans="1:13" s="2" customFormat="1" ht="39" x14ac:dyDescent="0.25">
      <c r="A311" s="20" t="s">
        <v>852</v>
      </c>
      <c r="B311" s="20" t="s">
        <v>853</v>
      </c>
      <c r="C311" s="27" t="s">
        <v>854</v>
      </c>
      <c r="D311" s="9"/>
      <c r="E311" s="9"/>
      <c r="F311" s="49">
        <f t="shared" si="75"/>
        <v>0</v>
      </c>
      <c r="G311" s="50"/>
      <c r="H311" s="9"/>
      <c r="I311" s="71">
        <f t="shared" si="76"/>
        <v>0</v>
      </c>
      <c r="J311" s="51"/>
      <c r="K311" s="50"/>
      <c r="L311" s="71">
        <f t="shared" si="77"/>
        <v>0</v>
      </c>
      <c r="M311" s="51">
        <f t="shared" si="78"/>
        <v>0</v>
      </c>
    </row>
    <row r="312" spans="1:13" s="2" customFormat="1" ht="39" x14ac:dyDescent="0.25">
      <c r="A312" s="20" t="s">
        <v>855</v>
      </c>
      <c r="B312" s="20" t="s">
        <v>856</v>
      </c>
      <c r="C312" s="27" t="s">
        <v>857</v>
      </c>
      <c r="D312" s="9"/>
      <c r="E312" s="9"/>
      <c r="F312" s="49">
        <f t="shared" si="75"/>
        <v>0</v>
      </c>
      <c r="G312" s="50"/>
      <c r="H312" s="9"/>
      <c r="I312" s="71">
        <f t="shared" si="76"/>
        <v>0</v>
      </c>
      <c r="J312" s="51"/>
      <c r="K312" s="50"/>
      <c r="L312" s="71">
        <f t="shared" si="77"/>
        <v>0</v>
      </c>
      <c r="M312" s="51">
        <f t="shared" si="78"/>
        <v>0</v>
      </c>
    </row>
    <row r="313" spans="1:13" s="2" customFormat="1" ht="26.25" x14ac:dyDescent="0.25">
      <c r="A313" s="20" t="s">
        <v>858</v>
      </c>
      <c r="B313" s="20" t="s">
        <v>859</v>
      </c>
      <c r="C313" s="27" t="s">
        <v>860</v>
      </c>
      <c r="D313" s="9"/>
      <c r="E313" s="9"/>
      <c r="F313" s="49">
        <f t="shared" si="75"/>
        <v>0</v>
      </c>
      <c r="G313" s="50"/>
      <c r="H313" s="9"/>
      <c r="I313" s="71">
        <f t="shared" si="76"/>
        <v>0</v>
      </c>
      <c r="J313" s="51"/>
      <c r="K313" s="50"/>
      <c r="L313" s="71">
        <f t="shared" si="77"/>
        <v>0</v>
      </c>
      <c r="M313" s="51">
        <f t="shared" si="78"/>
        <v>0</v>
      </c>
    </row>
    <row r="314" spans="1:13" s="2" customFormat="1" ht="27" x14ac:dyDescent="0.25">
      <c r="A314" s="16" t="s">
        <v>861</v>
      </c>
      <c r="B314" s="16" t="s">
        <v>862</v>
      </c>
      <c r="C314" s="17" t="s">
        <v>863</v>
      </c>
      <c r="D314" s="8">
        <f>SUM(D315:D330)</f>
        <v>0</v>
      </c>
      <c r="E314" s="8">
        <f>SUM(E315:E330)</f>
        <v>0</v>
      </c>
      <c r="F314" s="8">
        <f>+D314+E314</f>
        <v>0</v>
      </c>
      <c r="G314" s="65">
        <f>SUM(G315:G330)</f>
        <v>0</v>
      </c>
      <c r="H314" s="8">
        <f>SUM(H315:H330)</f>
        <v>0</v>
      </c>
      <c r="I314" s="70">
        <f>+F314+G314+H314</f>
        <v>0</v>
      </c>
      <c r="J314" s="48">
        <f>SUM(J315:J330)</f>
        <v>0</v>
      </c>
      <c r="K314" s="65">
        <f>SUM(K315:K330)</f>
        <v>39800000</v>
      </c>
      <c r="L314" s="70">
        <f>+J314+K314</f>
        <v>39800000</v>
      </c>
      <c r="M314" s="48">
        <f>SUM(M315:M330)</f>
        <v>39800000</v>
      </c>
    </row>
    <row r="315" spans="1:13" s="2" customFormat="1" ht="26.25" x14ac:dyDescent="0.25">
      <c r="A315" s="20" t="s">
        <v>864</v>
      </c>
      <c r="B315" s="20" t="s">
        <v>865</v>
      </c>
      <c r="C315" s="27" t="s">
        <v>866</v>
      </c>
      <c r="D315" s="9"/>
      <c r="E315" s="9"/>
      <c r="F315" s="49">
        <f t="shared" ref="F315:F330" si="79">SUM(D315:E315)</f>
        <v>0</v>
      </c>
      <c r="G315" s="50"/>
      <c r="H315" s="9"/>
      <c r="I315" s="71">
        <f t="shared" ref="I315:I330" si="80">SUM(F315:H315)</f>
        <v>0</v>
      </c>
      <c r="J315" s="51"/>
      <c r="K315" s="50">
        <v>8000000</v>
      </c>
      <c r="L315" s="71">
        <f t="shared" ref="L315:L330" si="81">SUM(J315:K315)</f>
        <v>8000000</v>
      </c>
      <c r="M315" s="51">
        <f t="shared" ref="M315:M330" si="82">+L315+I315</f>
        <v>8000000</v>
      </c>
    </row>
    <row r="316" spans="1:13" s="2" customFormat="1" ht="39" x14ac:dyDescent="0.25">
      <c r="A316" s="20" t="s">
        <v>867</v>
      </c>
      <c r="B316" s="20" t="s">
        <v>868</v>
      </c>
      <c r="C316" s="27" t="s">
        <v>869</v>
      </c>
      <c r="D316" s="9"/>
      <c r="E316" s="9"/>
      <c r="F316" s="49">
        <f t="shared" si="79"/>
        <v>0</v>
      </c>
      <c r="G316" s="50"/>
      <c r="H316" s="9"/>
      <c r="I316" s="71">
        <f t="shared" si="80"/>
        <v>0</v>
      </c>
      <c r="J316" s="51"/>
      <c r="K316" s="50">
        <v>17000000</v>
      </c>
      <c r="L316" s="71">
        <f t="shared" si="81"/>
        <v>17000000</v>
      </c>
      <c r="M316" s="51">
        <f t="shared" si="82"/>
        <v>17000000</v>
      </c>
    </row>
    <row r="317" spans="1:13" s="2" customFormat="1" ht="13.5" x14ac:dyDescent="0.25">
      <c r="A317" s="20" t="s">
        <v>870</v>
      </c>
      <c r="B317" s="20" t="s">
        <v>871</v>
      </c>
      <c r="C317" s="27" t="s">
        <v>872</v>
      </c>
      <c r="D317" s="9"/>
      <c r="E317" s="9"/>
      <c r="F317" s="49">
        <f t="shared" si="79"/>
        <v>0</v>
      </c>
      <c r="G317" s="50"/>
      <c r="H317" s="9"/>
      <c r="I317" s="71">
        <f t="shared" si="80"/>
        <v>0</v>
      </c>
      <c r="J317" s="51"/>
      <c r="K317" s="50">
        <v>5000000</v>
      </c>
      <c r="L317" s="71">
        <f t="shared" si="81"/>
        <v>5000000</v>
      </c>
      <c r="M317" s="51">
        <f t="shared" si="82"/>
        <v>5000000</v>
      </c>
    </row>
    <row r="318" spans="1:13" s="2" customFormat="1" ht="26.25" x14ac:dyDescent="0.25">
      <c r="A318" s="20" t="s">
        <v>873</v>
      </c>
      <c r="B318" s="20" t="s">
        <v>874</v>
      </c>
      <c r="C318" s="27" t="s">
        <v>875</v>
      </c>
      <c r="D318" s="9"/>
      <c r="E318" s="9"/>
      <c r="F318" s="49">
        <f t="shared" si="79"/>
        <v>0</v>
      </c>
      <c r="G318" s="50"/>
      <c r="H318" s="9"/>
      <c r="I318" s="71">
        <f t="shared" si="80"/>
        <v>0</v>
      </c>
      <c r="J318" s="51"/>
      <c r="K318" s="50"/>
      <c r="L318" s="71">
        <f t="shared" si="81"/>
        <v>0</v>
      </c>
      <c r="M318" s="51">
        <f t="shared" si="82"/>
        <v>0</v>
      </c>
    </row>
    <row r="319" spans="1:13" s="2" customFormat="1" ht="13.5" x14ac:dyDescent="0.25">
      <c r="A319" s="20" t="s">
        <v>876</v>
      </c>
      <c r="B319" s="20" t="s">
        <v>877</v>
      </c>
      <c r="C319" s="27" t="s">
        <v>878</v>
      </c>
      <c r="D319" s="9"/>
      <c r="E319" s="9"/>
      <c r="F319" s="49">
        <f t="shared" si="79"/>
        <v>0</v>
      </c>
      <c r="G319" s="50"/>
      <c r="H319" s="9"/>
      <c r="I319" s="71">
        <f t="shared" si="80"/>
        <v>0</v>
      </c>
      <c r="J319" s="51"/>
      <c r="K319" s="50"/>
      <c r="L319" s="71">
        <f t="shared" si="81"/>
        <v>0</v>
      </c>
      <c r="M319" s="51">
        <f t="shared" si="82"/>
        <v>0</v>
      </c>
    </row>
    <row r="320" spans="1:13" s="2" customFormat="1" ht="13.5" x14ac:dyDescent="0.25">
      <c r="A320" s="20" t="s">
        <v>879</v>
      </c>
      <c r="B320" s="20" t="s">
        <v>880</v>
      </c>
      <c r="C320" s="27" t="s">
        <v>881</v>
      </c>
      <c r="D320" s="9"/>
      <c r="E320" s="9"/>
      <c r="F320" s="49">
        <f t="shared" si="79"/>
        <v>0</v>
      </c>
      <c r="G320" s="50"/>
      <c r="H320" s="9"/>
      <c r="I320" s="71">
        <f t="shared" si="80"/>
        <v>0</v>
      </c>
      <c r="J320" s="51"/>
      <c r="K320" s="50"/>
      <c r="L320" s="71">
        <f t="shared" si="81"/>
        <v>0</v>
      </c>
      <c r="M320" s="51">
        <f t="shared" si="82"/>
        <v>0</v>
      </c>
    </row>
    <row r="321" spans="1:13" s="2" customFormat="1" ht="26.25" x14ac:dyDescent="0.25">
      <c r="A321" s="20" t="s">
        <v>882</v>
      </c>
      <c r="B321" s="20" t="s">
        <v>883</v>
      </c>
      <c r="C321" s="27" t="s">
        <v>884</v>
      </c>
      <c r="D321" s="9"/>
      <c r="E321" s="9"/>
      <c r="F321" s="49">
        <f t="shared" si="79"/>
        <v>0</v>
      </c>
      <c r="G321" s="50"/>
      <c r="H321" s="9"/>
      <c r="I321" s="71">
        <f t="shared" si="80"/>
        <v>0</v>
      </c>
      <c r="J321" s="51"/>
      <c r="K321" s="50"/>
      <c r="L321" s="71">
        <f t="shared" si="81"/>
        <v>0</v>
      </c>
      <c r="M321" s="51">
        <f t="shared" si="82"/>
        <v>0</v>
      </c>
    </row>
    <row r="322" spans="1:13" s="2" customFormat="1" ht="26.25" x14ac:dyDescent="0.25">
      <c r="A322" s="20" t="s">
        <v>885</v>
      </c>
      <c r="B322" s="20" t="s">
        <v>886</v>
      </c>
      <c r="C322" s="27" t="s">
        <v>887</v>
      </c>
      <c r="D322" s="9"/>
      <c r="E322" s="9"/>
      <c r="F322" s="49">
        <f t="shared" si="79"/>
        <v>0</v>
      </c>
      <c r="G322" s="50"/>
      <c r="H322" s="9"/>
      <c r="I322" s="71">
        <f t="shared" si="80"/>
        <v>0</v>
      </c>
      <c r="J322" s="51"/>
      <c r="K322" s="50"/>
      <c r="L322" s="71">
        <f t="shared" si="81"/>
        <v>0</v>
      </c>
      <c r="M322" s="51">
        <f t="shared" si="82"/>
        <v>0</v>
      </c>
    </row>
    <row r="323" spans="1:13" s="2" customFormat="1" ht="39" x14ac:dyDescent="0.25">
      <c r="A323" s="20" t="s">
        <v>888</v>
      </c>
      <c r="B323" s="20" t="s">
        <v>889</v>
      </c>
      <c r="C323" s="27" t="s">
        <v>890</v>
      </c>
      <c r="D323" s="9"/>
      <c r="E323" s="9"/>
      <c r="F323" s="49">
        <f t="shared" si="79"/>
        <v>0</v>
      </c>
      <c r="G323" s="50"/>
      <c r="H323" s="9"/>
      <c r="I323" s="71">
        <f t="shared" si="80"/>
        <v>0</v>
      </c>
      <c r="J323" s="51"/>
      <c r="K323" s="50"/>
      <c r="L323" s="71">
        <f t="shared" si="81"/>
        <v>0</v>
      </c>
      <c r="M323" s="51">
        <f t="shared" si="82"/>
        <v>0</v>
      </c>
    </row>
    <row r="324" spans="1:13" s="2" customFormat="1" ht="26.25" x14ac:dyDescent="0.25">
      <c r="A324" s="20" t="s">
        <v>891</v>
      </c>
      <c r="B324" s="20" t="s">
        <v>892</v>
      </c>
      <c r="C324" s="27" t="s">
        <v>893</v>
      </c>
      <c r="D324" s="9"/>
      <c r="E324" s="9"/>
      <c r="F324" s="49">
        <f t="shared" si="79"/>
        <v>0</v>
      </c>
      <c r="G324" s="50"/>
      <c r="H324" s="9"/>
      <c r="I324" s="71">
        <f t="shared" si="80"/>
        <v>0</v>
      </c>
      <c r="J324" s="51"/>
      <c r="K324" s="50"/>
      <c r="L324" s="71">
        <f t="shared" si="81"/>
        <v>0</v>
      </c>
      <c r="M324" s="51">
        <f t="shared" si="82"/>
        <v>0</v>
      </c>
    </row>
    <row r="325" spans="1:13" s="2" customFormat="1" ht="13.5" x14ac:dyDescent="0.25">
      <c r="A325" s="20" t="s">
        <v>894</v>
      </c>
      <c r="B325" s="20" t="s">
        <v>895</v>
      </c>
      <c r="C325" s="27" t="s">
        <v>896</v>
      </c>
      <c r="D325" s="9"/>
      <c r="E325" s="9"/>
      <c r="F325" s="49">
        <f t="shared" si="79"/>
        <v>0</v>
      </c>
      <c r="G325" s="50"/>
      <c r="H325" s="9"/>
      <c r="I325" s="71">
        <f t="shared" si="80"/>
        <v>0</v>
      </c>
      <c r="J325" s="51"/>
      <c r="K325" s="50"/>
      <c r="L325" s="71">
        <f t="shared" si="81"/>
        <v>0</v>
      </c>
      <c r="M325" s="51">
        <f t="shared" si="82"/>
        <v>0</v>
      </c>
    </row>
    <row r="326" spans="1:13" s="2" customFormat="1" ht="26.25" x14ac:dyDescent="0.25">
      <c r="A326" s="20" t="s">
        <v>897</v>
      </c>
      <c r="B326" s="20" t="s">
        <v>898</v>
      </c>
      <c r="C326" s="27" t="s">
        <v>899</v>
      </c>
      <c r="D326" s="9"/>
      <c r="E326" s="9"/>
      <c r="F326" s="49">
        <f t="shared" si="79"/>
        <v>0</v>
      </c>
      <c r="G326" s="50"/>
      <c r="H326" s="9"/>
      <c r="I326" s="71">
        <f t="shared" si="80"/>
        <v>0</v>
      </c>
      <c r="J326" s="51"/>
      <c r="K326" s="50"/>
      <c r="L326" s="71">
        <f t="shared" si="81"/>
        <v>0</v>
      </c>
      <c r="M326" s="51">
        <f t="shared" si="82"/>
        <v>0</v>
      </c>
    </row>
    <row r="327" spans="1:13" s="2" customFormat="1" ht="26.25" x14ac:dyDescent="0.25">
      <c r="A327" s="20" t="s">
        <v>900</v>
      </c>
      <c r="B327" s="20" t="s">
        <v>901</v>
      </c>
      <c r="C327" s="27" t="s">
        <v>902</v>
      </c>
      <c r="D327" s="9"/>
      <c r="E327" s="9"/>
      <c r="F327" s="49">
        <f t="shared" si="79"/>
        <v>0</v>
      </c>
      <c r="G327" s="50"/>
      <c r="H327" s="9"/>
      <c r="I327" s="71">
        <f t="shared" si="80"/>
        <v>0</v>
      </c>
      <c r="J327" s="51"/>
      <c r="K327" s="50">
        <v>9800000</v>
      </c>
      <c r="L327" s="71">
        <f t="shared" si="81"/>
        <v>9800000</v>
      </c>
      <c r="M327" s="51">
        <f t="shared" si="82"/>
        <v>9800000</v>
      </c>
    </row>
    <row r="328" spans="1:13" s="2" customFormat="1" ht="13.5" x14ac:dyDescent="0.25">
      <c r="A328" s="20" t="s">
        <v>903</v>
      </c>
      <c r="B328" s="20" t="s">
        <v>904</v>
      </c>
      <c r="C328" s="27" t="s">
        <v>905</v>
      </c>
      <c r="D328" s="9"/>
      <c r="E328" s="9"/>
      <c r="F328" s="49">
        <f t="shared" si="79"/>
        <v>0</v>
      </c>
      <c r="G328" s="50"/>
      <c r="H328" s="9"/>
      <c r="I328" s="71">
        <f t="shared" si="80"/>
        <v>0</v>
      </c>
      <c r="J328" s="51"/>
      <c r="K328" s="50"/>
      <c r="L328" s="71">
        <f t="shared" si="81"/>
        <v>0</v>
      </c>
      <c r="M328" s="51">
        <f t="shared" si="82"/>
        <v>0</v>
      </c>
    </row>
    <row r="329" spans="1:13" s="2" customFormat="1" ht="26.25" x14ac:dyDescent="0.25">
      <c r="A329" s="20" t="s">
        <v>906</v>
      </c>
      <c r="B329" s="20" t="s">
        <v>907</v>
      </c>
      <c r="C329" s="27" t="s">
        <v>908</v>
      </c>
      <c r="D329" s="9"/>
      <c r="E329" s="9"/>
      <c r="F329" s="49">
        <f t="shared" si="79"/>
        <v>0</v>
      </c>
      <c r="G329" s="50"/>
      <c r="H329" s="9"/>
      <c r="I329" s="71">
        <f t="shared" si="80"/>
        <v>0</v>
      </c>
      <c r="J329" s="51"/>
      <c r="K329" s="50"/>
      <c r="L329" s="71">
        <f t="shared" si="81"/>
        <v>0</v>
      </c>
      <c r="M329" s="51">
        <f t="shared" si="82"/>
        <v>0</v>
      </c>
    </row>
    <row r="330" spans="1:13" s="2" customFormat="1" ht="13.5" x14ac:dyDescent="0.25">
      <c r="A330" s="20" t="s">
        <v>909</v>
      </c>
      <c r="B330" s="20" t="s">
        <v>910</v>
      </c>
      <c r="C330" s="27" t="s">
        <v>911</v>
      </c>
      <c r="D330" s="9"/>
      <c r="E330" s="9"/>
      <c r="F330" s="49">
        <f t="shared" si="79"/>
        <v>0</v>
      </c>
      <c r="G330" s="50"/>
      <c r="H330" s="9"/>
      <c r="I330" s="71">
        <f t="shared" si="80"/>
        <v>0</v>
      </c>
      <c r="J330" s="51"/>
      <c r="K330" s="50"/>
      <c r="L330" s="71">
        <f t="shared" si="81"/>
        <v>0</v>
      </c>
      <c r="M330" s="51">
        <f t="shared" si="82"/>
        <v>0</v>
      </c>
    </row>
    <row r="331" spans="1:13" s="2" customFormat="1" ht="13.5" x14ac:dyDescent="0.25">
      <c r="A331" s="16" t="s">
        <v>912</v>
      </c>
      <c r="B331" s="16" t="s">
        <v>913</v>
      </c>
      <c r="C331" s="17" t="s">
        <v>914</v>
      </c>
      <c r="D331" s="7">
        <v>0</v>
      </c>
      <c r="E331" s="7">
        <v>0</v>
      </c>
      <c r="F331" s="8">
        <f>+D331+E331</f>
        <v>0</v>
      </c>
      <c r="G331" s="10">
        <v>0</v>
      </c>
      <c r="H331" s="7">
        <v>0</v>
      </c>
      <c r="I331" s="70">
        <f>+F331+G331+H331</f>
        <v>0</v>
      </c>
      <c r="J331" s="48"/>
      <c r="K331" s="10">
        <v>25000000</v>
      </c>
      <c r="L331" s="70">
        <f t="shared" ref="L331:L340" si="83">SUM(I331:K331)</f>
        <v>25000000</v>
      </c>
      <c r="M331" s="48">
        <f>+L331+I331</f>
        <v>25000000</v>
      </c>
    </row>
    <row r="332" spans="1:13" s="2" customFormat="1" ht="13.5" x14ac:dyDescent="0.25">
      <c r="A332" s="16" t="s">
        <v>915</v>
      </c>
      <c r="B332" s="16" t="s">
        <v>916</v>
      </c>
      <c r="C332" s="17" t="s">
        <v>917</v>
      </c>
      <c r="D332" s="7">
        <f>+D333+D338+D340</f>
        <v>0</v>
      </c>
      <c r="E332" s="7">
        <f>+E333+E338+E340</f>
        <v>0</v>
      </c>
      <c r="F332" s="8">
        <f>+D332+E332</f>
        <v>0</v>
      </c>
      <c r="G332" s="10">
        <f>+G333+G338+G340</f>
        <v>0</v>
      </c>
      <c r="H332" s="7">
        <f>+H333+H338+H340</f>
        <v>0</v>
      </c>
      <c r="I332" s="70">
        <f>+F332+G332+H332</f>
        <v>0</v>
      </c>
      <c r="J332" s="48">
        <f>+J333+J338+J340</f>
        <v>0</v>
      </c>
      <c r="K332" s="10">
        <f>+K333+K338+K340</f>
        <v>158616611</v>
      </c>
      <c r="L332" s="79">
        <f t="shared" si="83"/>
        <v>158616611</v>
      </c>
      <c r="M332" s="47">
        <f>+M333+M338+M340</f>
        <v>158616611</v>
      </c>
    </row>
    <row r="333" spans="1:13" s="2" customFormat="1" ht="13.5" x14ac:dyDescent="0.25">
      <c r="A333" s="16" t="s">
        <v>918</v>
      </c>
      <c r="B333" s="16" t="s">
        <v>919</v>
      </c>
      <c r="C333" s="17" t="s">
        <v>920</v>
      </c>
      <c r="D333" s="7">
        <f>+D334</f>
        <v>0</v>
      </c>
      <c r="E333" s="7">
        <f>+E334</f>
        <v>0</v>
      </c>
      <c r="F333" s="8">
        <f>+D333+E333</f>
        <v>0</v>
      </c>
      <c r="G333" s="10">
        <f>+G334</f>
        <v>0</v>
      </c>
      <c r="H333" s="7">
        <f>+H334</f>
        <v>0</v>
      </c>
      <c r="I333" s="70">
        <f>+F333+G333+H333</f>
        <v>0</v>
      </c>
      <c r="J333" s="48">
        <f>+J334</f>
        <v>0</v>
      </c>
      <c r="K333" s="10">
        <f>+K334</f>
        <v>63501318</v>
      </c>
      <c r="L333" s="79">
        <f t="shared" si="83"/>
        <v>63501318</v>
      </c>
      <c r="M333" s="47">
        <f>+M334</f>
        <v>63501318</v>
      </c>
    </row>
    <row r="334" spans="1:13" s="2" customFormat="1" ht="27" x14ac:dyDescent="0.25">
      <c r="A334" s="16" t="s">
        <v>921</v>
      </c>
      <c r="B334" s="16" t="s">
        <v>922</v>
      </c>
      <c r="C334" s="17" t="s">
        <v>923</v>
      </c>
      <c r="D334" s="8">
        <f>SUM(D335:D337)</f>
        <v>0</v>
      </c>
      <c r="E334" s="8">
        <f>SUM(E335:E337)</f>
        <v>0</v>
      </c>
      <c r="F334" s="8">
        <f>+D334+E334</f>
        <v>0</v>
      </c>
      <c r="G334" s="65">
        <f>SUM(G335:G337)</f>
        <v>0</v>
      </c>
      <c r="H334" s="8">
        <f>SUM(H335:H337)</f>
        <v>0</v>
      </c>
      <c r="I334" s="70">
        <f>+F334+G334+H334</f>
        <v>0</v>
      </c>
      <c r="J334" s="48">
        <f>SUM(J335:J337)</f>
        <v>0</v>
      </c>
      <c r="K334" s="65">
        <f>SUM(K335:K337)</f>
        <v>63501318</v>
      </c>
      <c r="L334" s="79">
        <f t="shared" si="83"/>
        <v>63501318</v>
      </c>
      <c r="M334" s="47">
        <f>SUM(M335:M337)</f>
        <v>63501318</v>
      </c>
    </row>
    <row r="335" spans="1:13" s="2" customFormat="1" ht="13.5" x14ac:dyDescent="0.25">
      <c r="A335" s="20" t="s">
        <v>924</v>
      </c>
      <c r="B335" s="20" t="s">
        <v>925</v>
      </c>
      <c r="C335" s="27" t="s">
        <v>926</v>
      </c>
      <c r="D335" s="9"/>
      <c r="E335" s="9"/>
      <c r="F335" s="49">
        <f>SUM(D335:E335)</f>
        <v>0</v>
      </c>
      <c r="G335" s="50"/>
      <c r="H335" s="9"/>
      <c r="I335" s="71">
        <f t="shared" ref="I335:I337" si="84">SUM(F335:H335)</f>
        <v>0</v>
      </c>
      <c r="J335" s="51"/>
      <c r="K335" s="50">
        <v>11860000</v>
      </c>
      <c r="L335" s="71">
        <f t="shared" ref="L335:L337" si="85">SUM(J335:K335)</f>
        <v>11860000</v>
      </c>
      <c r="M335" s="51">
        <f t="shared" ref="M335:M337" si="86">+L335+I335</f>
        <v>11860000</v>
      </c>
    </row>
    <row r="336" spans="1:13" s="2" customFormat="1" ht="13.5" x14ac:dyDescent="0.25">
      <c r="A336" s="20" t="s">
        <v>927</v>
      </c>
      <c r="B336" s="20" t="s">
        <v>928</v>
      </c>
      <c r="C336" s="24" t="s">
        <v>929</v>
      </c>
      <c r="D336" s="9"/>
      <c r="E336" s="9"/>
      <c r="F336" s="49">
        <f>SUM(D336:E336)</f>
        <v>0</v>
      </c>
      <c r="G336" s="50"/>
      <c r="H336" s="9"/>
      <c r="I336" s="71">
        <f t="shared" si="84"/>
        <v>0</v>
      </c>
      <c r="J336" s="51"/>
      <c r="K336" s="50">
        <v>7751168</v>
      </c>
      <c r="L336" s="71">
        <f t="shared" si="85"/>
        <v>7751168</v>
      </c>
      <c r="M336" s="51">
        <f t="shared" si="86"/>
        <v>7751168</v>
      </c>
    </row>
    <row r="337" spans="1:13" s="2" customFormat="1" ht="13.5" x14ac:dyDescent="0.25">
      <c r="A337" s="20"/>
      <c r="B337" s="20" t="s">
        <v>3391</v>
      </c>
      <c r="C337" s="24" t="s">
        <v>3392</v>
      </c>
      <c r="D337" s="9"/>
      <c r="E337" s="9"/>
      <c r="F337" s="49">
        <f>SUM(D337:E337)</f>
        <v>0</v>
      </c>
      <c r="G337" s="50"/>
      <c r="H337" s="9"/>
      <c r="I337" s="71">
        <f t="shared" si="84"/>
        <v>0</v>
      </c>
      <c r="J337" s="51"/>
      <c r="K337" s="50">
        <v>43890150</v>
      </c>
      <c r="L337" s="71">
        <f t="shared" si="85"/>
        <v>43890150</v>
      </c>
      <c r="M337" s="51">
        <f t="shared" si="86"/>
        <v>43890150</v>
      </c>
    </row>
    <row r="338" spans="1:13" s="2" customFormat="1" ht="27" x14ac:dyDescent="0.25">
      <c r="A338" s="16" t="s">
        <v>3631</v>
      </c>
      <c r="B338" s="16" t="s">
        <v>3388</v>
      </c>
      <c r="C338" s="17" t="s">
        <v>3390</v>
      </c>
      <c r="D338" s="8">
        <f>D339</f>
        <v>0</v>
      </c>
      <c r="E338" s="8">
        <f>E339</f>
        <v>0</v>
      </c>
      <c r="F338" s="8">
        <f>+D338+E338</f>
        <v>0</v>
      </c>
      <c r="G338" s="65">
        <f>G339</f>
        <v>0</v>
      </c>
      <c r="H338" s="8">
        <f>H339</f>
        <v>0</v>
      </c>
      <c r="I338" s="70">
        <f>+F338+G338+H338</f>
        <v>0</v>
      </c>
      <c r="J338" s="48">
        <f>J339</f>
        <v>0</v>
      </c>
      <c r="K338" s="65">
        <f>K339</f>
        <v>95115293</v>
      </c>
      <c r="L338" s="79">
        <f t="shared" si="83"/>
        <v>95115293</v>
      </c>
      <c r="M338" s="47">
        <f>M339</f>
        <v>95115293</v>
      </c>
    </row>
    <row r="339" spans="1:13" s="2" customFormat="1" ht="26.25" x14ac:dyDescent="0.25">
      <c r="A339" s="20" t="s">
        <v>3632</v>
      </c>
      <c r="B339" s="20" t="s">
        <v>3389</v>
      </c>
      <c r="C339" s="27" t="s">
        <v>3390</v>
      </c>
      <c r="D339" s="9"/>
      <c r="E339" s="9"/>
      <c r="F339" s="49">
        <f>SUM(D339:E339)</f>
        <v>0</v>
      </c>
      <c r="G339" s="50"/>
      <c r="H339" s="9"/>
      <c r="I339" s="71">
        <f>SUM(F339:H339)</f>
        <v>0</v>
      </c>
      <c r="J339" s="51"/>
      <c r="K339" s="50">
        <v>95115293</v>
      </c>
      <c r="L339" s="71">
        <f t="shared" ref="L339" si="87">SUM(J339:K339)</f>
        <v>95115293</v>
      </c>
      <c r="M339" s="51">
        <f>+L339+I339</f>
        <v>95115293</v>
      </c>
    </row>
    <row r="340" spans="1:13" s="2" customFormat="1" ht="13.5" x14ac:dyDescent="0.25">
      <c r="A340" s="16" t="s">
        <v>930</v>
      </c>
      <c r="B340" s="16" t="s">
        <v>931</v>
      </c>
      <c r="C340" s="17" t="s">
        <v>932</v>
      </c>
      <c r="D340" s="8">
        <f>SUM(D341:D343)</f>
        <v>0</v>
      </c>
      <c r="E340" s="8">
        <f>SUM(E341:E343)</f>
        <v>0</v>
      </c>
      <c r="F340" s="8">
        <f>+D340+E340</f>
        <v>0</v>
      </c>
      <c r="G340" s="65">
        <f>SUM(G341:G343)</f>
        <v>0</v>
      </c>
      <c r="H340" s="8">
        <f>SUM(H341:H343)</f>
        <v>0</v>
      </c>
      <c r="I340" s="70">
        <f>+F340+G340+H340</f>
        <v>0</v>
      </c>
      <c r="J340" s="48">
        <f>SUM(J341:J343)</f>
        <v>0</v>
      </c>
      <c r="K340" s="65">
        <f>SUM(K341:K343)</f>
        <v>0</v>
      </c>
      <c r="L340" s="79">
        <f t="shared" si="83"/>
        <v>0</v>
      </c>
      <c r="M340" s="47">
        <f>SUM(M341:M343)</f>
        <v>0</v>
      </c>
    </row>
    <row r="341" spans="1:13" s="2" customFormat="1" ht="13.5" x14ac:dyDescent="0.25">
      <c r="A341" s="20" t="s">
        <v>933</v>
      </c>
      <c r="B341" s="20" t="s">
        <v>934</v>
      </c>
      <c r="C341" s="27" t="s">
        <v>935</v>
      </c>
      <c r="D341" s="9"/>
      <c r="E341" s="9"/>
      <c r="F341" s="49">
        <f>SUM(D341:E341)</f>
        <v>0</v>
      </c>
      <c r="G341" s="50"/>
      <c r="H341" s="9"/>
      <c r="I341" s="71">
        <f t="shared" ref="I341:I343" si="88">SUM(F341:H341)</f>
        <v>0</v>
      </c>
      <c r="J341" s="51"/>
      <c r="K341" s="50"/>
      <c r="L341" s="71">
        <f t="shared" ref="L341:L343" si="89">SUM(J341:K341)</f>
        <v>0</v>
      </c>
      <c r="M341" s="51">
        <f t="shared" ref="M341:M343" si="90">+L341+I341</f>
        <v>0</v>
      </c>
    </row>
    <row r="342" spans="1:13" s="2" customFormat="1" ht="13.5" x14ac:dyDescent="0.25">
      <c r="A342" s="20" t="s">
        <v>936</v>
      </c>
      <c r="B342" s="20" t="s">
        <v>937</v>
      </c>
      <c r="C342" s="27" t="s">
        <v>938</v>
      </c>
      <c r="D342" s="9"/>
      <c r="E342" s="9"/>
      <c r="F342" s="49">
        <f>SUM(D342:E342)</f>
        <v>0</v>
      </c>
      <c r="G342" s="50"/>
      <c r="H342" s="9"/>
      <c r="I342" s="71">
        <f t="shared" si="88"/>
        <v>0</v>
      </c>
      <c r="J342" s="51"/>
      <c r="K342" s="50"/>
      <c r="L342" s="71">
        <f t="shared" si="89"/>
        <v>0</v>
      </c>
      <c r="M342" s="51">
        <f t="shared" si="90"/>
        <v>0</v>
      </c>
    </row>
    <row r="343" spans="1:13" s="2" customFormat="1" ht="13.5" x14ac:dyDescent="0.25">
      <c r="A343" s="20" t="s">
        <v>939</v>
      </c>
      <c r="B343" s="20" t="s">
        <v>940</v>
      </c>
      <c r="C343" s="27" t="s">
        <v>941</v>
      </c>
      <c r="D343" s="9"/>
      <c r="E343" s="9"/>
      <c r="F343" s="49">
        <f>SUM(D343:E343)</f>
        <v>0</v>
      </c>
      <c r="G343" s="50"/>
      <c r="H343" s="9"/>
      <c r="I343" s="71">
        <f t="shared" si="88"/>
        <v>0</v>
      </c>
      <c r="J343" s="51"/>
      <c r="K343" s="50"/>
      <c r="L343" s="71">
        <f t="shared" si="89"/>
        <v>0</v>
      </c>
      <c r="M343" s="51">
        <f t="shared" si="90"/>
        <v>0</v>
      </c>
    </row>
    <row r="344" spans="1:13" s="2" customFormat="1" ht="27" x14ac:dyDescent="0.25">
      <c r="A344" s="16" t="s">
        <v>942</v>
      </c>
      <c r="B344" s="16" t="s">
        <v>943</v>
      </c>
      <c r="C344" s="17" t="s">
        <v>944</v>
      </c>
      <c r="D344" s="7">
        <f>+D345+D356+D357+D359</f>
        <v>0</v>
      </c>
      <c r="E344" s="7">
        <f>+E345+E356+E357+E359</f>
        <v>0</v>
      </c>
      <c r="F344" s="8">
        <f>+D344+E344</f>
        <v>0</v>
      </c>
      <c r="G344" s="10">
        <f>+G345+G356+G357+G359</f>
        <v>40000000</v>
      </c>
      <c r="H344" s="7">
        <f>+H345+H356+H357+H359</f>
        <v>55000000</v>
      </c>
      <c r="I344" s="70">
        <f>+F344+G344+H344</f>
        <v>95000000</v>
      </c>
      <c r="J344" s="48">
        <f>+J345+J356+J357+J359</f>
        <v>0</v>
      </c>
      <c r="K344" s="10">
        <f>+K345+K356+K357+K359</f>
        <v>203000000</v>
      </c>
      <c r="L344" s="70">
        <f>+L345+L356+L357+L359</f>
        <v>203000000</v>
      </c>
      <c r="M344" s="48">
        <f>+I344+L344</f>
        <v>298000000</v>
      </c>
    </row>
    <row r="345" spans="1:13" s="2" customFormat="1" ht="13.5" x14ac:dyDescent="0.25">
      <c r="A345" s="16" t="s">
        <v>945</v>
      </c>
      <c r="B345" s="16" t="s">
        <v>946</v>
      </c>
      <c r="C345" s="17" t="s">
        <v>947</v>
      </c>
      <c r="D345" s="7">
        <f>+D346+D350</f>
        <v>0</v>
      </c>
      <c r="E345" s="7">
        <f>+E346+E350</f>
        <v>0</v>
      </c>
      <c r="F345" s="8">
        <f>+D345+E345</f>
        <v>0</v>
      </c>
      <c r="G345" s="10">
        <f>+G346+G350</f>
        <v>40000000</v>
      </c>
      <c r="H345" s="7">
        <f>+H346+H350</f>
        <v>0</v>
      </c>
      <c r="I345" s="70">
        <f>+H345+G345+F345</f>
        <v>40000000</v>
      </c>
      <c r="J345" s="48">
        <f>+J346+J350</f>
        <v>0</v>
      </c>
      <c r="K345" s="10">
        <f>+K346+K350</f>
        <v>200000000</v>
      </c>
      <c r="L345" s="70">
        <f>+L346+L350</f>
        <v>200000000</v>
      </c>
      <c r="M345" s="48">
        <f>+I345+L345</f>
        <v>240000000</v>
      </c>
    </row>
    <row r="346" spans="1:13" s="2" customFormat="1" ht="13.5" x14ac:dyDescent="0.25">
      <c r="A346" s="16" t="s">
        <v>948</v>
      </c>
      <c r="B346" s="16" t="s">
        <v>949</v>
      </c>
      <c r="C346" s="17" t="s">
        <v>950</v>
      </c>
      <c r="D346" s="7">
        <f>SUM(D347:D349)</f>
        <v>0</v>
      </c>
      <c r="E346" s="7">
        <f>SUM(E347:E349)</f>
        <v>0</v>
      </c>
      <c r="F346" s="8">
        <f>+D346+E346</f>
        <v>0</v>
      </c>
      <c r="G346" s="10">
        <f>SUM(G347:G349)</f>
        <v>40000000</v>
      </c>
      <c r="H346" s="7">
        <f>SUM(H347:H349)</f>
        <v>0</v>
      </c>
      <c r="I346" s="70">
        <f>+F346+G346+H346</f>
        <v>40000000</v>
      </c>
      <c r="J346" s="48">
        <f>SUM(J347:J349)</f>
        <v>0</v>
      </c>
      <c r="K346" s="10">
        <f>SUM(K347:K349)</f>
        <v>141500000</v>
      </c>
      <c r="L346" s="79">
        <f>SUM(J346:K346)</f>
        <v>141500000</v>
      </c>
      <c r="M346" s="47">
        <f>SUM(M347:M349)</f>
        <v>181500000</v>
      </c>
    </row>
    <row r="347" spans="1:13" s="2" customFormat="1" ht="26.25" x14ac:dyDescent="0.25">
      <c r="A347" s="20" t="s">
        <v>951</v>
      </c>
      <c r="B347" s="20" t="s">
        <v>952</v>
      </c>
      <c r="C347" s="27" t="s">
        <v>953</v>
      </c>
      <c r="D347" s="9"/>
      <c r="E347" s="9"/>
      <c r="F347" s="49">
        <f>SUM(D347:E347)</f>
        <v>0</v>
      </c>
      <c r="G347" s="50">
        <v>40000000</v>
      </c>
      <c r="H347" s="9"/>
      <c r="I347" s="71">
        <f t="shared" ref="I347:I349" si="91">SUM(F347:H347)</f>
        <v>40000000</v>
      </c>
      <c r="J347" s="51"/>
      <c r="K347" s="50">
        <v>141500000</v>
      </c>
      <c r="L347" s="71">
        <f t="shared" ref="L347:L349" si="92">SUM(J347:K347)</f>
        <v>141500000</v>
      </c>
      <c r="M347" s="51">
        <f t="shared" ref="M347:M349" si="93">+L347+I347</f>
        <v>181500000</v>
      </c>
    </row>
    <row r="348" spans="1:13" s="2" customFormat="1" ht="26.25" x14ac:dyDescent="0.25">
      <c r="A348" s="20" t="s">
        <v>954</v>
      </c>
      <c r="B348" s="20" t="s">
        <v>955</v>
      </c>
      <c r="C348" s="27" t="s">
        <v>956</v>
      </c>
      <c r="D348" s="9"/>
      <c r="E348" s="9"/>
      <c r="F348" s="49">
        <f>SUM(D348:E348)</f>
        <v>0</v>
      </c>
      <c r="G348" s="50"/>
      <c r="H348" s="9"/>
      <c r="I348" s="71">
        <f t="shared" si="91"/>
        <v>0</v>
      </c>
      <c r="J348" s="51"/>
      <c r="K348" s="50"/>
      <c r="L348" s="71">
        <f t="shared" si="92"/>
        <v>0</v>
      </c>
      <c r="M348" s="51">
        <f t="shared" si="93"/>
        <v>0</v>
      </c>
    </row>
    <row r="349" spans="1:13" s="2" customFormat="1" ht="13.5" x14ac:dyDescent="0.25">
      <c r="A349" s="20" t="s">
        <v>957</v>
      </c>
      <c r="B349" s="20" t="s">
        <v>958</v>
      </c>
      <c r="C349" s="27" t="s">
        <v>959</v>
      </c>
      <c r="D349" s="9"/>
      <c r="E349" s="9"/>
      <c r="F349" s="49">
        <f>SUM(D349:E349)</f>
        <v>0</v>
      </c>
      <c r="G349" s="50"/>
      <c r="H349" s="9"/>
      <c r="I349" s="71">
        <f t="shared" si="91"/>
        <v>0</v>
      </c>
      <c r="J349" s="51"/>
      <c r="K349" s="50"/>
      <c r="L349" s="71">
        <f t="shared" si="92"/>
        <v>0</v>
      </c>
      <c r="M349" s="51">
        <f t="shared" si="93"/>
        <v>0</v>
      </c>
    </row>
    <row r="350" spans="1:13" s="2" customFormat="1" ht="13.5" x14ac:dyDescent="0.25">
      <c r="A350" s="16" t="s">
        <v>960</v>
      </c>
      <c r="B350" s="16" t="s">
        <v>961</v>
      </c>
      <c r="C350" s="17" t="s">
        <v>962</v>
      </c>
      <c r="D350" s="8">
        <f>SUM(D351:D355)</f>
        <v>0</v>
      </c>
      <c r="E350" s="8">
        <f>SUM(E351:E355)</f>
        <v>0</v>
      </c>
      <c r="F350" s="8">
        <f>+D350+E350</f>
        <v>0</v>
      </c>
      <c r="G350" s="65">
        <f>SUM(G351:G355)</f>
        <v>0</v>
      </c>
      <c r="H350" s="8">
        <f>SUM(H351:H355)</f>
        <v>0</v>
      </c>
      <c r="I350" s="70">
        <f>+F350+G350+H350</f>
        <v>0</v>
      </c>
      <c r="J350" s="48">
        <f>SUM(J351:J355)</f>
        <v>0</v>
      </c>
      <c r="K350" s="79">
        <f>SUM(K351:K355)</f>
        <v>58500000</v>
      </c>
      <c r="L350" s="79">
        <f t="shared" ref="L350:L362" si="94">SUM(J350:K350)</f>
        <v>58500000</v>
      </c>
      <c r="M350" s="47">
        <f>SUM(M351:M355)</f>
        <v>58500000</v>
      </c>
    </row>
    <row r="351" spans="1:13" s="2" customFormat="1" ht="13.5" x14ac:dyDescent="0.25">
      <c r="A351" s="20" t="s">
        <v>963</v>
      </c>
      <c r="B351" s="20" t="s">
        <v>964</v>
      </c>
      <c r="C351" s="27" t="s">
        <v>965</v>
      </c>
      <c r="D351" s="9"/>
      <c r="E351" s="9"/>
      <c r="F351" s="49">
        <f>SUM(D351:E351)</f>
        <v>0</v>
      </c>
      <c r="G351" s="50"/>
      <c r="H351" s="9"/>
      <c r="I351" s="71">
        <f t="shared" ref="I351:I355" si="95">SUM(F351:H351)</f>
        <v>0</v>
      </c>
      <c r="J351" s="51"/>
      <c r="K351" s="52"/>
      <c r="L351" s="71">
        <f t="shared" si="94"/>
        <v>0</v>
      </c>
      <c r="M351" s="51">
        <f t="shared" ref="M351:M355" si="96">+L351+I351</f>
        <v>0</v>
      </c>
    </row>
    <row r="352" spans="1:13" s="2" customFormat="1" ht="13.5" x14ac:dyDescent="0.25">
      <c r="A352" s="20" t="s">
        <v>966</v>
      </c>
      <c r="B352" s="20" t="s">
        <v>967</v>
      </c>
      <c r="C352" s="27" t="s">
        <v>968</v>
      </c>
      <c r="D352" s="9"/>
      <c r="E352" s="9"/>
      <c r="F352" s="49">
        <f>SUM(D352:E352)</f>
        <v>0</v>
      </c>
      <c r="G352" s="50"/>
      <c r="H352" s="9"/>
      <c r="I352" s="71">
        <f t="shared" si="95"/>
        <v>0</v>
      </c>
      <c r="J352" s="51"/>
      <c r="K352" s="50"/>
      <c r="L352" s="71">
        <f t="shared" si="94"/>
        <v>0</v>
      </c>
      <c r="M352" s="51">
        <f t="shared" si="96"/>
        <v>0</v>
      </c>
    </row>
    <row r="353" spans="1:13" s="2" customFormat="1" ht="13.5" x14ac:dyDescent="0.25">
      <c r="A353" s="20" t="s">
        <v>969</v>
      </c>
      <c r="B353" s="20" t="s">
        <v>970</v>
      </c>
      <c r="C353" s="27" t="s">
        <v>971</v>
      </c>
      <c r="D353" s="9"/>
      <c r="E353" s="9"/>
      <c r="F353" s="49">
        <f>SUM(D353:E353)</f>
        <v>0</v>
      </c>
      <c r="G353" s="50"/>
      <c r="H353" s="9"/>
      <c r="I353" s="71">
        <f t="shared" si="95"/>
        <v>0</v>
      </c>
      <c r="J353" s="51"/>
      <c r="K353" s="50">
        <v>58500000</v>
      </c>
      <c r="L353" s="71">
        <f t="shared" si="94"/>
        <v>58500000</v>
      </c>
      <c r="M353" s="51">
        <f t="shared" si="96"/>
        <v>58500000</v>
      </c>
    </row>
    <row r="354" spans="1:13" s="2" customFormat="1" ht="13.5" x14ac:dyDescent="0.25">
      <c r="A354" s="20" t="s">
        <v>972</v>
      </c>
      <c r="B354" s="20" t="s">
        <v>973</v>
      </c>
      <c r="C354" s="27" t="s">
        <v>974</v>
      </c>
      <c r="D354" s="9"/>
      <c r="E354" s="9"/>
      <c r="F354" s="49">
        <f>SUM(D354:E354)</f>
        <v>0</v>
      </c>
      <c r="G354" s="50"/>
      <c r="H354" s="9"/>
      <c r="I354" s="71">
        <f t="shared" si="95"/>
        <v>0</v>
      </c>
      <c r="J354" s="51"/>
      <c r="K354" s="50"/>
      <c r="L354" s="71">
        <f t="shared" si="94"/>
        <v>0</v>
      </c>
      <c r="M354" s="51">
        <f t="shared" si="96"/>
        <v>0</v>
      </c>
    </row>
    <row r="355" spans="1:13" s="2" customFormat="1" ht="13.5" x14ac:dyDescent="0.25">
      <c r="A355" s="20" t="s">
        <v>975</v>
      </c>
      <c r="B355" s="20" t="s">
        <v>976</v>
      </c>
      <c r="C355" s="27" t="s">
        <v>977</v>
      </c>
      <c r="D355" s="9"/>
      <c r="E355" s="9"/>
      <c r="F355" s="49">
        <f>SUM(D355:E355)</f>
        <v>0</v>
      </c>
      <c r="G355" s="50"/>
      <c r="H355" s="9"/>
      <c r="I355" s="71">
        <f t="shared" si="95"/>
        <v>0</v>
      </c>
      <c r="J355" s="51"/>
      <c r="K355" s="52"/>
      <c r="L355" s="71">
        <f t="shared" si="94"/>
        <v>0</v>
      </c>
      <c r="M355" s="51">
        <f t="shared" si="96"/>
        <v>0</v>
      </c>
    </row>
    <row r="356" spans="1:13" s="2" customFormat="1" ht="13.5" x14ac:dyDescent="0.25">
      <c r="A356" s="16" t="s">
        <v>978</v>
      </c>
      <c r="B356" s="16" t="s">
        <v>979</v>
      </c>
      <c r="C356" s="17" t="s">
        <v>980</v>
      </c>
      <c r="D356" s="7">
        <v>0</v>
      </c>
      <c r="E356" s="7">
        <v>0</v>
      </c>
      <c r="F356" s="8">
        <f>+D356+E356</f>
        <v>0</v>
      </c>
      <c r="G356" s="10">
        <v>0</v>
      </c>
      <c r="H356" s="7">
        <v>0</v>
      </c>
      <c r="I356" s="70">
        <f>+F356+G356+H356</f>
        <v>0</v>
      </c>
      <c r="J356" s="48">
        <v>0</v>
      </c>
      <c r="K356" s="10">
        <v>0</v>
      </c>
      <c r="L356" s="79">
        <f t="shared" si="94"/>
        <v>0</v>
      </c>
      <c r="M356" s="47">
        <f>L356+I356</f>
        <v>0</v>
      </c>
    </row>
    <row r="357" spans="1:13" s="2" customFormat="1" ht="13.5" x14ac:dyDescent="0.25">
      <c r="A357" s="16" t="s">
        <v>981</v>
      </c>
      <c r="B357" s="16" t="s">
        <v>982</v>
      </c>
      <c r="C357" s="17" t="s">
        <v>983</v>
      </c>
      <c r="D357" s="8">
        <f>+D358</f>
        <v>0</v>
      </c>
      <c r="E357" s="8">
        <f>+E358</f>
        <v>0</v>
      </c>
      <c r="F357" s="8">
        <f>+D357+E357</f>
        <v>0</v>
      </c>
      <c r="G357" s="65">
        <f>+G358</f>
        <v>0</v>
      </c>
      <c r="H357" s="8">
        <f>+H358</f>
        <v>55000000</v>
      </c>
      <c r="I357" s="70">
        <f>+F357+G357+H357</f>
        <v>55000000</v>
      </c>
      <c r="J357" s="48">
        <f>+J358</f>
        <v>0</v>
      </c>
      <c r="K357" s="65">
        <f>+K358</f>
        <v>3000000</v>
      </c>
      <c r="L357" s="79">
        <f t="shared" si="94"/>
        <v>3000000</v>
      </c>
      <c r="M357" s="47">
        <f>L357+I357</f>
        <v>58000000</v>
      </c>
    </row>
    <row r="358" spans="1:13" s="2" customFormat="1" ht="13.5" x14ac:dyDescent="0.25">
      <c r="A358" s="20" t="s">
        <v>984</v>
      </c>
      <c r="B358" s="20" t="s">
        <v>985</v>
      </c>
      <c r="C358" s="27" t="s">
        <v>986</v>
      </c>
      <c r="D358" s="9"/>
      <c r="E358" s="9"/>
      <c r="F358" s="49">
        <f>SUM(D358:E358)</f>
        <v>0</v>
      </c>
      <c r="G358" s="50"/>
      <c r="H358" s="9">
        <v>55000000</v>
      </c>
      <c r="I358" s="71">
        <f>SUM(F358:H358)</f>
        <v>55000000</v>
      </c>
      <c r="J358" s="51"/>
      <c r="K358" s="50">
        <v>3000000</v>
      </c>
      <c r="L358" s="71">
        <f t="shared" si="94"/>
        <v>3000000</v>
      </c>
      <c r="M358" s="51">
        <f>+L358+I358</f>
        <v>58000000</v>
      </c>
    </row>
    <row r="359" spans="1:13" s="2" customFormat="1" ht="13.5" x14ac:dyDescent="0.25">
      <c r="A359" s="16" t="s">
        <v>987</v>
      </c>
      <c r="B359" s="16" t="s">
        <v>988</v>
      </c>
      <c r="C359" s="17" t="s">
        <v>989</v>
      </c>
      <c r="D359" s="7">
        <f>+D360+D361</f>
        <v>0</v>
      </c>
      <c r="E359" s="7">
        <f>+E360+E361</f>
        <v>0</v>
      </c>
      <c r="F359" s="8">
        <f>+D359+E359</f>
        <v>0</v>
      </c>
      <c r="G359" s="10">
        <f>+G360+G361</f>
        <v>0</v>
      </c>
      <c r="H359" s="7">
        <f>+H360+H361</f>
        <v>0</v>
      </c>
      <c r="I359" s="70">
        <f t="shared" ref="I359:I361" si="97">+F359+G359+H359</f>
        <v>0</v>
      </c>
      <c r="J359" s="48">
        <f>+J360+J361</f>
        <v>0</v>
      </c>
      <c r="K359" s="10">
        <f>+K360+K361</f>
        <v>0</v>
      </c>
      <c r="L359" s="79">
        <f t="shared" si="94"/>
        <v>0</v>
      </c>
      <c r="M359" s="47">
        <f>L359+I359</f>
        <v>0</v>
      </c>
    </row>
    <row r="360" spans="1:13" s="2" customFormat="1" ht="13.5" x14ac:dyDescent="0.25">
      <c r="A360" s="16" t="s">
        <v>990</v>
      </c>
      <c r="B360" s="16" t="s">
        <v>991</v>
      </c>
      <c r="C360" s="17" t="s">
        <v>992</v>
      </c>
      <c r="D360" s="10">
        <v>0</v>
      </c>
      <c r="E360" s="7">
        <v>0</v>
      </c>
      <c r="F360" s="8">
        <f>+E360+D360</f>
        <v>0</v>
      </c>
      <c r="G360" s="10">
        <v>0</v>
      </c>
      <c r="H360" s="7">
        <v>0</v>
      </c>
      <c r="I360" s="70">
        <f t="shared" si="97"/>
        <v>0</v>
      </c>
      <c r="J360" s="48"/>
      <c r="K360" s="10"/>
      <c r="L360" s="79">
        <f t="shared" si="94"/>
        <v>0</v>
      </c>
      <c r="M360" s="47">
        <f>L360+I360</f>
        <v>0</v>
      </c>
    </row>
    <row r="361" spans="1:13" s="2" customFormat="1" ht="13.5" x14ac:dyDescent="0.25">
      <c r="A361" s="16" t="s">
        <v>993</v>
      </c>
      <c r="B361" s="16" t="s">
        <v>994</v>
      </c>
      <c r="C361" s="17" t="s">
        <v>995</v>
      </c>
      <c r="D361" s="10">
        <v>0</v>
      </c>
      <c r="E361" s="7">
        <v>0</v>
      </c>
      <c r="F361" s="8">
        <f>+E361+D361</f>
        <v>0</v>
      </c>
      <c r="G361" s="10">
        <v>0</v>
      </c>
      <c r="H361" s="7">
        <v>0</v>
      </c>
      <c r="I361" s="70">
        <f t="shared" si="97"/>
        <v>0</v>
      </c>
      <c r="J361" s="48"/>
      <c r="K361" s="10"/>
      <c r="L361" s="79">
        <f t="shared" si="94"/>
        <v>0</v>
      </c>
      <c r="M361" s="47">
        <f>L361+I361</f>
        <v>0</v>
      </c>
    </row>
    <row r="362" spans="1:13" s="2" customFormat="1" ht="13.5" x14ac:dyDescent="0.25">
      <c r="A362" s="16" t="s">
        <v>996</v>
      </c>
      <c r="B362" s="16" t="s">
        <v>997</v>
      </c>
      <c r="C362" s="17" t="s">
        <v>998</v>
      </c>
      <c r="D362" s="7">
        <f t="shared" ref="D362:K362" si="98">+D363</f>
        <v>0</v>
      </c>
      <c r="E362" s="7">
        <f t="shared" si="98"/>
        <v>0</v>
      </c>
      <c r="F362" s="8">
        <f t="shared" si="98"/>
        <v>0</v>
      </c>
      <c r="G362" s="10">
        <f t="shared" si="98"/>
        <v>0</v>
      </c>
      <c r="H362" s="7">
        <f t="shared" si="98"/>
        <v>0</v>
      </c>
      <c r="I362" s="70">
        <f t="shared" si="98"/>
        <v>0</v>
      </c>
      <c r="J362" s="48">
        <f t="shared" si="98"/>
        <v>162063305</v>
      </c>
      <c r="K362" s="10">
        <f t="shared" si="98"/>
        <v>4730936695</v>
      </c>
      <c r="L362" s="79">
        <f t="shared" si="94"/>
        <v>4893000000</v>
      </c>
      <c r="M362" s="47">
        <f>L362+I362</f>
        <v>4893000000</v>
      </c>
    </row>
    <row r="363" spans="1:13" s="2" customFormat="1" ht="13.5" x14ac:dyDescent="0.25">
      <c r="A363" s="16" t="s">
        <v>999</v>
      </c>
      <c r="B363" s="16" t="s">
        <v>997</v>
      </c>
      <c r="C363" s="17" t="s">
        <v>998</v>
      </c>
      <c r="D363" s="10">
        <f>+D365+D367+D398+D446+D474+D482+D499+D511+D542</f>
        <v>0</v>
      </c>
      <c r="E363" s="10">
        <f>+E365+E367+E398+E446+E474+E482+E499+E511+E542</f>
        <v>0</v>
      </c>
      <c r="F363" s="8">
        <f>+E363+D363</f>
        <v>0</v>
      </c>
      <c r="G363" s="10">
        <f>+G365+G367+G398+G446+G474+G482+G499+G511+G542</f>
        <v>0</v>
      </c>
      <c r="H363" s="10">
        <f>+H365+H367+H398+H446+H474+H482+H499+H511+H542</f>
        <v>0</v>
      </c>
      <c r="I363" s="70">
        <f>+F363+G363+H363</f>
        <v>0</v>
      </c>
      <c r="J363" s="77">
        <f>J365+J367+J398+J446+J474+J482+J499+J511+J542</f>
        <v>162063305</v>
      </c>
      <c r="K363" s="10">
        <f>+K365+K367+K398+K446+K474+K482+K499+K511+K542</f>
        <v>4730936695</v>
      </c>
      <c r="L363" s="79">
        <f>SUM(J363:K363)</f>
        <v>4893000000</v>
      </c>
      <c r="M363" s="47">
        <f>L363+I363</f>
        <v>4893000000</v>
      </c>
    </row>
    <row r="364" spans="1:13" s="41" customFormat="1" ht="13.5" x14ac:dyDescent="0.25">
      <c r="A364" s="39" t="s">
        <v>3638</v>
      </c>
      <c r="B364" s="39"/>
      <c r="C364" s="40"/>
      <c r="D364" s="43"/>
      <c r="E364" s="43"/>
      <c r="F364" s="54"/>
      <c r="G364" s="43"/>
      <c r="H364" s="43"/>
      <c r="I364" s="72"/>
      <c r="J364" s="76"/>
      <c r="K364" s="43"/>
      <c r="L364" s="80"/>
      <c r="M364" s="55"/>
    </row>
    <row r="365" spans="1:13" s="2" customFormat="1" ht="13.5" x14ac:dyDescent="0.25">
      <c r="A365" s="16" t="s">
        <v>1000</v>
      </c>
      <c r="B365" s="16" t="s">
        <v>1001</v>
      </c>
      <c r="C365" s="17" t="s">
        <v>369</v>
      </c>
      <c r="D365" s="8">
        <f>+D366</f>
        <v>0</v>
      </c>
      <c r="E365" s="8">
        <f>+E366</f>
        <v>0</v>
      </c>
      <c r="F365" s="8">
        <f>+D365+E365</f>
        <v>0</v>
      </c>
      <c r="G365" s="65">
        <f>+G366</f>
        <v>0</v>
      </c>
      <c r="H365" s="8">
        <f>+H366</f>
        <v>0</v>
      </c>
      <c r="I365" s="70">
        <f>+F365+G365+H365</f>
        <v>0</v>
      </c>
      <c r="J365" s="48">
        <f>+J366</f>
        <v>0</v>
      </c>
      <c r="K365" s="65">
        <f>+K366</f>
        <v>0</v>
      </c>
      <c r="L365" s="79">
        <f>SUM(J365:K365)</f>
        <v>0</v>
      </c>
      <c r="M365" s="47"/>
    </row>
    <row r="366" spans="1:13" s="2" customFormat="1" ht="39" x14ac:dyDescent="0.25">
      <c r="A366" s="20" t="s">
        <v>1002</v>
      </c>
      <c r="B366" s="20" t="s">
        <v>1003</v>
      </c>
      <c r="C366" s="27" t="s">
        <v>381</v>
      </c>
      <c r="D366" s="9"/>
      <c r="E366" s="9"/>
      <c r="F366" s="49">
        <f>SUM(D366:E366)</f>
        <v>0</v>
      </c>
      <c r="G366" s="50"/>
      <c r="H366" s="9"/>
      <c r="I366" s="71">
        <f>SUM(F366:H366)</f>
        <v>0</v>
      </c>
      <c r="J366" s="51"/>
      <c r="K366" s="50"/>
      <c r="L366" s="71">
        <f t="shared" ref="L366" si="99">SUM(J366:K366)</f>
        <v>0</v>
      </c>
      <c r="M366" s="51">
        <f>+L366+I366</f>
        <v>0</v>
      </c>
    </row>
    <row r="367" spans="1:13" s="2" customFormat="1" ht="40.5" x14ac:dyDescent="0.25">
      <c r="A367" s="16" t="s">
        <v>1004</v>
      </c>
      <c r="B367" s="16" t="s">
        <v>1005</v>
      </c>
      <c r="C367" s="17" t="s">
        <v>384</v>
      </c>
      <c r="D367" s="8">
        <f>SUM(D368:D397)</f>
        <v>0</v>
      </c>
      <c r="E367" s="8">
        <f>SUM(E368:E397)</f>
        <v>0</v>
      </c>
      <c r="F367" s="8">
        <f>+D367+E367</f>
        <v>0</v>
      </c>
      <c r="G367" s="65">
        <f>SUM(G368:G397)</f>
        <v>0</v>
      </c>
      <c r="H367" s="8">
        <f>SUM(H368:H397)</f>
        <v>0</v>
      </c>
      <c r="I367" s="70">
        <f>+F367+G367+H367</f>
        <v>0</v>
      </c>
      <c r="J367" s="48">
        <f>SUM(J368:J397)</f>
        <v>0</v>
      </c>
      <c r="K367" s="65">
        <f>SUM(K368:K397)</f>
        <v>751000000</v>
      </c>
      <c r="L367" s="79">
        <f>SUM(J367:K367)</f>
        <v>751000000</v>
      </c>
      <c r="M367" s="47">
        <f>SUM(M368:M397)</f>
        <v>751000000</v>
      </c>
    </row>
    <row r="368" spans="1:13" s="2" customFormat="1" ht="13.5" x14ac:dyDescent="0.25">
      <c r="A368" s="20" t="s">
        <v>1006</v>
      </c>
      <c r="B368" s="20" t="s">
        <v>1007</v>
      </c>
      <c r="C368" s="27" t="s">
        <v>387</v>
      </c>
      <c r="D368" s="9"/>
      <c r="E368" s="9"/>
      <c r="F368" s="49">
        <f t="shared" ref="F368:F431" si="100">SUM(D368:E368)</f>
        <v>0</v>
      </c>
      <c r="G368" s="50"/>
      <c r="H368" s="9"/>
      <c r="I368" s="71">
        <f t="shared" ref="I368:I397" si="101">SUM(F368:H368)</f>
        <v>0</v>
      </c>
      <c r="J368" s="51"/>
      <c r="K368" s="50"/>
      <c r="L368" s="71">
        <f t="shared" ref="L368:L397" si="102">SUM(J368:K368)</f>
        <v>0</v>
      </c>
      <c r="M368" s="51">
        <f t="shared" ref="M368:M397" si="103">+L368+I368</f>
        <v>0</v>
      </c>
    </row>
    <row r="369" spans="1:13" s="2" customFormat="1" ht="39" x14ac:dyDescent="0.25">
      <c r="A369" s="20" t="s">
        <v>1008</v>
      </c>
      <c r="B369" s="20" t="s">
        <v>1009</v>
      </c>
      <c r="C369" s="27" t="s">
        <v>390</v>
      </c>
      <c r="D369" s="9"/>
      <c r="E369" s="9"/>
      <c r="F369" s="49">
        <f t="shared" si="100"/>
        <v>0</v>
      </c>
      <c r="G369" s="50"/>
      <c r="H369" s="9"/>
      <c r="I369" s="71">
        <f t="shared" si="101"/>
        <v>0</v>
      </c>
      <c r="J369" s="51"/>
      <c r="K369" s="50"/>
      <c r="L369" s="71">
        <f t="shared" si="102"/>
        <v>0</v>
      </c>
      <c r="M369" s="51">
        <f t="shared" si="103"/>
        <v>0</v>
      </c>
    </row>
    <row r="370" spans="1:13" s="2" customFormat="1" ht="26.25" x14ac:dyDescent="0.25">
      <c r="A370" s="20" t="s">
        <v>1010</v>
      </c>
      <c r="B370" s="20" t="s">
        <v>1011</v>
      </c>
      <c r="C370" s="27" t="s">
        <v>393</v>
      </c>
      <c r="D370" s="9"/>
      <c r="E370" s="9"/>
      <c r="F370" s="49">
        <f t="shared" si="100"/>
        <v>0</v>
      </c>
      <c r="G370" s="50"/>
      <c r="H370" s="9"/>
      <c r="I370" s="71">
        <f t="shared" si="101"/>
        <v>0</v>
      </c>
      <c r="J370" s="51"/>
      <c r="K370" s="50"/>
      <c r="L370" s="71">
        <f t="shared" si="102"/>
        <v>0</v>
      </c>
      <c r="M370" s="51">
        <f t="shared" si="103"/>
        <v>0</v>
      </c>
    </row>
    <row r="371" spans="1:13" s="2" customFormat="1" ht="26.25" x14ac:dyDescent="0.25">
      <c r="A371" s="20" t="s">
        <v>1012</v>
      </c>
      <c r="B371" s="20" t="s">
        <v>1013</v>
      </c>
      <c r="C371" s="27" t="s">
        <v>396</v>
      </c>
      <c r="D371" s="9"/>
      <c r="E371" s="9"/>
      <c r="F371" s="49">
        <f t="shared" si="100"/>
        <v>0</v>
      </c>
      <c r="G371" s="50"/>
      <c r="H371" s="9"/>
      <c r="I371" s="71">
        <f t="shared" si="101"/>
        <v>0</v>
      </c>
      <c r="J371" s="51"/>
      <c r="K371" s="50"/>
      <c r="L371" s="71">
        <f t="shared" si="102"/>
        <v>0</v>
      </c>
      <c r="M371" s="51">
        <f t="shared" si="103"/>
        <v>0</v>
      </c>
    </row>
    <row r="372" spans="1:13" s="2" customFormat="1" ht="13.5" x14ac:dyDescent="0.25">
      <c r="A372" s="20" t="s">
        <v>1014</v>
      </c>
      <c r="B372" s="20" t="s">
        <v>1015</v>
      </c>
      <c r="C372" s="27" t="s">
        <v>399</v>
      </c>
      <c r="D372" s="9"/>
      <c r="E372" s="9"/>
      <c r="F372" s="49">
        <f t="shared" si="100"/>
        <v>0</v>
      </c>
      <c r="G372" s="50"/>
      <c r="H372" s="9"/>
      <c r="I372" s="71">
        <f t="shared" si="101"/>
        <v>0</v>
      </c>
      <c r="J372" s="51"/>
      <c r="K372" s="50"/>
      <c r="L372" s="71">
        <f t="shared" si="102"/>
        <v>0</v>
      </c>
      <c r="M372" s="51">
        <f t="shared" si="103"/>
        <v>0</v>
      </c>
    </row>
    <row r="373" spans="1:13" s="2" customFormat="1" ht="90" x14ac:dyDescent="0.25">
      <c r="A373" s="20" t="s">
        <v>1016</v>
      </c>
      <c r="B373" s="20" t="s">
        <v>1017</v>
      </c>
      <c r="C373" s="27" t="s">
        <v>405</v>
      </c>
      <c r="D373" s="9"/>
      <c r="E373" s="9"/>
      <c r="F373" s="49">
        <f t="shared" si="100"/>
        <v>0</v>
      </c>
      <c r="G373" s="50"/>
      <c r="H373" s="9"/>
      <c r="I373" s="71">
        <f t="shared" si="101"/>
        <v>0</v>
      </c>
      <c r="J373" s="51"/>
      <c r="K373" s="50"/>
      <c r="L373" s="71">
        <f t="shared" si="102"/>
        <v>0</v>
      </c>
      <c r="M373" s="51">
        <f t="shared" si="103"/>
        <v>0</v>
      </c>
    </row>
    <row r="374" spans="1:13" s="2" customFormat="1" ht="13.5" x14ac:dyDescent="0.25">
      <c r="A374" s="20" t="s">
        <v>1018</v>
      </c>
      <c r="B374" s="20" t="s">
        <v>1019</v>
      </c>
      <c r="C374" s="27" t="s">
        <v>408</v>
      </c>
      <c r="D374" s="9"/>
      <c r="E374" s="9"/>
      <c r="F374" s="49">
        <f t="shared" si="100"/>
        <v>0</v>
      </c>
      <c r="G374" s="50"/>
      <c r="H374" s="9"/>
      <c r="I374" s="71">
        <f t="shared" si="101"/>
        <v>0</v>
      </c>
      <c r="J374" s="51"/>
      <c r="K374" s="50"/>
      <c r="L374" s="71">
        <f t="shared" si="102"/>
        <v>0</v>
      </c>
      <c r="M374" s="51">
        <f t="shared" si="103"/>
        <v>0</v>
      </c>
    </row>
    <row r="375" spans="1:13" s="2" customFormat="1" ht="13.5" x14ac:dyDescent="0.25">
      <c r="A375" s="20" t="s">
        <v>1020</v>
      </c>
      <c r="B375" s="20" t="s">
        <v>1021</v>
      </c>
      <c r="C375" s="27" t="s">
        <v>411</v>
      </c>
      <c r="D375" s="9"/>
      <c r="E375" s="9"/>
      <c r="F375" s="49">
        <f t="shared" si="100"/>
        <v>0</v>
      </c>
      <c r="G375" s="50"/>
      <c r="H375" s="9"/>
      <c r="I375" s="71">
        <f t="shared" si="101"/>
        <v>0</v>
      </c>
      <c r="J375" s="51"/>
      <c r="K375" s="50"/>
      <c r="L375" s="71">
        <f t="shared" si="102"/>
        <v>0</v>
      </c>
      <c r="M375" s="51">
        <f t="shared" si="103"/>
        <v>0</v>
      </c>
    </row>
    <row r="376" spans="1:13" s="2" customFormat="1" ht="39" x14ac:dyDescent="0.25">
      <c r="A376" s="20" t="s">
        <v>1022</v>
      </c>
      <c r="B376" s="20" t="s">
        <v>1023</v>
      </c>
      <c r="C376" s="27" t="s">
        <v>414</v>
      </c>
      <c r="D376" s="9"/>
      <c r="E376" s="9"/>
      <c r="F376" s="49">
        <f t="shared" si="100"/>
        <v>0</v>
      </c>
      <c r="G376" s="50"/>
      <c r="H376" s="9"/>
      <c r="I376" s="71">
        <f t="shared" si="101"/>
        <v>0</v>
      </c>
      <c r="J376" s="51"/>
      <c r="K376" s="50"/>
      <c r="L376" s="71">
        <f t="shared" si="102"/>
        <v>0</v>
      </c>
      <c r="M376" s="51">
        <f t="shared" si="103"/>
        <v>0</v>
      </c>
    </row>
    <row r="377" spans="1:13" s="2" customFormat="1" ht="26.25" x14ac:dyDescent="0.25">
      <c r="A377" s="20" t="s">
        <v>1024</v>
      </c>
      <c r="B377" s="20" t="s">
        <v>1025</v>
      </c>
      <c r="C377" s="27" t="s">
        <v>417</v>
      </c>
      <c r="D377" s="9"/>
      <c r="E377" s="9"/>
      <c r="F377" s="49">
        <f t="shared" si="100"/>
        <v>0</v>
      </c>
      <c r="G377" s="50"/>
      <c r="H377" s="9"/>
      <c r="I377" s="71">
        <f t="shared" si="101"/>
        <v>0</v>
      </c>
      <c r="J377" s="51"/>
      <c r="K377" s="50"/>
      <c r="L377" s="71">
        <f t="shared" si="102"/>
        <v>0</v>
      </c>
      <c r="M377" s="51">
        <f t="shared" si="103"/>
        <v>0</v>
      </c>
    </row>
    <row r="378" spans="1:13" s="2" customFormat="1" ht="13.5" x14ac:dyDescent="0.25">
      <c r="A378" s="20" t="s">
        <v>1026</v>
      </c>
      <c r="B378" s="20" t="s">
        <v>1027</v>
      </c>
      <c r="C378" s="27" t="s">
        <v>420</v>
      </c>
      <c r="D378" s="9"/>
      <c r="E378" s="9"/>
      <c r="F378" s="49">
        <f t="shared" si="100"/>
        <v>0</v>
      </c>
      <c r="G378" s="50"/>
      <c r="H378" s="9"/>
      <c r="I378" s="71">
        <f t="shared" si="101"/>
        <v>0</v>
      </c>
      <c r="J378" s="51"/>
      <c r="K378" s="50"/>
      <c r="L378" s="71">
        <f t="shared" si="102"/>
        <v>0</v>
      </c>
      <c r="M378" s="51">
        <f t="shared" si="103"/>
        <v>0</v>
      </c>
    </row>
    <row r="379" spans="1:13" s="2" customFormat="1" ht="13.5" x14ac:dyDescent="0.25">
      <c r="A379" s="20" t="s">
        <v>1028</v>
      </c>
      <c r="B379" s="20" t="s">
        <v>1029</v>
      </c>
      <c r="C379" s="27" t="s">
        <v>423</v>
      </c>
      <c r="D379" s="9"/>
      <c r="E379" s="9"/>
      <c r="F379" s="49">
        <f t="shared" si="100"/>
        <v>0</v>
      </c>
      <c r="G379" s="50"/>
      <c r="H379" s="9"/>
      <c r="I379" s="71">
        <f t="shared" si="101"/>
        <v>0</v>
      </c>
      <c r="J379" s="51"/>
      <c r="K379" s="50"/>
      <c r="L379" s="71">
        <f t="shared" si="102"/>
        <v>0</v>
      </c>
      <c r="M379" s="51">
        <f t="shared" si="103"/>
        <v>0</v>
      </c>
    </row>
    <row r="380" spans="1:13" s="2" customFormat="1" ht="13.5" x14ac:dyDescent="0.25">
      <c r="A380" s="20" t="s">
        <v>1030</v>
      </c>
      <c r="B380" s="20" t="s">
        <v>1031</v>
      </c>
      <c r="C380" s="27" t="s">
        <v>426</v>
      </c>
      <c r="D380" s="9"/>
      <c r="E380" s="9"/>
      <c r="F380" s="49">
        <f t="shared" si="100"/>
        <v>0</v>
      </c>
      <c r="G380" s="50"/>
      <c r="H380" s="9"/>
      <c r="I380" s="71">
        <f t="shared" si="101"/>
        <v>0</v>
      </c>
      <c r="J380" s="51"/>
      <c r="K380" s="50">
        <v>5000000</v>
      </c>
      <c r="L380" s="71">
        <f t="shared" si="102"/>
        <v>5000000</v>
      </c>
      <c r="M380" s="51">
        <f t="shared" si="103"/>
        <v>5000000</v>
      </c>
    </row>
    <row r="381" spans="1:13" s="2" customFormat="1" ht="26.25" x14ac:dyDescent="0.25">
      <c r="A381" s="20" t="s">
        <v>1032</v>
      </c>
      <c r="B381" s="20" t="s">
        <v>1033</v>
      </c>
      <c r="C381" s="27" t="s">
        <v>429</v>
      </c>
      <c r="D381" s="9"/>
      <c r="E381" s="9"/>
      <c r="F381" s="49">
        <f t="shared" si="100"/>
        <v>0</v>
      </c>
      <c r="G381" s="50"/>
      <c r="H381" s="9"/>
      <c r="I381" s="71">
        <f t="shared" si="101"/>
        <v>0</v>
      </c>
      <c r="J381" s="51"/>
      <c r="K381" s="50"/>
      <c r="L381" s="71">
        <f t="shared" si="102"/>
        <v>0</v>
      </c>
      <c r="M381" s="51">
        <f t="shared" si="103"/>
        <v>0</v>
      </c>
    </row>
    <row r="382" spans="1:13" s="2" customFormat="1" ht="13.5" x14ac:dyDescent="0.25">
      <c r="A382" s="20" t="s">
        <v>1034</v>
      </c>
      <c r="B382" s="20" t="s">
        <v>1035</v>
      </c>
      <c r="C382" s="27" t="s">
        <v>432</v>
      </c>
      <c r="D382" s="9"/>
      <c r="E382" s="9"/>
      <c r="F382" s="49">
        <f t="shared" si="100"/>
        <v>0</v>
      </c>
      <c r="G382" s="50"/>
      <c r="H382" s="9"/>
      <c r="I382" s="71">
        <f t="shared" si="101"/>
        <v>0</v>
      </c>
      <c r="J382" s="51"/>
      <c r="K382" s="50">
        <v>3000000</v>
      </c>
      <c r="L382" s="71">
        <f t="shared" si="102"/>
        <v>3000000</v>
      </c>
      <c r="M382" s="51">
        <f t="shared" si="103"/>
        <v>3000000</v>
      </c>
    </row>
    <row r="383" spans="1:13" s="2" customFormat="1" ht="13.5" x14ac:dyDescent="0.25">
      <c r="A383" s="20" t="s">
        <v>1036</v>
      </c>
      <c r="B383" s="20" t="s">
        <v>1037</v>
      </c>
      <c r="C383" s="27" t="s">
        <v>435</v>
      </c>
      <c r="D383" s="9"/>
      <c r="E383" s="9"/>
      <c r="F383" s="49">
        <f t="shared" si="100"/>
        <v>0</v>
      </c>
      <c r="G383" s="50"/>
      <c r="H383" s="9"/>
      <c r="I383" s="71">
        <f t="shared" si="101"/>
        <v>0</v>
      </c>
      <c r="J383" s="51"/>
      <c r="K383" s="50"/>
      <c r="L383" s="71">
        <f t="shared" si="102"/>
        <v>0</v>
      </c>
      <c r="M383" s="51">
        <f t="shared" si="103"/>
        <v>0</v>
      </c>
    </row>
    <row r="384" spans="1:13" s="2" customFormat="1" ht="26.25" x14ac:dyDescent="0.25">
      <c r="A384" s="20" t="s">
        <v>1038</v>
      </c>
      <c r="B384" s="20" t="s">
        <v>1039</v>
      </c>
      <c r="C384" s="27" t="s">
        <v>438</v>
      </c>
      <c r="D384" s="9"/>
      <c r="E384" s="9"/>
      <c r="F384" s="49">
        <f t="shared" si="100"/>
        <v>0</v>
      </c>
      <c r="G384" s="50"/>
      <c r="H384" s="9"/>
      <c r="I384" s="71">
        <f t="shared" si="101"/>
        <v>0</v>
      </c>
      <c r="J384" s="51"/>
      <c r="K384" s="50"/>
      <c r="L384" s="71">
        <f t="shared" si="102"/>
        <v>0</v>
      </c>
      <c r="M384" s="51">
        <f t="shared" si="103"/>
        <v>0</v>
      </c>
    </row>
    <row r="385" spans="1:13" s="2" customFormat="1" ht="13.5" x14ac:dyDescent="0.25">
      <c r="A385" s="20" t="s">
        <v>1040</v>
      </c>
      <c r="B385" s="20" t="s">
        <v>1041</v>
      </c>
      <c r="C385" s="27" t="s">
        <v>441</v>
      </c>
      <c r="D385" s="9"/>
      <c r="E385" s="9"/>
      <c r="F385" s="49">
        <f t="shared" si="100"/>
        <v>0</v>
      </c>
      <c r="G385" s="50"/>
      <c r="H385" s="9"/>
      <c r="I385" s="71">
        <f t="shared" si="101"/>
        <v>0</v>
      </c>
      <c r="J385" s="51"/>
      <c r="K385" s="50"/>
      <c r="L385" s="71">
        <f t="shared" si="102"/>
        <v>0</v>
      </c>
      <c r="M385" s="51">
        <f t="shared" si="103"/>
        <v>0</v>
      </c>
    </row>
    <row r="386" spans="1:13" s="2" customFormat="1" ht="13.5" x14ac:dyDescent="0.25">
      <c r="A386" s="20" t="s">
        <v>1042</v>
      </c>
      <c r="B386" s="20" t="s">
        <v>1043</v>
      </c>
      <c r="C386" s="27" t="s">
        <v>444</v>
      </c>
      <c r="D386" s="9"/>
      <c r="E386" s="9"/>
      <c r="F386" s="49">
        <f t="shared" si="100"/>
        <v>0</v>
      </c>
      <c r="G386" s="50"/>
      <c r="H386" s="9"/>
      <c r="I386" s="71">
        <f t="shared" si="101"/>
        <v>0</v>
      </c>
      <c r="J386" s="51"/>
      <c r="K386" s="50"/>
      <c r="L386" s="71">
        <f t="shared" si="102"/>
        <v>0</v>
      </c>
      <c r="M386" s="51">
        <f t="shared" si="103"/>
        <v>0</v>
      </c>
    </row>
    <row r="387" spans="1:13" s="2" customFormat="1" ht="26.25" x14ac:dyDescent="0.25">
      <c r="A387" s="20" t="s">
        <v>1044</v>
      </c>
      <c r="B387" s="20" t="s">
        <v>1045</v>
      </c>
      <c r="C387" s="27" t="s">
        <v>447</v>
      </c>
      <c r="D387" s="9"/>
      <c r="E387" s="9"/>
      <c r="F387" s="49">
        <f t="shared" si="100"/>
        <v>0</v>
      </c>
      <c r="G387" s="50"/>
      <c r="H387" s="9"/>
      <c r="I387" s="71">
        <f t="shared" si="101"/>
        <v>0</v>
      </c>
      <c r="J387" s="51"/>
      <c r="K387" s="50"/>
      <c r="L387" s="71">
        <f t="shared" si="102"/>
        <v>0</v>
      </c>
      <c r="M387" s="51">
        <f t="shared" si="103"/>
        <v>0</v>
      </c>
    </row>
    <row r="388" spans="1:13" s="2" customFormat="1" ht="26.25" x14ac:dyDescent="0.25">
      <c r="A388" s="20" t="s">
        <v>1046</v>
      </c>
      <c r="B388" s="20" t="s">
        <v>1047</v>
      </c>
      <c r="C388" s="27" t="s">
        <v>450</v>
      </c>
      <c r="D388" s="9"/>
      <c r="E388" s="9"/>
      <c r="F388" s="49">
        <f t="shared" si="100"/>
        <v>0</v>
      </c>
      <c r="G388" s="50"/>
      <c r="H388" s="9"/>
      <c r="I388" s="71">
        <f t="shared" si="101"/>
        <v>0</v>
      </c>
      <c r="J388" s="51"/>
      <c r="K388" s="50"/>
      <c r="L388" s="71">
        <f t="shared" si="102"/>
        <v>0</v>
      </c>
      <c r="M388" s="51">
        <f t="shared" si="103"/>
        <v>0</v>
      </c>
    </row>
    <row r="389" spans="1:13" s="2" customFormat="1" ht="13.5" x14ac:dyDescent="0.25">
      <c r="A389" s="20" t="s">
        <v>1048</v>
      </c>
      <c r="B389" s="20" t="s">
        <v>1049</v>
      </c>
      <c r="C389" s="27" t="s">
        <v>1050</v>
      </c>
      <c r="D389" s="9"/>
      <c r="E389" s="9"/>
      <c r="F389" s="49">
        <f t="shared" si="100"/>
        <v>0</v>
      </c>
      <c r="G389" s="50"/>
      <c r="H389" s="9"/>
      <c r="I389" s="71">
        <f t="shared" si="101"/>
        <v>0</v>
      </c>
      <c r="J389" s="51"/>
      <c r="K389" s="50">
        <v>295000000</v>
      </c>
      <c r="L389" s="71">
        <f t="shared" si="102"/>
        <v>295000000</v>
      </c>
      <c r="M389" s="51">
        <f t="shared" si="103"/>
        <v>295000000</v>
      </c>
    </row>
    <row r="390" spans="1:13" s="2" customFormat="1" ht="26.25" x14ac:dyDescent="0.25">
      <c r="A390" s="20" t="s">
        <v>1048</v>
      </c>
      <c r="B390" s="20" t="s">
        <v>1051</v>
      </c>
      <c r="C390" s="27" t="s">
        <v>1052</v>
      </c>
      <c r="D390" s="9"/>
      <c r="E390" s="9"/>
      <c r="F390" s="49">
        <f t="shared" si="100"/>
        <v>0</v>
      </c>
      <c r="G390" s="50"/>
      <c r="H390" s="9"/>
      <c r="I390" s="71">
        <f t="shared" si="101"/>
        <v>0</v>
      </c>
      <c r="J390" s="51"/>
      <c r="K390" s="50"/>
      <c r="L390" s="71">
        <f t="shared" si="102"/>
        <v>0</v>
      </c>
      <c r="M390" s="51">
        <f t="shared" si="103"/>
        <v>0</v>
      </c>
    </row>
    <row r="391" spans="1:13" s="2" customFormat="1" ht="26.25" x14ac:dyDescent="0.25">
      <c r="A391" s="20" t="s">
        <v>1048</v>
      </c>
      <c r="B391" s="20" t="s">
        <v>1053</v>
      </c>
      <c r="C391" s="27" t="s">
        <v>1054</v>
      </c>
      <c r="D391" s="9"/>
      <c r="E391" s="9"/>
      <c r="F391" s="49">
        <f t="shared" si="100"/>
        <v>0</v>
      </c>
      <c r="G391" s="50"/>
      <c r="H391" s="9"/>
      <c r="I391" s="71">
        <f t="shared" si="101"/>
        <v>0</v>
      </c>
      <c r="J391" s="51"/>
      <c r="K391" s="50"/>
      <c r="L391" s="71">
        <f t="shared" si="102"/>
        <v>0</v>
      </c>
      <c r="M391" s="51">
        <f t="shared" si="103"/>
        <v>0</v>
      </c>
    </row>
    <row r="392" spans="1:13" s="2" customFormat="1" ht="13.5" x14ac:dyDescent="0.25">
      <c r="A392" s="20" t="s">
        <v>1055</v>
      </c>
      <c r="B392" s="20" t="s">
        <v>1056</v>
      </c>
      <c r="C392" s="27" t="s">
        <v>1057</v>
      </c>
      <c r="D392" s="9"/>
      <c r="E392" s="9"/>
      <c r="F392" s="49">
        <f t="shared" si="100"/>
        <v>0</v>
      </c>
      <c r="G392" s="50"/>
      <c r="H392" s="9"/>
      <c r="I392" s="71">
        <f t="shared" si="101"/>
        <v>0</v>
      </c>
      <c r="J392" s="51"/>
      <c r="K392" s="50"/>
      <c r="L392" s="71">
        <f t="shared" si="102"/>
        <v>0</v>
      </c>
      <c r="M392" s="51">
        <f t="shared" si="103"/>
        <v>0</v>
      </c>
    </row>
    <row r="393" spans="1:13" s="2" customFormat="1" ht="13.5" x14ac:dyDescent="0.25">
      <c r="A393" s="20" t="s">
        <v>1058</v>
      </c>
      <c r="B393" s="20" t="s">
        <v>1059</v>
      </c>
      <c r="C393" s="27" t="s">
        <v>1060</v>
      </c>
      <c r="D393" s="9"/>
      <c r="E393" s="9"/>
      <c r="F393" s="49">
        <f t="shared" si="100"/>
        <v>0</v>
      </c>
      <c r="G393" s="50"/>
      <c r="H393" s="9"/>
      <c r="I393" s="71">
        <f t="shared" si="101"/>
        <v>0</v>
      </c>
      <c r="J393" s="51"/>
      <c r="K393" s="50"/>
      <c r="L393" s="71">
        <f t="shared" si="102"/>
        <v>0</v>
      </c>
      <c r="M393" s="51">
        <f t="shared" si="103"/>
        <v>0</v>
      </c>
    </row>
    <row r="394" spans="1:13" s="2" customFormat="1" ht="13.5" x14ac:dyDescent="0.25">
      <c r="A394" s="20" t="s">
        <v>1061</v>
      </c>
      <c r="B394" s="20" t="s">
        <v>1062</v>
      </c>
      <c r="C394" s="27" t="s">
        <v>1063</v>
      </c>
      <c r="D394" s="9"/>
      <c r="E394" s="9"/>
      <c r="F394" s="49">
        <f t="shared" si="100"/>
        <v>0</v>
      </c>
      <c r="G394" s="50"/>
      <c r="H394" s="9"/>
      <c r="I394" s="71">
        <f t="shared" si="101"/>
        <v>0</v>
      </c>
      <c r="J394" s="51"/>
      <c r="K394" s="50">
        <v>414000000</v>
      </c>
      <c r="L394" s="71">
        <f t="shared" si="102"/>
        <v>414000000</v>
      </c>
      <c r="M394" s="51">
        <f t="shared" si="103"/>
        <v>414000000</v>
      </c>
    </row>
    <row r="395" spans="1:13" s="2" customFormat="1" ht="39" x14ac:dyDescent="0.25">
      <c r="A395" s="20" t="s">
        <v>1064</v>
      </c>
      <c r="B395" s="20" t="s">
        <v>1065</v>
      </c>
      <c r="C395" s="27" t="s">
        <v>1066</v>
      </c>
      <c r="D395" s="9"/>
      <c r="E395" s="9"/>
      <c r="F395" s="49">
        <f t="shared" si="100"/>
        <v>0</v>
      </c>
      <c r="G395" s="50"/>
      <c r="H395" s="9"/>
      <c r="I395" s="71">
        <f t="shared" si="101"/>
        <v>0</v>
      </c>
      <c r="J395" s="51"/>
      <c r="K395" s="50"/>
      <c r="L395" s="71">
        <f t="shared" si="102"/>
        <v>0</v>
      </c>
      <c r="M395" s="51">
        <f t="shared" si="103"/>
        <v>0</v>
      </c>
    </row>
    <row r="396" spans="1:13" s="2" customFormat="1" ht="39" x14ac:dyDescent="0.25">
      <c r="A396" s="20" t="s">
        <v>1067</v>
      </c>
      <c r="B396" s="22" t="s">
        <v>6831</v>
      </c>
      <c r="C396" s="27" t="s">
        <v>1069</v>
      </c>
      <c r="D396" s="9"/>
      <c r="E396" s="9"/>
      <c r="F396" s="49">
        <f t="shared" si="100"/>
        <v>0</v>
      </c>
      <c r="G396" s="50"/>
      <c r="H396" s="9"/>
      <c r="I396" s="71">
        <f t="shared" si="101"/>
        <v>0</v>
      </c>
      <c r="J396" s="51"/>
      <c r="K396" s="50">
        <v>34000000</v>
      </c>
      <c r="L396" s="71">
        <f t="shared" si="102"/>
        <v>34000000</v>
      </c>
      <c r="M396" s="51">
        <f t="shared" si="103"/>
        <v>34000000</v>
      </c>
    </row>
    <row r="397" spans="1:13" s="2" customFormat="1" ht="90" x14ac:dyDescent="0.25">
      <c r="A397" s="20" t="s">
        <v>1070</v>
      </c>
      <c r="B397" s="20" t="s">
        <v>1071</v>
      </c>
      <c r="C397" s="27" t="s">
        <v>1072</v>
      </c>
      <c r="D397" s="9"/>
      <c r="E397" s="9"/>
      <c r="F397" s="49">
        <f t="shared" si="100"/>
        <v>0</v>
      </c>
      <c r="G397" s="50"/>
      <c r="H397" s="9"/>
      <c r="I397" s="71">
        <f t="shared" si="101"/>
        <v>0</v>
      </c>
      <c r="J397" s="51"/>
      <c r="K397" s="50"/>
      <c r="L397" s="71">
        <f t="shared" si="102"/>
        <v>0</v>
      </c>
      <c r="M397" s="51">
        <f t="shared" si="103"/>
        <v>0</v>
      </c>
    </row>
    <row r="398" spans="1:13" s="2" customFormat="1" ht="27" x14ac:dyDescent="0.25">
      <c r="A398" s="16" t="s">
        <v>1073</v>
      </c>
      <c r="B398" s="16" t="s">
        <v>1074</v>
      </c>
      <c r="C398" s="17" t="s">
        <v>459</v>
      </c>
      <c r="D398" s="8">
        <f>SUM(D399:D445)</f>
        <v>0</v>
      </c>
      <c r="E398" s="8">
        <f>SUM(E399:E445)</f>
        <v>0</v>
      </c>
      <c r="F398" s="8">
        <f>+D398+E398</f>
        <v>0</v>
      </c>
      <c r="G398" s="65">
        <f>SUM(G399:G445)</f>
        <v>0</v>
      </c>
      <c r="H398" s="8">
        <f>SUM(H399:H445)</f>
        <v>0</v>
      </c>
      <c r="I398" s="70">
        <f>+F398+G398+H398</f>
        <v>0</v>
      </c>
      <c r="J398" s="48">
        <f>SUM(J399:J445)</f>
        <v>119325943</v>
      </c>
      <c r="K398" s="65">
        <f>SUM(K399:K445)</f>
        <v>2711674057</v>
      </c>
      <c r="L398" s="79">
        <f>SUM(J398:K398)</f>
        <v>2831000000</v>
      </c>
      <c r="M398" s="48">
        <f>SUM(M399:M445)</f>
        <v>2831000000</v>
      </c>
    </row>
    <row r="399" spans="1:13" s="2" customFormat="1" ht="26.25" x14ac:dyDescent="0.25">
      <c r="A399" s="20" t="s">
        <v>3398</v>
      </c>
      <c r="B399" s="20" t="s">
        <v>3393</v>
      </c>
      <c r="C399" s="27" t="s">
        <v>3394</v>
      </c>
      <c r="D399" s="9"/>
      <c r="E399" s="9"/>
      <c r="F399" s="49">
        <f t="shared" si="100"/>
        <v>0</v>
      </c>
      <c r="G399" s="50"/>
      <c r="H399" s="9"/>
      <c r="I399" s="71">
        <f t="shared" ref="I399:I445" si="104">SUM(F399:H399)</f>
        <v>0</v>
      </c>
      <c r="J399" s="93">
        <v>119325943</v>
      </c>
      <c r="K399" s="56">
        <f>1996000000-117042897-2634446+351400</f>
        <v>1876674057</v>
      </c>
      <c r="L399" s="104">
        <f t="shared" ref="L399:L445" si="105">SUM(J399:K399)</f>
        <v>1996000000</v>
      </c>
      <c r="M399" s="93">
        <f t="shared" ref="M399:M445" si="106">+L399+I399</f>
        <v>1996000000</v>
      </c>
    </row>
    <row r="400" spans="1:13" s="2" customFormat="1" ht="13.5" x14ac:dyDescent="0.25">
      <c r="A400" s="20" t="s">
        <v>1075</v>
      </c>
      <c r="B400" s="20" t="s">
        <v>1076</v>
      </c>
      <c r="C400" s="27" t="s">
        <v>462</v>
      </c>
      <c r="D400" s="9"/>
      <c r="E400" s="9"/>
      <c r="F400" s="49">
        <f t="shared" ref="F400" si="107">SUM(D400:E400)</f>
        <v>0</v>
      </c>
      <c r="G400" s="50"/>
      <c r="H400" s="9"/>
      <c r="I400" s="71">
        <f t="shared" si="104"/>
        <v>0</v>
      </c>
      <c r="J400" s="93"/>
      <c r="K400" s="56">
        <v>331000000</v>
      </c>
      <c r="L400" s="71">
        <f t="shared" si="105"/>
        <v>331000000</v>
      </c>
      <c r="M400" s="51">
        <f t="shared" si="106"/>
        <v>331000000</v>
      </c>
    </row>
    <row r="401" spans="1:13" s="2" customFormat="1" ht="13.5" x14ac:dyDescent="0.25">
      <c r="A401" s="20" t="s">
        <v>1077</v>
      </c>
      <c r="B401" s="20" t="s">
        <v>1078</v>
      </c>
      <c r="C401" s="27" t="s">
        <v>465</v>
      </c>
      <c r="D401" s="9"/>
      <c r="E401" s="9"/>
      <c r="F401" s="49">
        <f t="shared" si="100"/>
        <v>0</v>
      </c>
      <c r="G401" s="50"/>
      <c r="H401" s="9"/>
      <c r="I401" s="71">
        <f t="shared" si="104"/>
        <v>0</v>
      </c>
      <c r="J401" s="51"/>
      <c r="K401" s="50">
        <v>5000000</v>
      </c>
      <c r="L401" s="71">
        <f t="shared" si="105"/>
        <v>5000000</v>
      </c>
      <c r="M401" s="51">
        <f t="shared" si="106"/>
        <v>5000000</v>
      </c>
    </row>
    <row r="402" spans="1:13" s="2" customFormat="1" ht="39" x14ac:dyDescent="0.25">
      <c r="A402" s="20" t="s">
        <v>1079</v>
      </c>
      <c r="B402" s="20" t="s">
        <v>1080</v>
      </c>
      <c r="C402" s="27" t="s">
        <v>468</v>
      </c>
      <c r="D402" s="9"/>
      <c r="E402" s="9"/>
      <c r="F402" s="49">
        <f t="shared" si="100"/>
        <v>0</v>
      </c>
      <c r="G402" s="50"/>
      <c r="H402" s="9"/>
      <c r="I402" s="71">
        <f t="shared" si="104"/>
        <v>0</v>
      </c>
      <c r="J402" s="51"/>
      <c r="K402" s="50"/>
      <c r="L402" s="71">
        <f t="shared" si="105"/>
        <v>0</v>
      </c>
      <c r="M402" s="51">
        <f t="shared" si="106"/>
        <v>0</v>
      </c>
    </row>
    <row r="403" spans="1:13" s="2" customFormat="1" ht="39" x14ac:dyDescent="0.25">
      <c r="A403" s="20" t="s">
        <v>1081</v>
      </c>
      <c r="B403" s="20" t="s">
        <v>1082</v>
      </c>
      <c r="C403" s="27" t="s">
        <v>471</v>
      </c>
      <c r="D403" s="9"/>
      <c r="E403" s="9"/>
      <c r="F403" s="49">
        <f t="shared" si="100"/>
        <v>0</v>
      </c>
      <c r="G403" s="50"/>
      <c r="H403" s="9"/>
      <c r="I403" s="71">
        <f t="shared" si="104"/>
        <v>0</v>
      </c>
      <c r="J403" s="51"/>
      <c r="K403" s="50"/>
      <c r="L403" s="71">
        <f t="shared" si="105"/>
        <v>0</v>
      </c>
      <c r="M403" s="51">
        <f t="shared" si="106"/>
        <v>0</v>
      </c>
    </row>
    <row r="404" spans="1:13" s="2" customFormat="1" ht="39" x14ac:dyDescent="0.25">
      <c r="A404" s="20" t="s">
        <v>1083</v>
      </c>
      <c r="B404" s="20" t="s">
        <v>1084</v>
      </c>
      <c r="C404" s="27" t="s">
        <v>474</v>
      </c>
      <c r="D404" s="9"/>
      <c r="E404" s="9"/>
      <c r="F404" s="49">
        <f t="shared" si="100"/>
        <v>0</v>
      </c>
      <c r="G404" s="50"/>
      <c r="H404" s="9"/>
      <c r="I404" s="71">
        <f t="shared" si="104"/>
        <v>0</v>
      </c>
      <c r="J404" s="51"/>
      <c r="K404" s="50"/>
      <c r="L404" s="71">
        <f t="shared" si="105"/>
        <v>0</v>
      </c>
      <c r="M404" s="51">
        <f t="shared" si="106"/>
        <v>0</v>
      </c>
    </row>
    <row r="405" spans="1:13" s="2" customFormat="1" ht="51.75" x14ac:dyDescent="0.25">
      <c r="A405" s="20" t="s">
        <v>1085</v>
      </c>
      <c r="B405" s="20" t="s">
        <v>1086</v>
      </c>
      <c r="C405" s="27" t="s">
        <v>477</v>
      </c>
      <c r="D405" s="9"/>
      <c r="E405" s="9"/>
      <c r="F405" s="49">
        <f t="shared" si="100"/>
        <v>0</v>
      </c>
      <c r="G405" s="50"/>
      <c r="H405" s="9"/>
      <c r="I405" s="71">
        <f t="shared" si="104"/>
        <v>0</v>
      </c>
      <c r="J405" s="51"/>
      <c r="K405" s="50"/>
      <c r="L405" s="71">
        <f t="shared" si="105"/>
        <v>0</v>
      </c>
      <c r="M405" s="51">
        <f t="shared" si="106"/>
        <v>0</v>
      </c>
    </row>
    <row r="406" spans="1:13" s="2" customFormat="1" ht="90" x14ac:dyDescent="0.25">
      <c r="A406" s="20" t="s">
        <v>1087</v>
      </c>
      <c r="B406" s="20" t="s">
        <v>1088</v>
      </c>
      <c r="C406" s="27" t="s">
        <v>480</v>
      </c>
      <c r="D406" s="9"/>
      <c r="E406" s="9"/>
      <c r="F406" s="49">
        <f t="shared" si="100"/>
        <v>0</v>
      </c>
      <c r="G406" s="50"/>
      <c r="H406" s="9"/>
      <c r="I406" s="71">
        <f t="shared" si="104"/>
        <v>0</v>
      </c>
      <c r="J406" s="51"/>
      <c r="K406" s="50"/>
      <c r="L406" s="71">
        <f t="shared" si="105"/>
        <v>0</v>
      </c>
      <c r="M406" s="51">
        <f t="shared" si="106"/>
        <v>0</v>
      </c>
    </row>
    <row r="407" spans="1:13" s="2" customFormat="1" ht="51.75" x14ac:dyDescent="0.25">
      <c r="A407" s="20" t="s">
        <v>1089</v>
      </c>
      <c r="B407" s="20" t="s">
        <v>1090</v>
      </c>
      <c r="C407" s="27" t="s">
        <v>1091</v>
      </c>
      <c r="D407" s="9"/>
      <c r="E407" s="9"/>
      <c r="F407" s="49">
        <f t="shared" si="100"/>
        <v>0</v>
      </c>
      <c r="G407" s="50"/>
      <c r="H407" s="9"/>
      <c r="I407" s="71">
        <f t="shared" si="104"/>
        <v>0</v>
      </c>
      <c r="J407" s="51"/>
      <c r="K407" s="50"/>
      <c r="L407" s="71">
        <f t="shared" si="105"/>
        <v>0</v>
      </c>
      <c r="M407" s="51">
        <f t="shared" si="106"/>
        <v>0</v>
      </c>
    </row>
    <row r="408" spans="1:13" s="2" customFormat="1" ht="39" x14ac:dyDescent="0.25">
      <c r="A408" s="20" t="s">
        <v>1092</v>
      </c>
      <c r="B408" s="20" t="s">
        <v>1093</v>
      </c>
      <c r="C408" s="27" t="s">
        <v>483</v>
      </c>
      <c r="D408" s="9"/>
      <c r="E408" s="9"/>
      <c r="F408" s="49">
        <f t="shared" si="100"/>
        <v>0</v>
      </c>
      <c r="G408" s="50"/>
      <c r="H408" s="9"/>
      <c r="I408" s="71">
        <f t="shared" si="104"/>
        <v>0</v>
      </c>
      <c r="J408" s="51"/>
      <c r="K408" s="50"/>
      <c r="L408" s="71">
        <f t="shared" si="105"/>
        <v>0</v>
      </c>
      <c r="M408" s="51">
        <f t="shared" si="106"/>
        <v>0</v>
      </c>
    </row>
    <row r="409" spans="1:13" s="2" customFormat="1" ht="26.25" x14ac:dyDescent="0.25">
      <c r="A409" s="20" t="s">
        <v>1094</v>
      </c>
      <c r="B409" s="20" t="s">
        <v>1095</v>
      </c>
      <c r="C409" s="27" t="s">
        <v>486</v>
      </c>
      <c r="D409" s="9"/>
      <c r="E409" s="9"/>
      <c r="F409" s="49">
        <f t="shared" si="100"/>
        <v>0</v>
      </c>
      <c r="G409" s="50"/>
      <c r="H409" s="9"/>
      <c r="I409" s="71">
        <f t="shared" si="104"/>
        <v>0</v>
      </c>
      <c r="J409" s="51"/>
      <c r="K409" s="50"/>
      <c r="L409" s="71">
        <f t="shared" si="105"/>
        <v>0</v>
      </c>
      <c r="M409" s="51">
        <f t="shared" si="106"/>
        <v>0</v>
      </c>
    </row>
    <row r="410" spans="1:13" s="2" customFormat="1" ht="77.25" x14ac:dyDescent="0.25">
      <c r="A410" s="20" t="s">
        <v>1096</v>
      </c>
      <c r="B410" s="20" t="s">
        <v>1097</v>
      </c>
      <c r="C410" s="27" t="s">
        <v>489</v>
      </c>
      <c r="D410" s="9"/>
      <c r="E410" s="9"/>
      <c r="F410" s="49">
        <f t="shared" si="100"/>
        <v>0</v>
      </c>
      <c r="G410" s="50"/>
      <c r="H410" s="9"/>
      <c r="I410" s="71">
        <f t="shared" si="104"/>
        <v>0</v>
      </c>
      <c r="J410" s="51"/>
      <c r="K410" s="50"/>
      <c r="L410" s="71">
        <f t="shared" si="105"/>
        <v>0</v>
      </c>
      <c r="M410" s="51">
        <f t="shared" si="106"/>
        <v>0</v>
      </c>
    </row>
    <row r="411" spans="1:13" s="2" customFormat="1" ht="26.25" x14ac:dyDescent="0.25">
      <c r="A411" s="20" t="s">
        <v>1098</v>
      </c>
      <c r="B411" s="20" t="s">
        <v>1099</v>
      </c>
      <c r="C411" s="27" t="s">
        <v>492</v>
      </c>
      <c r="D411" s="9"/>
      <c r="E411" s="9"/>
      <c r="F411" s="49">
        <f t="shared" si="100"/>
        <v>0</v>
      </c>
      <c r="G411" s="50"/>
      <c r="H411" s="9"/>
      <c r="I411" s="71">
        <f t="shared" si="104"/>
        <v>0</v>
      </c>
      <c r="J411" s="51"/>
      <c r="K411" s="50"/>
      <c r="L411" s="71">
        <f t="shared" si="105"/>
        <v>0</v>
      </c>
      <c r="M411" s="51">
        <f t="shared" si="106"/>
        <v>0</v>
      </c>
    </row>
    <row r="412" spans="1:13" s="2" customFormat="1" ht="102.75" x14ac:dyDescent="0.25">
      <c r="A412" s="20" t="s">
        <v>1100</v>
      </c>
      <c r="B412" s="20" t="s">
        <v>1101</v>
      </c>
      <c r="C412" s="27" t="s">
        <v>495</v>
      </c>
      <c r="D412" s="9"/>
      <c r="E412" s="9"/>
      <c r="F412" s="49">
        <f t="shared" si="100"/>
        <v>0</v>
      </c>
      <c r="G412" s="50"/>
      <c r="H412" s="9"/>
      <c r="I412" s="71">
        <f t="shared" si="104"/>
        <v>0</v>
      </c>
      <c r="J412" s="51"/>
      <c r="K412" s="50"/>
      <c r="L412" s="71">
        <f t="shared" si="105"/>
        <v>0</v>
      </c>
      <c r="M412" s="51">
        <f t="shared" si="106"/>
        <v>0</v>
      </c>
    </row>
    <row r="413" spans="1:13" s="2" customFormat="1" ht="13.5" x14ac:dyDescent="0.25">
      <c r="A413" s="20" t="s">
        <v>1102</v>
      </c>
      <c r="B413" s="20" t="s">
        <v>1103</v>
      </c>
      <c r="C413" s="27" t="s">
        <v>498</v>
      </c>
      <c r="D413" s="9"/>
      <c r="E413" s="9"/>
      <c r="F413" s="49">
        <f t="shared" si="100"/>
        <v>0</v>
      </c>
      <c r="G413" s="50"/>
      <c r="H413" s="9"/>
      <c r="I413" s="71">
        <f t="shared" si="104"/>
        <v>0</v>
      </c>
      <c r="J413" s="51"/>
      <c r="K413" s="50"/>
      <c r="L413" s="71">
        <f t="shared" si="105"/>
        <v>0</v>
      </c>
      <c r="M413" s="51">
        <f t="shared" si="106"/>
        <v>0</v>
      </c>
    </row>
    <row r="414" spans="1:13" s="2" customFormat="1" ht="26.25" x14ac:dyDescent="0.25">
      <c r="A414" s="20" t="s">
        <v>1104</v>
      </c>
      <c r="B414" s="20" t="s">
        <v>1105</v>
      </c>
      <c r="C414" s="27" t="s">
        <v>501</v>
      </c>
      <c r="D414" s="9"/>
      <c r="E414" s="9"/>
      <c r="F414" s="49">
        <f t="shared" si="100"/>
        <v>0</v>
      </c>
      <c r="G414" s="50"/>
      <c r="H414" s="9"/>
      <c r="I414" s="71">
        <f t="shared" si="104"/>
        <v>0</v>
      </c>
      <c r="J414" s="51"/>
      <c r="K414" s="50"/>
      <c r="L414" s="71">
        <f t="shared" si="105"/>
        <v>0</v>
      </c>
      <c r="M414" s="51">
        <f t="shared" si="106"/>
        <v>0</v>
      </c>
    </row>
    <row r="415" spans="1:13" s="2" customFormat="1" ht="39" x14ac:dyDescent="0.25">
      <c r="A415" s="20" t="s">
        <v>1106</v>
      </c>
      <c r="B415" s="20" t="s">
        <v>1107</v>
      </c>
      <c r="C415" s="27" t="s">
        <v>504</v>
      </c>
      <c r="D415" s="9"/>
      <c r="E415" s="9"/>
      <c r="F415" s="49">
        <f t="shared" si="100"/>
        <v>0</v>
      </c>
      <c r="G415" s="50"/>
      <c r="H415" s="9"/>
      <c r="I415" s="71">
        <f t="shared" si="104"/>
        <v>0</v>
      </c>
      <c r="J415" s="51"/>
      <c r="K415" s="50"/>
      <c r="L415" s="71">
        <f t="shared" si="105"/>
        <v>0</v>
      </c>
      <c r="M415" s="51">
        <f t="shared" si="106"/>
        <v>0</v>
      </c>
    </row>
    <row r="416" spans="1:13" s="2" customFormat="1" ht="128.25" x14ac:dyDescent="0.25">
      <c r="A416" s="20" t="s">
        <v>1108</v>
      </c>
      <c r="B416" s="20" t="s">
        <v>1109</v>
      </c>
      <c r="C416" s="27" t="s">
        <v>507</v>
      </c>
      <c r="D416" s="9"/>
      <c r="E416" s="9"/>
      <c r="F416" s="49">
        <f t="shared" si="100"/>
        <v>0</v>
      </c>
      <c r="G416" s="50"/>
      <c r="H416" s="9"/>
      <c r="I416" s="71">
        <f t="shared" si="104"/>
        <v>0</v>
      </c>
      <c r="J416" s="51"/>
      <c r="K416" s="50"/>
      <c r="L416" s="71">
        <f t="shared" si="105"/>
        <v>0</v>
      </c>
      <c r="M416" s="51">
        <f t="shared" si="106"/>
        <v>0</v>
      </c>
    </row>
    <row r="417" spans="1:13" s="2" customFormat="1" ht="13.5" x14ac:dyDescent="0.25">
      <c r="A417" s="20" t="s">
        <v>1110</v>
      </c>
      <c r="B417" s="20" t="s">
        <v>1111</v>
      </c>
      <c r="C417" s="27" t="s">
        <v>510</v>
      </c>
      <c r="D417" s="9"/>
      <c r="E417" s="9"/>
      <c r="F417" s="49">
        <f t="shared" si="100"/>
        <v>0</v>
      </c>
      <c r="G417" s="50"/>
      <c r="H417" s="9"/>
      <c r="I417" s="71">
        <f t="shared" si="104"/>
        <v>0</v>
      </c>
      <c r="J417" s="51"/>
      <c r="K417" s="50"/>
      <c r="L417" s="71">
        <f t="shared" si="105"/>
        <v>0</v>
      </c>
      <c r="M417" s="51">
        <f t="shared" si="106"/>
        <v>0</v>
      </c>
    </row>
    <row r="418" spans="1:13" s="2" customFormat="1" ht="13.5" x14ac:dyDescent="0.25">
      <c r="A418" s="20" t="s">
        <v>1112</v>
      </c>
      <c r="B418" s="20" t="s">
        <v>1113</v>
      </c>
      <c r="C418" s="27" t="s">
        <v>513</v>
      </c>
      <c r="D418" s="9"/>
      <c r="E418" s="9"/>
      <c r="F418" s="49">
        <f t="shared" si="100"/>
        <v>0</v>
      </c>
      <c r="G418" s="50"/>
      <c r="H418" s="9"/>
      <c r="I418" s="71">
        <f t="shared" si="104"/>
        <v>0</v>
      </c>
      <c r="J418" s="51"/>
      <c r="K418" s="50"/>
      <c r="L418" s="71">
        <f t="shared" si="105"/>
        <v>0</v>
      </c>
      <c r="M418" s="51">
        <f t="shared" si="106"/>
        <v>0</v>
      </c>
    </row>
    <row r="419" spans="1:13" s="2" customFormat="1" ht="13.5" x14ac:dyDescent="0.25">
      <c r="A419" s="20" t="s">
        <v>1114</v>
      </c>
      <c r="B419" s="20" t="s">
        <v>1115</v>
      </c>
      <c r="C419" s="27" t="s">
        <v>516</v>
      </c>
      <c r="D419" s="9"/>
      <c r="E419" s="9"/>
      <c r="F419" s="49">
        <f t="shared" si="100"/>
        <v>0</v>
      </c>
      <c r="G419" s="50"/>
      <c r="H419" s="9"/>
      <c r="I419" s="71">
        <f t="shared" si="104"/>
        <v>0</v>
      </c>
      <c r="J419" s="51"/>
      <c r="K419" s="50"/>
      <c r="L419" s="71">
        <f t="shared" si="105"/>
        <v>0</v>
      </c>
      <c r="M419" s="51">
        <f t="shared" si="106"/>
        <v>0</v>
      </c>
    </row>
    <row r="420" spans="1:13" s="2" customFormat="1" ht="64.5" x14ac:dyDescent="0.25">
      <c r="A420" s="20" t="s">
        <v>1116</v>
      </c>
      <c r="B420" s="20" t="s">
        <v>1117</v>
      </c>
      <c r="C420" s="27" t="s">
        <v>1118</v>
      </c>
      <c r="D420" s="9"/>
      <c r="E420" s="9"/>
      <c r="F420" s="49">
        <f t="shared" si="100"/>
        <v>0</v>
      </c>
      <c r="G420" s="50"/>
      <c r="H420" s="9"/>
      <c r="I420" s="71">
        <f t="shared" si="104"/>
        <v>0</v>
      </c>
      <c r="J420" s="51"/>
      <c r="K420" s="50"/>
      <c r="L420" s="71">
        <f t="shared" si="105"/>
        <v>0</v>
      </c>
      <c r="M420" s="51">
        <f t="shared" si="106"/>
        <v>0</v>
      </c>
    </row>
    <row r="421" spans="1:13" s="2" customFormat="1" ht="39" x14ac:dyDescent="0.25">
      <c r="A421" s="20" t="s">
        <v>1119</v>
      </c>
      <c r="B421" s="20" t="s">
        <v>1120</v>
      </c>
      <c r="C421" s="27" t="s">
        <v>519</v>
      </c>
      <c r="D421" s="9"/>
      <c r="E421" s="9"/>
      <c r="F421" s="49">
        <f t="shared" si="100"/>
        <v>0</v>
      </c>
      <c r="G421" s="50"/>
      <c r="H421" s="9"/>
      <c r="I421" s="71">
        <f t="shared" si="104"/>
        <v>0</v>
      </c>
      <c r="J421" s="51"/>
      <c r="K421" s="50"/>
      <c r="L421" s="71">
        <f t="shared" si="105"/>
        <v>0</v>
      </c>
      <c r="M421" s="51">
        <f t="shared" si="106"/>
        <v>0</v>
      </c>
    </row>
    <row r="422" spans="1:13" s="2" customFormat="1" ht="13.5" x14ac:dyDescent="0.25">
      <c r="A422" s="20" t="s">
        <v>1121</v>
      </c>
      <c r="B422" s="20" t="s">
        <v>1122</v>
      </c>
      <c r="C422" s="27" t="s">
        <v>522</v>
      </c>
      <c r="D422" s="9"/>
      <c r="E422" s="9"/>
      <c r="F422" s="49">
        <f t="shared" si="100"/>
        <v>0</v>
      </c>
      <c r="G422" s="50"/>
      <c r="H422" s="9"/>
      <c r="I422" s="71">
        <f t="shared" si="104"/>
        <v>0</v>
      </c>
      <c r="J422" s="51"/>
      <c r="K422" s="50"/>
      <c r="L422" s="71">
        <f t="shared" si="105"/>
        <v>0</v>
      </c>
      <c r="M422" s="51">
        <f t="shared" si="106"/>
        <v>0</v>
      </c>
    </row>
    <row r="423" spans="1:13" s="2" customFormat="1" ht="26.25" x14ac:dyDescent="0.25">
      <c r="A423" s="20" t="s">
        <v>1123</v>
      </c>
      <c r="B423" s="20" t="s">
        <v>1124</v>
      </c>
      <c r="C423" s="27" t="s">
        <v>525</v>
      </c>
      <c r="D423" s="9"/>
      <c r="E423" s="9"/>
      <c r="F423" s="49">
        <f t="shared" si="100"/>
        <v>0</v>
      </c>
      <c r="G423" s="50"/>
      <c r="H423" s="9"/>
      <c r="I423" s="71">
        <f t="shared" si="104"/>
        <v>0</v>
      </c>
      <c r="J423" s="51"/>
      <c r="K423" s="50"/>
      <c r="L423" s="71">
        <f t="shared" si="105"/>
        <v>0</v>
      </c>
      <c r="M423" s="51">
        <f t="shared" si="106"/>
        <v>0</v>
      </c>
    </row>
    <row r="424" spans="1:13" s="2" customFormat="1" ht="13.5" x14ac:dyDescent="0.25">
      <c r="A424" s="20" t="s">
        <v>1125</v>
      </c>
      <c r="B424" s="20" t="s">
        <v>1126</v>
      </c>
      <c r="C424" s="27" t="s">
        <v>528</v>
      </c>
      <c r="D424" s="9"/>
      <c r="E424" s="9"/>
      <c r="F424" s="49">
        <f t="shared" si="100"/>
        <v>0</v>
      </c>
      <c r="G424" s="50"/>
      <c r="H424" s="9"/>
      <c r="I424" s="71">
        <f t="shared" si="104"/>
        <v>0</v>
      </c>
      <c r="J424" s="51"/>
      <c r="K424" s="50"/>
      <c r="L424" s="71">
        <f t="shared" si="105"/>
        <v>0</v>
      </c>
      <c r="M424" s="51">
        <f t="shared" si="106"/>
        <v>0</v>
      </c>
    </row>
    <row r="425" spans="1:13" s="2" customFormat="1" ht="13.5" x14ac:dyDescent="0.25">
      <c r="A425" s="20" t="s">
        <v>1127</v>
      </c>
      <c r="B425" s="20" t="s">
        <v>1128</v>
      </c>
      <c r="C425" s="27" t="s">
        <v>531</v>
      </c>
      <c r="D425" s="9"/>
      <c r="E425" s="9"/>
      <c r="F425" s="49">
        <f t="shared" si="100"/>
        <v>0</v>
      </c>
      <c r="G425" s="50"/>
      <c r="H425" s="9"/>
      <c r="I425" s="71">
        <f t="shared" si="104"/>
        <v>0</v>
      </c>
      <c r="J425" s="51"/>
      <c r="K425" s="50"/>
      <c r="L425" s="71">
        <f t="shared" si="105"/>
        <v>0</v>
      </c>
      <c r="M425" s="51">
        <f t="shared" si="106"/>
        <v>0</v>
      </c>
    </row>
    <row r="426" spans="1:13" s="2" customFormat="1" ht="26.25" x14ac:dyDescent="0.25">
      <c r="A426" s="20" t="s">
        <v>1129</v>
      </c>
      <c r="B426" s="20" t="s">
        <v>1130</v>
      </c>
      <c r="C426" s="27" t="s">
        <v>534</v>
      </c>
      <c r="D426" s="9"/>
      <c r="E426" s="9"/>
      <c r="F426" s="49">
        <f t="shared" si="100"/>
        <v>0</v>
      </c>
      <c r="G426" s="50"/>
      <c r="H426" s="9"/>
      <c r="I426" s="71">
        <f t="shared" si="104"/>
        <v>0</v>
      </c>
      <c r="J426" s="51"/>
      <c r="K426" s="50"/>
      <c r="L426" s="71">
        <f t="shared" si="105"/>
        <v>0</v>
      </c>
      <c r="M426" s="51">
        <f t="shared" si="106"/>
        <v>0</v>
      </c>
    </row>
    <row r="427" spans="1:13" s="2" customFormat="1" ht="13.5" x14ac:dyDescent="0.25">
      <c r="A427" s="20" t="s">
        <v>1131</v>
      </c>
      <c r="B427" s="20" t="s">
        <v>1132</v>
      </c>
      <c r="C427" s="27" t="s">
        <v>537</v>
      </c>
      <c r="D427" s="9"/>
      <c r="E427" s="9"/>
      <c r="F427" s="49">
        <f t="shared" si="100"/>
        <v>0</v>
      </c>
      <c r="G427" s="50"/>
      <c r="H427" s="9"/>
      <c r="I427" s="71">
        <f t="shared" si="104"/>
        <v>0</v>
      </c>
      <c r="J427" s="51"/>
      <c r="K427" s="50"/>
      <c r="L427" s="71">
        <f t="shared" si="105"/>
        <v>0</v>
      </c>
      <c r="M427" s="51">
        <f t="shared" si="106"/>
        <v>0</v>
      </c>
    </row>
    <row r="428" spans="1:13" s="2" customFormat="1" ht="13.5" x14ac:dyDescent="0.25">
      <c r="A428" s="20" t="s">
        <v>1133</v>
      </c>
      <c r="B428" s="20" t="s">
        <v>1134</v>
      </c>
      <c r="C428" s="27" t="s">
        <v>540</v>
      </c>
      <c r="D428" s="9"/>
      <c r="E428" s="9"/>
      <c r="F428" s="49">
        <f t="shared" si="100"/>
        <v>0</v>
      </c>
      <c r="G428" s="50"/>
      <c r="H428" s="9"/>
      <c r="I428" s="71">
        <f t="shared" si="104"/>
        <v>0</v>
      </c>
      <c r="J428" s="51"/>
      <c r="K428" s="50"/>
      <c r="L428" s="71">
        <f t="shared" si="105"/>
        <v>0</v>
      </c>
      <c r="M428" s="51">
        <f t="shared" si="106"/>
        <v>0</v>
      </c>
    </row>
    <row r="429" spans="1:13" s="2" customFormat="1" ht="26.25" x14ac:dyDescent="0.25">
      <c r="A429" s="20" t="s">
        <v>1135</v>
      </c>
      <c r="B429" s="20" t="s">
        <v>1136</v>
      </c>
      <c r="C429" s="27" t="s">
        <v>543</v>
      </c>
      <c r="D429" s="9"/>
      <c r="E429" s="9"/>
      <c r="F429" s="49">
        <f t="shared" si="100"/>
        <v>0</v>
      </c>
      <c r="G429" s="50"/>
      <c r="H429" s="9"/>
      <c r="I429" s="71">
        <f t="shared" si="104"/>
        <v>0</v>
      </c>
      <c r="J429" s="51"/>
      <c r="K429" s="50"/>
      <c r="L429" s="71">
        <f t="shared" si="105"/>
        <v>0</v>
      </c>
      <c r="M429" s="51">
        <f t="shared" si="106"/>
        <v>0</v>
      </c>
    </row>
    <row r="430" spans="1:13" s="2" customFormat="1" ht="13.5" x14ac:dyDescent="0.25">
      <c r="A430" s="20" t="s">
        <v>1137</v>
      </c>
      <c r="B430" s="20" t="s">
        <v>1138</v>
      </c>
      <c r="C430" s="27" t="s">
        <v>546</v>
      </c>
      <c r="D430" s="9"/>
      <c r="E430" s="9"/>
      <c r="F430" s="49">
        <f t="shared" si="100"/>
        <v>0</v>
      </c>
      <c r="G430" s="50"/>
      <c r="H430" s="9"/>
      <c r="I430" s="71">
        <f t="shared" si="104"/>
        <v>0</v>
      </c>
      <c r="J430" s="51"/>
      <c r="K430" s="50"/>
      <c r="L430" s="71">
        <f t="shared" si="105"/>
        <v>0</v>
      </c>
      <c r="M430" s="51">
        <f t="shared" si="106"/>
        <v>0</v>
      </c>
    </row>
    <row r="431" spans="1:13" s="2" customFormat="1" ht="13.5" x14ac:dyDescent="0.25">
      <c r="A431" s="20" t="s">
        <v>1139</v>
      </c>
      <c r="B431" s="20" t="s">
        <v>1140</v>
      </c>
      <c r="C431" s="27" t="s">
        <v>549</v>
      </c>
      <c r="D431" s="9"/>
      <c r="E431" s="9"/>
      <c r="F431" s="49">
        <f t="shared" si="100"/>
        <v>0</v>
      </c>
      <c r="G431" s="50"/>
      <c r="H431" s="9"/>
      <c r="I431" s="71">
        <f t="shared" si="104"/>
        <v>0</v>
      </c>
      <c r="J431" s="51"/>
      <c r="K431" s="50">
        <v>1000000</v>
      </c>
      <c r="L431" s="71">
        <f t="shared" si="105"/>
        <v>1000000</v>
      </c>
      <c r="M431" s="51">
        <f t="shared" si="106"/>
        <v>1000000</v>
      </c>
    </row>
    <row r="432" spans="1:13" s="2" customFormat="1" ht="13.5" x14ac:dyDescent="0.25">
      <c r="A432" s="20" t="s">
        <v>1141</v>
      </c>
      <c r="B432" s="20" t="s">
        <v>1142</v>
      </c>
      <c r="C432" s="27" t="s">
        <v>552</v>
      </c>
      <c r="D432" s="9"/>
      <c r="E432" s="9"/>
      <c r="F432" s="49">
        <f t="shared" ref="F432" si="108">SUM(D432:E432)</f>
        <v>0</v>
      </c>
      <c r="G432" s="50"/>
      <c r="H432" s="9"/>
      <c r="I432" s="71">
        <f t="shared" si="104"/>
        <v>0</v>
      </c>
      <c r="J432" s="51"/>
      <c r="K432" s="50">
        <v>127000000</v>
      </c>
      <c r="L432" s="71">
        <f t="shared" si="105"/>
        <v>127000000</v>
      </c>
      <c r="M432" s="51">
        <f t="shared" si="106"/>
        <v>127000000</v>
      </c>
    </row>
    <row r="433" spans="1:13" s="2" customFormat="1" ht="26.25" x14ac:dyDescent="0.25">
      <c r="A433" s="20" t="s">
        <v>1143</v>
      </c>
      <c r="B433" s="20" t="s">
        <v>1144</v>
      </c>
      <c r="C433" s="27" t="s">
        <v>555</v>
      </c>
      <c r="D433" s="9"/>
      <c r="E433" s="9"/>
      <c r="F433" s="49">
        <f t="shared" ref="F433:F445" si="109">SUM(D433:E433)</f>
        <v>0</v>
      </c>
      <c r="G433" s="50"/>
      <c r="H433" s="9"/>
      <c r="I433" s="71">
        <f t="shared" si="104"/>
        <v>0</v>
      </c>
      <c r="J433" s="51"/>
      <c r="K433" s="50"/>
      <c r="L433" s="71">
        <f t="shared" si="105"/>
        <v>0</v>
      </c>
      <c r="M433" s="51">
        <f t="shared" si="106"/>
        <v>0</v>
      </c>
    </row>
    <row r="434" spans="1:13" s="2" customFormat="1" ht="13.5" x14ac:dyDescent="0.25">
      <c r="A434" s="20" t="s">
        <v>1145</v>
      </c>
      <c r="B434" s="20" t="s">
        <v>1146</v>
      </c>
      <c r="C434" s="27" t="s">
        <v>558</v>
      </c>
      <c r="D434" s="9"/>
      <c r="E434" s="9"/>
      <c r="F434" s="49">
        <f t="shared" si="109"/>
        <v>0</v>
      </c>
      <c r="G434" s="50"/>
      <c r="H434" s="9"/>
      <c r="I434" s="71">
        <f t="shared" si="104"/>
        <v>0</v>
      </c>
      <c r="J434" s="51"/>
      <c r="K434" s="50"/>
      <c r="L434" s="71">
        <f t="shared" si="105"/>
        <v>0</v>
      </c>
      <c r="M434" s="51">
        <f t="shared" si="106"/>
        <v>0</v>
      </c>
    </row>
    <row r="435" spans="1:13" s="2" customFormat="1" ht="13.5" x14ac:dyDescent="0.25">
      <c r="A435" s="20" t="s">
        <v>1147</v>
      </c>
      <c r="B435" s="20" t="s">
        <v>1148</v>
      </c>
      <c r="C435" s="27" t="s">
        <v>561</v>
      </c>
      <c r="D435" s="9"/>
      <c r="E435" s="9"/>
      <c r="F435" s="49">
        <f t="shared" si="109"/>
        <v>0</v>
      </c>
      <c r="G435" s="50"/>
      <c r="H435" s="9"/>
      <c r="I435" s="71">
        <f t="shared" si="104"/>
        <v>0</v>
      </c>
      <c r="J435" s="51"/>
      <c r="K435" s="50"/>
      <c r="L435" s="71">
        <f t="shared" si="105"/>
        <v>0</v>
      </c>
      <c r="M435" s="51">
        <f t="shared" si="106"/>
        <v>0</v>
      </c>
    </row>
    <row r="436" spans="1:13" s="2" customFormat="1" ht="39" x14ac:dyDescent="0.25">
      <c r="A436" s="20" t="s">
        <v>1149</v>
      </c>
      <c r="B436" s="20" t="s">
        <v>1150</v>
      </c>
      <c r="C436" s="27" t="s">
        <v>564</v>
      </c>
      <c r="D436" s="9"/>
      <c r="E436" s="9"/>
      <c r="F436" s="49">
        <f t="shared" si="109"/>
        <v>0</v>
      </c>
      <c r="G436" s="50"/>
      <c r="H436" s="9"/>
      <c r="I436" s="71">
        <f t="shared" si="104"/>
        <v>0</v>
      </c>
      <c r="J436" s="51"/>
      <c r="K436" s="50"/>
      <c r="L436" s="71">
        <f t="shared" si="105"/>
        <v>0</v>
      </c>
      <c r="M436" s="51">
        <f t="shared" si="106"/>
        <v>0</v>
      </c>
    </row>
    <row r="437" spans="1:13" s="2" customFormat="1" ht="26.25" x14ac:dyDescent="0.25">
      <c r="A437" s="20" t="s">
        <v>1151</v>
      </c>
      <c r="B437" s="20" t="s">
        <v>1152</v>
      </c>
      <c r="C437" s="27" t="s">
        <v>567</v>
      </c>
      <c r="D437" s="9"/>
      <c r="E437" s="9"/>
      <c r="F437" s="49">
        <f t="shared" si="109"/>
        <v>0</v>
      </c>
      <c r="G437" s="50"/>
      <c r="H437" s="9"/>
      <c r="I437" s="71">
        <f t="shared" si="104"/>
        <v>0</v>
      </c>
      <c r="J437" s="51"/>
      <c r="K437" s="50"/>
      <c r="L437" s="71">
        <f t="shared" si="105"/>
        <v>0</v>
      </c>
      <c r="M437" s="51">
        <f t="shared" si="106"/>
        <v>0</v>
      </c>
    </row>
    <row r="438" spans="1:13" s="2" customFormat="1" ht="13.5" x14ac:dyDescent="0.25">
      <c r="A438" s="20" t="s">
        <v>1153</v>
      </c>
      <c r="B438" s="20" t="s">
        <v>1154</v>
      </c>
      <c r="C438" s="27" t="s">
        <v>191</v>
      </c>
      <c r="D438" s="9"/>
      <c r="E438" s="9"/>
      <c r="F438" s="49">
        <f t="shared" si="109"/>
        <v>0</v>
      </c>
      <c r="G438" s="50"/>
      <c r="H438" s="9"/>
      <c r="I438" s="71">
        <f t="shared" si="104"/>
        <v>0</v>
      </c>
      <c r="J438" s="51"/>
      <c r="K438" s="50">
        <v>100000000</v>
      </c>
      <c r="L438" s="71">
        <f t="shared" si="105"/>
        <v>100000000</v>
      </c>
      <c r="M438" s="51">
        <f t="shared" si="106"/>
        <v>100000000</v>
      </c>
    </row>
    <row r="439" spans="1:13" s="2" customFormat="1" ht="13.5" x14ac:dyDescent="0.25">
      <c r="A439" s="20" t="s">
        <v>3395</v>
      </c>
      <c r="B439" s="20" t="s">
        <v>3396</v>
      </c>
      <c r="C439" s="27" t="s">
        <v>3397</v>
      </c>
      <c r="D439" s="9"/>
      <c r="E439" s="9"/>
      <c r="F439" s="49">
        <f t="shared" si="109"/>
        <v>0</v>
      </c>
      <c r="G439" s="50"/>
      <c r="H439" s="9"/>
      <c r="I439" s="71">
        <f t="shared" si="104"/>
        <v>0</v>
      </c>
      <c r="J439" s="51"/>
      <c r="K439" s="50">
        <v>245000000</v>
      </c>
      <c r="L439" s="71">
        <f t="shared" si="105"/>
        <v>245000000</v>
      </c>
      <c r="M439" s="51">
        <f t="shared" si="106"/>
        <v>245000000</v>
      </c>
    </row>
    <row r="440" spans="1:13" s="2" customFormat="1" ht="13.5" x14ac:dyDescent="0.25">
      <c r="A440" s="20" t="s">
        <v>1155</v>
      </c>
      <c r="B440" s="20" t="s">
        <v>1156</v>
      </c>
      <c r="C440" s="27" t="s">
        <v>194</v>
      </c>
      <c r="D440" s="9"/>
      <c r="E440" s="9"/>
      <c r="F440" s="49">
        <f t="shared" si="109"/>
        <v>0</v>
      </c>
      <c r="G440" s="50"/>
      <c r="H440" s="9"/>
      <c r="I440" s="71">
        <f t="shared" si="104"/>
        <v>0</v>
      </c>
      <c r="J440" s="51"/>
      <c r="K440" s="50">
        <v>15000000</v>
      </c>
      <c r="L440" s="71">
        <f t="shared" si="105"/>
        <v>15000000</v>
      </c>
      <c r="M440" s="51">
        <f t="shared" si="106"/>
        <v>15000000</v>
      </c>
    </row>
    <row r="441" spans="1:13" s="2" customFormat="1" ht="13.5" x14ac:dyDescent="0.25">
      <c r="A441" s="20" t="s">
        <v>1157</v>
      </c>
      <c r="B441" s="20" t="s">
        <v>1158</v>
      </c>
      <c r="C441" s="27" t="s">
        <v>197</v>
      </c>
      <c r="D441" s="9"/>
      <c r="E441" s="9"/>
      <c r="F441" s="49">
        <f t="shared" si="109"/>
        <v>0</v>
      </c>
      <c r="G441" s="50"/>
      <c r="H441" s="9"/>
      <c r="I441" s="71">
        <f t="shared" si="104"/>
        <v>0</v>
      </c>
      <c r="J441" s="51"/>
      <c r="K441" s="50"/>
      <c r="L441" s="71">
        <f t="shared" si="105"/>
        <v>0</v>
      </c>
      <c r="M441" s="51">
        <f t="shared" si="106"/>
        <v>0</v>
      </c>
    </row>
    <row r="442" spans="1:13" s="2" customFormat="1" ht="13.5" x14ac:dyDescent="0.25">
      <c r="A442" s="20" t="s">
        <v>1159</v>
      </c>
      <c r="B442" s="20" t="s">
        <v>1160</v>
      </c>
      <c r="C442" s="27" t="s">
        <v>576</v>
      </c>
      <c r="D442" s="9"/>
      <c r="E442" s="9"/>
      <c r="F442" s="49">
        <f t="shared" si="109"/>
        <v>0</v>
      </c>
      <c r="G442" s="50"/>
      <c r="H442" s="9"/>
      <c r="I442" s="71">
        <f t="shared" si="104"/>
        <v>0</v>
      </c>
      <c r="J442" s="51"/>
      <c r="K442" s="50">
        <v>11000000</v>
      </c>
      <c r="L442" s="71">
        <f t="shared" si="105"/>
        <v>11000000</v>
      </c>
      <c r="M442" s="51">
        <f t="shared" si="106"/>
        <v>11000000</v>
      </c>
    </row>
    <row r="443" spans="1:13" s="2" customFormat="1" ht="26.25" x14ac:dyDescent="0.25">
      <c r="A443" s="20" t="s">
        <v>1161</v>
      </c>
      <c r="B443" s="20" t="s">
        <v>1162</v>
      </c>
      <c r="C443" s="27" t="s">
        <v>579</v>
      </c>
      <c r="D443" s="9"/>
      <c r="E443" s="9"/>
      <c r="F443" s="49">
        <f t="shared" si="109"/>
        <v>0</v>
      </c>
      <c r="G443" s="50"/>
      <c r="H443" s="9"/>
      <c r="I443" s="71">
        <f t="shared" si="104"/>
        <v>0</v>
      </c>
      <c r="J443" s="51"/>
      <c r="K443" s="50"/>
      <c r="L443" s="71">
        <f t="shared" si="105"/>
        <v>0</v>
      </c>
      <c r="M443" s="51">
        <f t="shared" si="106"/>
        <v>0</v>
      </c>
    </row>
    <row r="444" spans="1:13" s="2" customFormat="1" ht="13.5" x14ac:dyDescent="0.25">
      <c r="A444" s="20" t="s">
        <v>1163</v>
      </c>
      <c r="B444" s="20" t="s">
        <v>1164</v>
      </c>
      <c r="C444" s="27" t="s">
        <v>582</v>
      </c>
      <c r="D444" s="9"/>
      <c r="E444" s="9"/>
      <c r="F444" s="49">
        <f t="shared" si="109"/>
        <v>0</v>
      </c>
      <c r="G444" s="50"/>
      <c r="H444" s="9"/>
      <c r="I444" s="71">
        <f t="shared" si="104"/>
        <v>0</v>
      </c>
      <c r="J444" s="51"/>
      <c r="K444" s="50"/>
      <c r="L444" s="71">
        <f t="shared" si="105"/>
        <v>0</v>
      </c>
      <c r="M444" s="51">
        <f t="shared" si="106"/>
        <v>0</v>
      </c>
    </row>
    <row r="445" spans="1:13" s="2" customFormat="1" ht="13.5" x14ac:dyDescent="0.25">
      <c r="A445" s="20" t="s">
        <v>1165</v>
      </c>
      <c r="B445" s="20" t="s">
        <v>1166</v>
      </c>
      <c r="C445" s="27" t="s">
        <v>585</v>
      </c>
      <c r="D445" s="9"/>
      <c r="E445" s="9"/>
      <c r="F445" s="49">
        <f t="shared" si="109"/>
        <v>0</v>
      </c>
      <c r="G445" s="50"/>
      <c r="H445" s="9"/>
      <c r="I445" s="71">
        <f t="shared" si="104"/>
        <v>0</v>
      </c>
      <c r="J445" s="51"/>
      <c r="K445" s="50"/>
      <c r="L445" s="71">
        <f t="shared" si="105"/>
        <v>0</v>
      </c>
      <c r="M445" s="51">
        <f t="shared" si="106"/>
        <v>0</v>
      </c>
    </row>
    <row r="446" spans="1:13" s="2" customFormat="1" ht="13.5" x14ac:dyDescent="0.25">
      <c r="A446" s="16" t="s">
        <v>1167</v>
      </c>
      <c r="B446" s="16" t="s">
        <v>1168</v>
      </c>
      <c r="C446" s="17" t="s">
        <v>588</v>
      </c>
      <c r="D446" s="8">
        <f>SUM(D447:D473)</f>
        <v>0</v>
      </c>
      <c r="E446" s="8">
        <f>SUM(E447:E473)</f>
        <v>0</v>
      </c>
      <c r="F446" s="8">
        <f>+D446+E446</f>
        <v>0</v>
      </c>
      <c r="G446" s="65">
        <f>SUM(G447:G473)</f>
        <v>0</v>
      </c>
      <c r="H446" s="8">
        <f>SUM(H447:H473)</f>
        <v>0</v>
      </c>
      <c r="I446" s="70">
        <f>+F446+G446+H446</f>
        <v>0</v>
      </c>
      <c r="J446" s="48">
        <f>SUM(J447:J473)</f>
        <v>0</v>
      </c>
      <c r="K446" s="65">
        <f>SUM(K447:K473)</f>
        <v>43000000</v>
      </c>
      <c r="L446" s="79">
        <f>SUM(J446:K446)</f>
        <v>43000000</v>
      </c>
      <c r="M446" s="48">
        <f>SUM(M447:M473)</f>
        <v>43000000</v>
      </c>
    </row>
    <row r="447" spans="1:13" s="2" customFormat="1" ht="26.25" x14ac:dyDescent="0.25">
      <c r="A447" s="20" t="s">
        <v>1169</v>
      </c>
      <c r="B447" s="20" t="s">
        <v>1170</v>
      </c>
      <c r="C447" s="27" t="s">
        <v>591</v>
      </c>
      <c r="D447" s="9"/>
      <c r="E447" s="9"/>
      <c r="F447" s="49">
        <f>SUM(D447:E447)</f>
        <v>0</v>
      </c>
      <c r="G447" s="50"/>
      <c r="H447" s="9"/>
      <c r="I447" s="71">
        <f t="shared" ref="I447:I473" si="110">SUM(F447:H447)</f>
        <v>0</v>
      </c>
      <c r="J447" s="51"/>
      <c r="K447" s="50">
        <v>5000000</v>
      </c>
      <c r="L447" s="71">
        <f t="shared" ref="L447:L473" si="111">SUM(J447:K447)</f>
        <v>5000000</v>
      </c>
      <c r="M447" s="51">
        <f t="shared" ref="M447:M473" si="112">+L447+I447</f>
        <v>5000000</v>
      </c>
    </row>
    <row r="448" spans="1:13" s="2" customFormat="1" ht="26.25" x14ac:dyDescent="0.25">
      <c r="A448" s="20" t="s">
        <v>1171</v>
      </c>
      <c r="B448" s="20" t="s">
        <v>1172</v>
      </c>
      <c r="C448" s="27" t="s">
        <v>227</v>
      </c>
      <c r="D448" s="9"/>
      <c r="E448" s="9"/>
      <c r="F448" s="49">
        <f t="shared" ref="F448:F473" si="113">SUM(D448:E448)</f>
        <v>0</v>
      </c>
      <c r="G448" s="50"/>
      <c r="H448" s="9"/>
      <c r="I448" s="71">
        <f t="shared" si="110"/>
        <v>0</v>
      </c>
      <c r="J448" s="51"/>
      <c r="K448" s="50"/>
      <c r="L448" s="71">
        <f t="shared" si="111"/>
        <v>0</v>
      </c>
      <c r="M448" s="51">
        <f t="shared" si="112"/>
        <v>0</v>
      </c>
    </row>
    <row r="449" spans="1:13" s="2" customFormat="1" ht="26.25" x14ac:dyDescent="0.25">
      <c r="A449" s="20" t="s">
        <v>1173</v>
      </c>
      <c r="B449" s="20" t="s">
        <v>1174</v>
      </c>
      <c r="C449" s="27" t="s">
        <v>230</v>
      </c>
      <c r="D449" s="9"/>
      <c r="E449" s="9"/>
      <c r="F449" s="49">
        <f t="shared" si="113"/>
        <v>0</v>
      </c>
      <c r="G449" s="50"/>
      <c r="H449" s="9"/>
      <c r="I449" s="71">
        <f t="shared" si="110"/>
        <v>0</v>
      </c>
      <c r="J449" s="51"/>
      <c r="K449" s="50"/>
      <c r="L449" s="71">
        <f t="shared" si="111"/>
        <v>0</v>
      </c>
      <c r="M449" s="51">
        <f t="shared" si="112"/>
        <v>0</v>
      </c>
    </row>
    <row r="450" spans="1:13" s="2" customFormat="1" ht="39" x14ac:dyDescent="0.25">
      <c r="A450" s="20" t="s">
        <v>1175</v>
      </c>
      <c r="B450" s="20" t="s">
        <v>1176</v>
      </c>
      <c r="C450" s="27" t="s">
        <v>1177</v>
      </c>
      <c r="D450" s="9"/>
      <c r="E450" s="9"/>
      <c r="F450" s="49">
        <f t="shared" si="113"/>
        <v>0</v>
      </c>
      <c r="G450" s="50"/>
      <c r="H450" s="9"/>
      <c r="I450" s="71">
        <f t="shared" si="110"/>
        <v>0</v>
      </c>
      <c r="J450" s="51"/>
      <c r="K450" s="50"/>
      <c r="L450" s="71">
        <f t="shared" si="111"/>
        <v>0</v>
      </c>
      <c r="M450" s="51">
        <f t="shared" si="112"/>
        <v>0</v>
      </c>
    </row>
    <row r="451" spans="1:13" s="2" customFormat="1" ht="39" x14ac:dyDescent="0.25">
      <c r="A451" s="20" t="s">
        <v>1178</v>
      </c>
      <c r="B451" s="20" t="s">
        <v>1179</v>
      </c>
      <c r="C451" s="27" t="s">
        <v>233</v>
      </c>
      <c r="D451" s="9"/>
      <c r="E451" s="9"/>
      <c r="F451" s="49">
        <f t="shared" si="113"/>
        <v>0</v>
      </c>
      <c r="G451" s="50"/>
      <c r="H451" s="9"/>
      <c r="I451" s="71">
        <f t="shared" si="110"/>
        <v>0</v>
      </c>
      <c r="J451" s="51"/>
      <c r="K451" s="50"/>
      <c r="L451" s="71">
        <f t="shared" si="111"/>
        <v>0</v>
      </c>
      <c r="M451" s="51">
        <f t="shared" si="112"/>
        <v>0</v>
      </c>
    </row>
    <row r="452" spans="1:13" s="2" customFormat="1" ht="26.25" x14ac:dyDescent="0.25">
      <c r="A452" s="20" t="s">
        <v>1180</v>
      </c>
      <c r="B452" s="20" t="s">
        <v>1181</v>
      </c>
      <c r="C452" s="27" t="s">
        <v>236</v>
      </c>
      <c r="D452" s="9"/>
      <c r="E452" s="9"/>
      <c r="F452" s="49">
        <f t="shared" si="113"/>
        <v>0</v>
      </c>
      <c r="G452" s="50"/>
      <c r="H452" s="9"/>
      <c r="I452" s="71">
        <f t="shared" si="110"/>
        <v>0</v>
      </c>
      <c r="J452" s="51"/>
      <c r="K452" s="50"/>
      <c r="L452" s="71">
        <f t="shared" si="111"/>
        <v>0</v>
      </c>
      <c r="M452" s="51">
        <f t="shared" si="112"/>
        <v>0</v>
      </c>
    </row>
    <row r="453" spans="1:13" s="2" customFormat="1" ht="26.25" x14ac:dyDescent="0.25">
      <c r="A453" s="20" t="s">
        <v>1182</v>
      </c>
      <c r="B453" s="20" t="s">
        <v>1183</v>
      </c>
      <c r="C453" s="27" t="s">
        <v>239</v>
      </c>
      <c r="D453" s="9"/>
      <c r="E453" s="9"/>
      <c r="F453" s="49">
        <f t="shared" si="113"/>
        <v>0</v>
      </c>
      <c r="G453" s="50"/>
      <c r="H453" s="9"/>
      <c r="I453" s="71">
        <f t="shared" si="110"/>
        <v>0</v>
      </c>
      <c r="J453" s="51"/>
      <c r="K453" s="56">
        <v>38000000</v>
      </c>
      <c r="L453" s="71">
        <f t="shared" si="111"/>
        <v>38000000</v>
      </c>
      <c r="M453" s="51">
        <f t="shared" si="112"/>
        <v>38000000</v>
      </c>
    </row>
    <row r="454" spans="1:13" s="2" customFormat="1" ht="26.25" x14ac:dyDescent="0.25">
      <c r="A454" s="20" t="s">
        <v>1184</v>
      </c>
      <c r="B454" s="20" t="s">
        <v>1185</v>
      </c>
      <c r="C454" s="27" t="s">
        <v>242</v>
      </c>
      <c r="D454" s="9"/>
      <c r="E454" s="9"/>
      <c r="F454" s="49">
        <f t="shared" si="113"/>
        <v>0</v>
      </c>
      <c r="G454" s="50"/>
      <c r="H454" s="9"/>
      <c r="I454" s="71">
        <f t="shared" si="110"/>
        <v>0</v>
      </c>
      <c r="J454" s="51"/>
      <c r="K454" s="50"/>
      <c r="L454" s="71">
        <f t="shared" si="111"/>
        <v>0</v>
      </c>
      <c r="M454" s="51">
        <f t="shared" si="112"/>
        <v>0</v>
      </c>
    </row>
    <row r="455" spans="1:13" s="2" customFormat="1" ht="26.25" x14ac:dyDescent="0.25">
      <c r="A455" s="20" t="s">
        <v>1186</v>
      </c>
      <c r="B455" s="20" t="s">
        <v>1187</v>
      </c>
      <c r="C455" s="27" t="s">
        <v>245</v>
      </c>
      <c r="D455" s="9"/>
      <c r="E455" s="9"/>
      <c r="F455" s="49">
        <f t="shared" si="113"/>
        <v>0</v>
      </c>
      <c r="G455" s="50"/>
      <c r="H455" s="9"/>
      <c r="I455" s="71">
        <f t="shared" si="110"/>
        <v>0</v>
      </c>
      <c r="J455" s="51"/>
      <c r="K455" s="50"/>
      <c r="L455" s="71">
        <f t="shared" si="111"/>
        <v>0</v>
      </c>
      <c r="M455" s="51">
        <f t="shared" si="112"/>
        <v>0</v>
      </c>
    </row>
    <row r="456" spans="1:13" s="2" customFormat="1" ht="26.25" x14ac:dyDescent="0.25">
      <c r="A456" s="20" t="s">
        <v>1188</v>
      </c>
      <c r="B456" s="20" t="s">
        <v>1189</v>
      </c>
      <c r="C456" s="27" t="s">
        <v>248</v>
      </c>
      <c r="D456" s="9"/>
      <c r="E456" s="9"/>
      <c r="F456" s="49">
        <f t="shared" si="113"/>
        <v>0</v>
      </c>
      <c r="G456" s="50"/>
      <c r="H456" s="9"/>
      <c r="I456" s="71">
        <f t="shared" si="110"/>
        <v>0</v>
      </c>
      <c r="J456" s="51"/>
      <c r="K456" s="50"/>
      <c r="L456" s="71">
        <f t="shared" si="111"/>
        <v>0</v>
      </c>
      <c r="M456" s="51">
        <f t="shared" si="112"/>
        <v>0</v>
      </c>
    </row>
    <row r="457" spans="1:13" s="2" customFormat="1" ht="39" x14ac:dyDescent="0.25">
      <c r="A457" s="20" t="s">
        <v>1190</v>
      </c>
      <c r="B457" s="20" t="s">
        <v>1191</v>
      </c>
      <c r="C457" s="27" t="s">
        <v>251</v>
      </c>
      <c r="D457" s="9"/>
      <c r="E457" s="9"/>
      <c r="F457" s="49">
        <f t="shared" si="113"/>
        <v>0</v>
      </c>
      <c r="G457" s="50"/>
      <c r="H457" s="9"/>
      <c r="I457" s="71">
        <f t="shared" si="110"/>
        <v>0</v>
      </c>
      <c r="J457" s="51"/>
      <c r="K457" s="50"/>
      <c r="L457" s="71">
        <f t="shared" si="111"/>
        <v>0</v>
      </c>
      <c r="M457" s="51">
        <f t="shared" si="112"/>
        <v>0</v>
      </c>
    </row>
    <row r="458" spans="1:13" s="2" customFormat="1" ht="26.25" x14ac:dyDescent="0.25">
      <c r="A458" s="20" t="s">
        <v>1192</v>
      </c>
      <c r="B458" s="20" t="s">
        <v>1193</v>
      </c>
      <c r="C458" s="27" t="s">
        <v>254</v>
      </c>
      <c r="D458" s="9"/>
      <c r="E458" s="9"/>
      <c r="F458" s="49">
        <f t="shared" si="113"/>
        <v>0</v>
      </c>
      <c r="G458" s="50"/>
      <c r="H458" s="9"/>
      <c r="I458" s="71">
        <f t="shared" si="110"/>
        <v>0</v>
      </c>
      <c r="J458" s="51"/>
      <c r="K458" s="50"/>
      <c r="L458" s="71">
        <f t="shared" si="111"/>
        <v>0</v>
      </c>
      <c r="M458" s="51">
        <f t="shared" si="112"/>
        <v>0</v>
      </c>
    </row>
    <row r="459" spans="1:13" s="2" customFormat="1" ht="26.25" x14ac:dyDescent="0.25">
      <c r="A459" s="20" t="s">
        <v>1194</v>
      </c>
      <c r="B459" s="20" t="s">
        <v>1195</v>
      </c>
      <c r="C459" s="27" t="s">
        <v>257</v>
      </c>
      <c r="D459" s="9"/>
      <c r="E459" s="9"/>
      <c r="F459" s="49">
        <f t="shared" si="113"/>
        <v>0</v>
      </c>
      <c r="G459" s="50"/>
      <c r="H459" s="9"/>
      <c r="I459" s="71">
        <f t="shared" si="110"/>
        <v>0</v>
      </c>
      <c r="J459" s="51"/>
      <c r="K459" s="50"/>
      <c r="L459" s="71">
        <f t="shared" si="111"/>
        <v>0</v>
      </c>
      <c r="M459" s="51">
        <f t="shared" si="112"/>
        <v>0</v>
      </c>
    </row>
    <row r="460" spans="1:13" s="2" customFormat="1" ht="39" x14ac:dyDescent="0.25">
      <c r="A460" s="20" t="s">
        <v>1196</v>
      </c>
      <c r="B460" s="20" t="s">
        <v>1197</v>
      </c>
      <c r="C460" s="27" t="s">
        <v>260</v>
      </c>
      <c r="D460" s="9"/>
      <c r="E460" s="9"/>
      <c r="F460" s="49">
        <f t="shared" si="113"/>
        <v>0</v>
      </c>
      <c r="G460" s="50"/>
      <c r="H460" s="9"/>
      <c r="I460" s="71">
        <f t="shared" si="110"/>
        <v>0</v>
      </c>
      <c r="J460" s="51"/>
      <c r="K460" s="50"/>
      <c r="L460" s="71">
        <f t="shared" si="111"/>
        <v>0</v>
      </c>
      <c r="M460" s="51">
        <f t="shared" si="112"/>
        <v>0</v>
      </c>
    </row>
    <row r="461" spans="1:13" s="2" customFormat="1" ht="13.5" x14ac:dyDescent="0.25">
      <c r="A461" s="20" t="s">
        <v>1198</v>
      </c>
      <c r="B461" s="20" t="s">
        <v>1199</v>
      </c>
      <c r="C461" s="27" t="s">
        <v>263</v>
      </c>
      <c r="D461" s="9"/>
      <c r="E461" s="9"/>
      <c r="F461" s="49">
        <f t="shared" si="113"/>
        <v>0</v>
      </c>
      <c r="G461" s="50"/>
      <c r="H461" s="9"/>
      <c r="I461" s="71">
        <f t="shared" si="110"/>
        <v>0</v>
      </c>
      <c r="J461" s="51"/>
      <c r="K461" s="50"/>
      <c r="L461" s="71">
        <f t="shared" si="111"/>
        <v>0</v>
      </c>
      <c r="M461" s="51">
        <f t="shared" si="112"/>
        <v>0</v>
      </c>
    </row>
    <row r="462" spans="1:13" s="2" customFormat="1" ht="39" x14ac:dyDescent="0.25">
      <c r="A462" s="20" t="s">
        <v>1200</v>
      </c>
      <c r="B462" s="20" t="s">
        <v>1201</v>
      </c>
      <c r="C462" s="27" t="s">
        <v>266</v>
      </c>
      <c r="D462" s="9"/>
      <c r="E462" s="9"/>
      <c r="F462" s="49">
        <f t="shared" si="113"/>
        <v>0</v>
      </c>
      <c r="G462" s="50"/>
      <c r="H462" s="9"/>
      <c r="I462" s="71">
        <f t="shared" si="110"/>
        <v>0</v>
      </c>
      <c r="J462" s="51"/>
      <c r="K462" s="50"/>
      <c r="L462" s="71">
        <f t="shared" si="111"/>
        <v>0</v>
      </c>
      <c r="M462" s="51">
        <f t="shared" si="112"/>
        <v>0</v>
      </c>
    </row>
    <row r="463" spans="1:13" s="2" customFormat="1" ht="39" x14ac:dyDescent="0.25">
      <c r="A463" s="20" t="s">
        <v>1202</v>
      </c>
      <c r="B463" s="20" t="s">
        <v>1203</v>
      </c>
      <c r="C463" s="27" t="s">
        <v>269</v>
      </c>
      <c r="D463" s="9"/>
      <c r="E463" s="9"/>
      <c r="F463" s="49">
        <f t="shared" si="113"/>
        <v>0</v>
      </c>
      <c r="G463" s="50"/>
      <c r="H463" s="9"/>
      <c r="I463" s="71">
        <f t="shared" si="110"/>
        <v>0</v>
      </c>
      <c r="J463" s="51"/>
      <c r="K463" s="50"/>
      <c r="L463" s="71">
        <f t="shared" si="111"/>
        <v>0</v>
      </c>
      <c r="M463" s="51">
        <f t="shared" si="112"/>
        <v>0</v>
      </c>
    </row>
    <row r="464" spans="1:13" s="2" customFormat="1" ht="64.5" x14ac:dyDescent="0.25">
      <c r="A464" s="20" t="s">
        <v>1204</v>
      </c>
      <c r="B464" s="20" t="s">
        <v>1205</v>
      </c>
      <c r="C464" s="27" t="s">
        <v>272</v>
      </c>
      <c r="D464" s="9"/>
      <c r="E464" s="9"/>
      <c r="F464" s="49">
        <f t="shared" si="113"/>
        <v>0</v>
      </c>
      <c r="G464" s="50"/>
      <c r="H464" s="9"/>
      <c r="I464" s="71">
        <f t="shared" si="110"/>
        <v>0</v>
      </c>
      <c r="J464" s="51"/>
      <c r="K464" s="50"/>
      <c r="L464" s="71">
        <f t="shared" si="111"/>
        <v>0</v>
      </c>
      <c r="M464" s="51">
        <f t="shared" si="112"/>
        <v>0</v>
      </c>
    </row>
    <row r="465" spans="1:13" s="2" customFormat="1" ht="26.25" x14ac:dyDescent="0.25">
      <c r="A465" s="20" t="s">
        <v>1206</v>
      </c>
      <c r="B465" s="20" t="s">
        <v>1207</v>
      </c>
      <c r="C465" s="27" t="s">
        <v>275</v>
      </c>
      <c r="D465" s="9"/>
      <c r="E465" s="9"/>
      <c r="F465" s="49">
        <f t="shared" si="113"/>
        <v>0</v>
      </c>
      <c r="G465" s="50"/>
      <c r="H465" s="9"/>
      <c r="I465" s="71">
        <f t="shared" si="110"/>
        <v>0</v>
      </c>
      <c r="J465" s="51"/>
      <c r="K465" s="50"/>
      <c r="L465" s="71">
        <f t="shared" si="111"/>
        <v>0</v>
      </c>
      <c r="M465" s="51">
        <f t="shared" si="112"/>
        <v>0</v>
      </c>
    </row>
    <row r="466" spans="1:13" s="2" customFormat="1" ht="39" x14ac:dyDescent="0.25">
      <c r="A466" s="20" t="s">
        <v>1208</v>
      </c>
      <c r="B466" s="20" t="s">
        <v>1209</v>
      </c>
      <c r="C466" s="27" t="s">
        <v>278</v>
      </c>
      <c r="D466" s="9"/>
      <c r="E466" s="9"/>
      <c r="F466" s="49">
        <f t="shared" si="113"/>
        <v>0</v>
      </c>
      <c r="G466" s="50"/>
      <c r="H466" s="9"/>
      <c r="I466" s="71">
        <f t="shared" si="110"/>
        <v>0</v>
      </c>
      <c r="J466" s="51"/>
      <c r="K466" s="50"/>
      <c r="L466" s="71">
        <f t="shared" si="111"/>
        <v>0</v>
      </c>
      <c r="M466" s="51">
        <f t="shared" si="112"/>
        <v>0</v>
      </c>
    </row>
    <row r="467" spans="1:13" s="2" customFormat="1" ht="26.25" x14ac:dyDescent="0.25">
      <c r="A467" s="20" t="s">
        <v>1210</v>
      </c>
      <c r="B467" s="20" t="s">
        <v>1211</v>
      </c>
      <c r="C467" s="27" t="s">
        <v>281</v>
      </c>
      <c r="D467" s="9"/>
      <c r="E467" s="9"/>
      <c r="F467" s="49">
        <f t="shared" si="113"/>
        <v>0</v>
      </c>
      <c r="G467" s="50"/>
      <c r="H467" s="9"/>
      <c r="I467" s="71">
        <f t="shared" si="110"/>
        <v>0</v>
      </c>
      <c r="J467" s="51"/>
      <c r="K467" s="50"/>
      <c r="L467" s="71">
        <f t="shared" si="111"/>
        <v>0</v>
      </c>
      <c r="M467" s="51">
        <f t="shared" si="112"/>
        <v>0</v>
      </c>
    </row>
    <row r="468" spans="1:13" s="2" customFormat="1" ht="13.5" x14ac:dyDescent="0.25">
      <c r="A468" s="20" t="s">
        <v>1212</v>
      </c>
      <c r="B468" s="20" t="s">
        <v>1213</v>
      </c>
      <c r="C468" s="27" t="s">
        <v>636</v>
      </c>
      <c r="D468" s="9"/>
      <c r="E468" s="9"/>
      <c r="F468" s="49">
        <f t="shared" si="113"/>
        <v>0</v>
      </c>
      <c r="G468" s="50"/>
      <c r="H468" s="9"/>
      <c r="I468" s="71">
        <f t="shared" si="110"/>
        <v>0</v>
      </c>
      <c r="J468" s="51"/>
      <c r="K468" s="50"/>
      <c r="L468" s="71">
        <f t="shared" si="111"/>
        <v>0</v>
      </c>
      <c r="M468" s="51">
        <f t="shared" si="112"/>
        <v>0</v>
      </c>
    </row>
    <row r="469" spans="1:13" s="2" customFormat="1" ht="26.25" x14ac:dyDescent="0.25">
      <c r="A469" s="20" t="s">
        <v>1214</v>
      </c>
      <c r="B469" s="20" t="s">
        <v>1215</v>
      </c>
      <c r="C469" s="27" t="s">
        <v>284</v>
      </c>
      <c r="D469" s="9"/>
      <c r="E469" s="9"/>
      <c r="F469" s="49">
        <f t="shared" si="113"/>
        <v>0</v>
      </c>
      <c r="G469" s="50"/>
      <c r="H469" s="9"/>
      <c r="I469" s="71">
        <f t="shared" si="110"/>
        <v>0</v>
      </c>
      <c r="J469" s="51"/>
      <c r="K469" s="50"/>
      <c r="L469" s="71">
        <f t="shared" si="111"/>
        <v>0</v>
      </c>
      <c r="M469" s="51">
        <f t="shared" si="112"/>
        <v>0</v>
      </c>
    </row>
    <row r="470" spans="1:13" s="2" customFormat="1" ht="26.25" x14ac:dyDescent="0.25">
      <c r="A470" s="20" t="s">
        <v>1216</v>
      </c>
      <c r="B470" s="20" t="s">
        <v>1217</v>
      </c>
      <c r="C470" s="27" t="s">
        <v>293</v>
      </c>
      <c r="D470" s="9"/>
      <c r="E470" s="9"/>
      <c r="F470" s="49">
        <f t="shared" si="113"/>
        <v>0</v>
      </c>
      <c r="G470" s="50"/>
      <c r="H470" s="9"/>
      <c r="I470" s="71">
        <f t="shared" si="110"/>
        <v>0</v>
      </c>
      <c r="J470" s="51"/>
      <c r="K470" s="50"/>
      <c r="L470" s="71">
        <f t="shared" si="111"/>
        <v>0</v>
      </c>
      <c r="M470" s="51">
        <f t="shared" si="112"/>
        <v>0</v>
      </c>
    </row>
    <row r="471" spans="1:13" s="2" customFormat="1" ht="13.5" x14ac:dyDescent="0.25">
      <c r="A471" s="20" t="s">
        <v>1218</v>
      </c>
      <c r="B471" s="20" t="s">
        <v>1219</v>
      </c>
      <c r="C471" s="27" t="s">
        <v>296</v>
      </c>
      <c r="D471" s="9"/>
      <c r="E471" s="9"/>
      <c r="F471" s="49">
        <f t="shared" si="113"/>
        <v>0</v>
      </c>
      <c r="G471" s="50"/>
      <c r="H471" s="9"/>
      <c r="I471" s="71">
        <f t="shared" si="110"/>
        <v>0</v>
      </c>
      <c r="J471" s="51"/>
      <c r="K471" s="50"/>
      <c r="L471" s="71">
        <f t="shared" si="111"/>
        <v>0</v>
      </c>
      <c r="M471" s="51">
        <f t="shared" si="112"/>
        <v>0</v>
      </c>
    </row>
    <row r="472" spans="1:13" s="2" customFormat="1" ht="39" x14ac:dyDescent="0.25">
      <c r="A472" s="20" t="s">
        <v>1220</v>
      </c>
      <c r="B472" s="20" t="s">
        <v>1221</v>
      </c>
      <c r="C472" s="27" t="s">
        <v>299</v>
      </c>
      <c r="D472" s="9"/>
      <c r="E472" s="9"/>
      <c r="F472" s="49">
        <f t="shared" si="113"/>
        <v>0</v>
      </c>
      <c r="G472" s="50"/>
      <c r="H472" s="9"/>
      <c r="I472" s="71">
        <f t="shared" si="110"/>
        <v>0</v>
      </c>
      <c r="J472" s="51"/>
      <c r="K472" s="50"/>
      <c r="L472" s="71">
        <f t="shared" si="111"/>
        <v>0</v>
      </c>
      <c r="M472" s="51">
        <f t="shared" si="112"/>
        <v>0</v>
      </c>
    </row>
    <row r="473" spans="1:13" s="2" customFormat="1" ht="26.25" x14ac:dyDescent="0.25">
      <c r="A473" s="20" t="s">
        <v>1222</v>
      </c>
      <c r="B473" s="20" t="s">
        <v>1223</v>
      </c>
      <c r="C473" s="27" t="s">
        <v>302</v>
      </c>
      <c r="D473" s="9"/>
      <c r="E473" s="9"/>
      <c r="F473" s="49">
        <f t="shared" si="113"/>
        <v>0</v>
      </c>
      <c r="G473" s="50"/>
      <c r="H473" s="9"/>
      <c r="I473" s="71">
        <f t="shared" si="110"/>
        <v>0</v>
      </c>
      <c r="J473" s="51"/>
      <c r="K473" s="50"/>
      <c r="L473" s="71">
        <f t="shared" si="111"/>
        <v>0</v>
      </c>
      <c r="M473" s="51">
        <f t="shared" si="112"/>
        <v>0</v>
      </c>
    </row>
    <row r="474" spans="1:13" s="2" customFormat="1" ht="13.5" x14ac:dyDescent="0.25">
      <c r="A474" s="16" t="s">
        <v>1224</v>
      </c>
      <c r="B474" s="16" t="s">
        <v>1225</v>
      </c>
      <c r="C474" s="17" t="s">
        <v>650</v>
      </c>
      <c r="D474" s="8">
        <f>SUM(D475:D481)</f>
        <v>0</v>
      </c>
      <c r="E474" s="8">
        <f>SUM(E475:E481)</f>
        <v>0</v>
      </c>
      <c r="F474" s="8">
        <f>+D474+E474</f>
        <v>0</v>
      </c>
      <c r="G474" s="65">
        <f>SUM(G475:G481)</f>
        <v>0</v>
      </c>
      <c r="H474" s="8">
        <f>SUM(H475:H481)</f>
        <v>0</v>
      </c>
      <c r="I474" s="70">
        <f>SUM(I475:I481)</f>
        <v>0</v>
      </c>
      <c r="J474" s="48">
        <f>SUM(J475:J481)</f>
        <v>0</v>
      </c>
      <c r="K474" s="65">
        <f>SUM(K475:K481)</f>
        <v>0</v>
      </c>
      <c r="L474" s="79">
        <f>SUM(J474:K474)</f>
        <v>0</v>
      </c>
      <c r="M474" s="47">
        <f>SUM(M475:M481)</f>
        <v>0</v>
      </c>
    </row>
    <row r="475" spans="1:13" s="2" customFormat="1" ht="26.25" x14ac:dyDescent="0.25">
      <c r="A475" s="20" t="s">
        <v>1226</v>
      </c>
      <c r="B475" s="20" t="s">
        <v>1227</v>
      </c>
      <c r="C475" s="27" t="s">
        <v>653</v>
      </c>
      <c r="D475" s="9"/>
      <c r="E475" s="9"/>
      <c r="F475" s="49">
        <f>SUM(D475:E475)</f>
        <v>0</v>
      </c>
      <c r="G475" s="50"/>
      <c r="H475" s="9"/>
      <c r="I475" s="71">
        <f t="shared" ref="I475:I481" si="114">SUM(F475:H475)</f>
        <v>0</v>
      </c>
      <c r="J475" s="51"/>
      <c r="K475" s="50"/>
      <c r="L475" s="71">
        <f t="shared" ref="L475:L481" si="115">SUM(J475:K475)</f>
        <v>0</v>
      </c>
      <c r="M475" s="51">
        <f t="shared" ref="M475:M481" si="116">+L475+I475</f>
        <v>0</v>
      </c>
    </row>
    <row r="476" spans="1:13" s="2" customFormat="1" ht="26.25" x14ac:dyDescent="0.25">
      <c r="A476" s="20" t="s">
        <v>1228</v>
      </c>
      <c r="B476" s="20" t="s">
        <v>1229</v>
      </c>
      <c r="C476" s="27" t="s">
        <v>656</v>
      </c>
      <c r="D476" s="9"/>
      <c r="E476" s="9"/>
      <c r="F476" s="49">
        <f t="shared" ref="F476:F481" si="117">SUM(D476:E476)</f>
        <v>0</v>
      </c>
      <c r="G476" s="50"/>
      <c r="H476" s="9"/>
      <c r="I476" s="71">
        <f t="shared" si="114"/>
        <v>0</v>
      </c>
      <c r="J476" s="51"/>
      <c r="K476" s="50"/>
      <c r="L476" s="71">
        <f t="shared" si="115"/>
        <v>0</v>
      </c>
      <c r="M476" s="51">
        <f t="shared" si="116"/>
        <v>0</v>
      </c>
    </row>
    <row r="477" spans="1:13" s="2" customFormat="1" ht="13.5" x14ac:dyDescent="0.25">
      <c r="A477" s="20" t="s">
        <v>1230</v>
      </c>
      <c r="B477" s="20" t="s">
        <v>1231</v>
      </c>
      <c r="C477" s="27" t="s">
        <v>659</v>
      </c>
      <c r="D477" s="9"/>
      <c r="E477" s="9"/>
      <c r="F477" s="49">
        <f t="shared" si="117"/>
        <v>0</v>
      </c>
      <c r="G477" s="50"/>
      <c r="H477" s="9"/>
      <c r="I477" s="71">
        <f t="shared" si="114"/>
        <v>0</v>
      </c>
      <c r="J477" s="51"/>
      <c r="K477" s="50"/>
      <c r="L477" s="71">
        <f t="shared" si="115"/>
        <v>0</v>
      </c>
      <c r="M477" s="51">
        <f t="shared" si="116"/>
        <v>0</v>
      </c>
    </row>
    <row r="478" spans="1:13" s="2" customFormat="1" ht="26.25" x14ac:dyDescent="0.25">
      <c r="A478" s="20" t="s">
        <v>1232</v>
      </c>
      <c r="B478" s="20" t="s">
        <v>1233</v>
      </c>
      <c r="C478" s="27" t="s">
        <v>662</v>
      </c>
      <c r="D478" s="9"/>
      <c r="E478" s="9"/>
      <c r="F478" s="49">
        <f t="shared" si="117"/>
        <v>0</v>
      </c>
      <c r="G478" s="50"/>
      <c r="H478" s="9"/>
      <c r="I478" s="71">
        <f t="shared" si="114"/>
        <v>0</v>
      </c>
      <c r="J478" s="51"/>
      <c r="K478" s="50"/>
      <c r="L478" s="71">
        <f t="shared" si="115"/>
        <v>0</v>
      </c>
      <c r="M478" s="51">
        <f t="shared" si="116"/>
        <v>0</v>
      </c>
    </row>
    <row r="479" spans="1:13" s="2" customFormat="1" ht="13.5" x14ac:dyDescent="0.25">
      <c r="A479" s="20" t="s">
        <v>1234</v>
      </c>
      <c r="B479" s="20" t="s">
        <v>1235</v>
      </c>
      <c r="C479" s="27" t="s">
        <v>665</v>
      </c>
      <c r="D479" s="9"/>
      <c r="E479" s="9"/>
      <c r="F479" s="49">
        <f t="shared" si="117"/>
        <v>0</v>
      </c>
      <c r="G479" s="50"/>
      <c r="H479" s="9"/>
      <c r="I479" s="71">
        <f t="shared" si="114"/>
        <v>0</v>
      </c>
      <c r="J479" s="51"/>
      <c r="K479" s="50"/>
      <c r="L479" s="71">
        <f t="shared" si="115"/>
        <v>0</v>
      </c>
      <c r="M479" s="51">
        <f t="shared" si="116"/>
        <v>0</v>
      </c>
    </row>
    <row r="480" spans="1:13" s="2" customFormat="1" ht="13.5" x14ac:dyDescent="0.25">
      <c r="A480" s="20" t="s">
        <v>1236</v>
      </c>
      <c r="B480" s="20" t="s">
        <v>1237</v>
      </c>
      <c r="C480" s="27" t="s">
        <v>668</v>
      </c>
      <c r="D480" s="9"/>
      <c r="E480" s="9"/>
      <c r="F480" s="49">
        <f t="shared" si="117"/>
        <v>0</v>
      </c>
      <c r="G480" s="50"/>
      <c r="H480" s="9"/>
      <c r="I480" s="71">
        <f t="shared" si="114"/>
        <v>0</v>
      </c>
      <c r="J480" s="51"/>
      <c r="K480" s="50"/>
      <c r="L480" s="71">
        <f t="shared" si="115"/>
        <v>0</v>
      </c>
      <c r="M480" s="51">
        <f t="shared" si="116"/>
        <v>0</v>
      </c>
    </row>
    <row r="481" spans="1:13" s="2" customFormat="1" ht="26.25" x14ac:dyDescent="0.25">
      <c r="A481" s="20" t="s">
        <v>1238</v>
      </c>
      <c r="B481" s="20" t="s">
        <v>1239</v>
      </c>
      <c r="C481" s="27" t="s">
        <v>671</v>
      </c>
      <c r="D481" s="9"/>
      <c r="E481" s="9"/>
      <c r="F481" s="49">
        <f t="shared" si="117"/>
        <v>0</v>
      </c>
      <c r="G481" s="50"/>
      <c r="H481" s="9"/>
      <c r="I481" s="71">
        <f t="shared" si="114"/>
        <v>0</v>
      </c>
      <c r="J481" s="51"/>
      <c r="K481" s="50"/>
      <c r="L481" s="71">
        <f t="shared" si="115"/>
        <v>0</v>
      </c>
      <c r="M481" s="51">
        <f t="shared" si="116"/>
        <v>0</v>
      </c>
    </row>
    <row r="482" spans="1:13" s="2" customFormat="1" ht="67.5" x14ac:dyDescent="0.25">
      <c r="A482" s="16" t="s">
        <v>1240</v>
      </c>
      <c r="B482" s="16" t="s">
        <v>1241</v>
      </c>
      <c r="C482" s="17" t="s">
        <v>1242</v>
      </c>
      <c r="D482" s="8">
        <f>SUM(D483:D498)</f>
        <v>0</v>
      </c>
      <c r="E482" s="8">
        <f>SUM(E483:E498)</f>
        <v>0</v>
      </c>
      <c r="F482" s="8">
        <f>+D482+E482</f>
        <v>0</v>
      </c>
      <c r="G482" s="65">
        <f>SUM(G483:G498)</f>
        <v>0</v>
      </c>
      <c r="H482" s="8">
        <f>SUM(H483:H498)</f>
        <v>0</v>
      </c>
      <c r="I482" s="70">
        <f>SUM(I483:I498)</f>
        <v>0</v>
      </c>
      <c r="J482" s="48">
        <f>SUM(J483:J498)</f>
        <v>0</v>
      </c>
      <c r="K482" s="65">
        <f>SUM(K483:K498)</f>
        <v>87000000</v>
      </c>
      <c r="L482" s="79">
        <f>SUM(J482:K482)</f>
        <v>87000000</v>
      </c>
      <c r="M482" s="48">
        <f>SUM(M483:M498)</f>
        <v>87000000</v>
      </c>
    </row>
    <row r="483" spans="1:13" s="2" customFormat="1" ht="26.25" x14ac:dyDescent="0.25">
      <c r="A483" s="22" t="s">
        <v>6834</v>
      </c>
      <c r="B483" s="22" t="s">
        <v>6832</v>
      </c>
      <c r="C483" s="27" t="s">
        <v>6833</v>
      </c>
      <c r="D483" s="103"/>
      <c r="E483" s="9"/>
      <c r="F483" s="49">
        <f t="shared" ref="F483:F498" si="118">SUM(D483:E483)</f>
        <v>0</v>
      </c>
      <c r="G483" s="50"/>
      <c r="H483" s="9"/>
      <c r="I483" s="71">
        <f>SUM(F483:H483)</f>
        <v>0</v>
      </c>
      <c r="J483" s="51"/>
      <c r="K483" s="56">
        <v>13000000</v>
      </c>
      <c r="L483" s="71">
        <f t="shared" ref="L483:L498" si="119">SUM(J483:K483)</f>
        <v>13000000</v>
      </c>
      <c r="M483" s="51">
        <f t="shared" ref="M483:M498" si="120">+L483+I483</f>
        <v>13000000</v>
      </c>
    </row>
    <row r="484" spans="1:13" s="2" customFormat="1" ht="26.25" x14ac:dyDescent="0.25">
      <c r="A484" s="20" t="s">
        <v>1243</v>
      </c>
      <c r="B484" s="20" t="s">
        <v>1244</v>
      </c>
      <c r="C484" s="27" t="s">
        <v>677</v>
      </c>
      <c r="D484" s="9"/>
      <c r="E484" s="9"/>
      <c r="F484" s="49">
        <f t="shared" si="118"/>
        <v>0</v>
      </c>
      <c r="G484" s="50"/>
      <c r="H484" s="9"/>
      <c r="I484" s="71">
        <f>SUM(F484:H484)</f>
        <v>0</v>
      </c>
      <c r="J484" s="51"/>
      <c r="K484" s="50"/>
      <c r="L484" s="71">
        <f t="shared" si="119"/>
        <v>0</v>
      </c>
      <c r="M484" s="51">
        <f t="shared" si="120"/>
        <v>0</v>
      </c>
    </row>
    <row r="485" spans="1:13" s="2" customFormat="1" ht="13.5" x14ac:dyDescent="0.25">
      <c r="A485" s="20" t="s">
        <v>1245</v>
      </c>
      <c r="B485" s="20" t="s">
        <v>1246</v>
      </c>
      <c r="C485" s="27" t="s">
        <v>680</v>
      </c>
      <c r="D485" s="9"/>
      <c r="E485" s="9"/>
      <c r="F485" s="49">
        <f t="shared" si="118"/>
        <v>0</v>
      </c>
      <c r="G485" s="50"/>
      <c r="H485" s="9"/>
      <c r="I485" s="71">
        <f t="shared" ref="I485:I498" si="121">SUM(F485:H485)</f>
        <v>0</v>
      </c>
      <c r="J485" s="51"/>
      <c r="K485" s="50"/>
      <c r="L485" s="71">
        <f t="shared" si="119"/>
        <v>0</v>
      </c>
      <c r="M485" s="51">
        <f t="shared" si="120"/>
        <v>0</v>
      </c>
    </row>
    <row r="486" spans="1:13" s="2" customFormat="1" ht="13.5" x14ac:dyDescent="0.25">
      <c r="A486" s="20" t="s">
        <v>1247</v>
      </c>
      <c r="B486" s="20" t="s">
        <v>1248</v>
      </c>
      <c r="C486" s="27" t="s">
        <v>683</v>
      </c>
      <c r="D486" s="9"/>
      <c r="E486" s="9"/>
      <c r="F486" s="49">
        <f t="shared" si="118"/>
        <v>0</v>
      </c>
      <c r="G486" s="50"/>
      <c r="H486" s="9"/>
      <c r="I486" s="71">
        <f t="shared" si="121"/>
        <v>0</v>
      </c>
      <c r="J486" s="51"/>
      <c r="K486" s="50"/>
      <c r="L486" s="71">
        <f t="shared" si="119"/>
        <v>0</v>
      </c>
      <c r="M486" s="51">
        <f t="shared" si="120"/>
        <v>0</v>
      </c>
    </row>
    <row r="487" spans="1:13" s="2" customFormat="1" ht="26.25" x14ac:dyDescent="0.25">
      <c r="A487" s="20" t="s">
        <v>1249</v>
      </c>
      <c r="B487" s="20" t="s">
        <v>1250</v>
      </c>
      <c r="C487" s="27" t="s">
        <v>686</v>
      </c>
      <c r="D487" s="9"/>
      <c r="E487" s="9"/>
      <c r="F487" s="49">
        <f t="shared" si="118"/>
        <v>0</v>
      </c>
      <c r="G487" s="50"/>
      <c r="H487" s="9"/>
      <c r="I487" s="71">
        <f t="shared" si="121"/>
        <v>0</v>
      </c>
      <c r="J487" s="51"/>
      <c r="K487" s="50"/>
      <c r="L487" s="71">
        <f t="shared" si="119"/>
        <v>0</v>
      </c>
      <c r="M487" s="51">
        <f t="shared" si="120"/>
        <v>0</v>
      </c>
    </row>
    <row r="488" spans="1:13" s="2" customFormat="1" ht="13.5" x14ac:dyDescent="0.25">
      <c r="A488" s="20" t="s">
        <v>1251</v>
      </c>
      <c r="B488" s="20" t="s">
        <v>1252</v>
      </c>
      <c r="C488" s="27" t="s">
        <v>689</v>
      </c>
      <c r="D488" s="9"/>
      <c r="E488" s="9"/>
      <c r="F488" s="49">
        <f t="shared" si="118"/>
        <v>0</v>
      </c>
      <c r="G488" s="50"/>
      <c r="H488" s="9"/>
      <c r="I488" s="71">
        <f t="shared" si="121"/>
        <v>0</v>
      </c>
      <c r="J488" s="51"/>
      <c r="K488" s="50"/>
      <c r="L488" s="71">
        <f t="shared" si="119"/>
        <v>0</v>
      </c>
      <c r="M488" s="51">
        <f t="shared" si="120"/>
        <v>0</v>
      </c>
    </row>
    <row r="489" spans="1:13" s="2" customFormat="1" ht="26.25" x14ac:dyDescent="0.25">
      <c r="A489" s="20" t="s">
        <v>1253</v>
      </c>
      <c r="B489" s="20" t="s">
        <v>1254</v>
      </c>
      <c r="C489" s="27" t="s">
        <v>692</v>
      </c>
      <c r="D489" s="9"/>
      <c r="E489" s="9"/>
      <c r="F489" s="49">
        <f t="shared" si="118"/>
        <v>0</v>
      </c>
      <c r="G489" s="50"/>
      <c r="H489" s="9"/>
      <c r="I489" s="71">
        <f t="shared" si="121"/>
        <v>0</v>
      </c>
      <c r="J489" s="51"/>
      <c r="K489" s="50"/>
      <c r="L489" s="71">
        <f t="shared" si="119"/>
        <v>0</v>
      </c>
      <c r="M489" s="51">
        <f t="shared" si="120"/>
        <v>0</v>
      </c>
    </row>
    <row r="490" spans="1:13" s="2" customFormat="1" ht="26.25" x14ac:dyDescent="0.25">
      <c r="A490" s="20" t="s">
        <v>1255</v>
      </c>
      <c r="B490" s="20" t="s">
        <v>1256</v>
      </c>
      <c r="C490" s="27" t="s">
        <v>695</v>
      </c>
      <c r="D490" s="9"/>
      <c r="E490" s="9"/>
      <c r="F490" s="49">
        <f t="shared" si="118"/>
        <v>0</v>
      </c>
      <c r="G490" s="50"/>
      <c r="H490" s="9"/>
      <c r="I490" s="71">
        <f t="shared" si="121"/>
        <v>0</v>
      </c>
      <c r="J490" s="51"/>
      <c r="K490" s="50"/>
      <c r="L490" s="71">
        <f t="shared" si="119"/>
        <v>0</v>
      </c>
      <c r="M490" s="51">
        <f t="shared" si="120"/>
        <v>0</v>
      </c>
    </row>
    <row r="491" spans="1:13" s="2" customFormat="1" ht="26.25" x14ac:dyDescent="0.25">
      <c r="A491" s="20" t="s">
        <v>1257</v>
      </c>
      <c r="B491" s="20" t="s">
        <v>1258</v>
      </c>
      <c r="C491" s="27" t="s">
        <v>698</v>
      </c>
      <c r="D491" s="9"/>
      <c r="E491" s="9"/>
      <c r="F491" s="49">
        <f t="shared" si="118"/>
        <v>0</v>
      </c>
      <c r="G491" s="50"/>
      <c r="H491" s="9"/>
      <c r="I491" s="71">
        <f t="shared" si="121"/>
        <v>0</v>
      </c>
      <c r="J491" s="51"/>
      <c r="K491" s="50"/>
      <c r="L491" s="71">
        <f t="shared" si="119"/>
        <v>0</v>
      </c>
      <c r="M491" s="51">
        <f t="shared" si="120"/>
        <v>0</v>
      </c>
    </row>
    <row r="492" spans="1:13" s="2" customFormat="1" ht="26.25" x14ac:dyDescent="0.25">
      <c r="A492" s="20" t="s">
        <v>1259</v>
      </c>
      <c r="B492" s="20" t="s">
        <v>1260</v>
      </c>
      <c r="C492" s="27" t="s">
        <v>701</v>
      </c>
      <c r="D492" s="9"/>
      <c r="E492" s="9"/>
      <c r="F492" s="49">
        <f t="shared" si="118"/>
        <v>0</v>
      </c>
      <c r="G492" s="50"/>
      <c r="H492" s="9"/>
      <c r="I492" s="71">
        <f t="shared" si="121"/>
        <v>0</v>
      </c>
      <c r="J492" s="51"/>
      <c r="K492" s="50"/>
      <c r="L492" s="71">
        <f t="shared" si="119"/>
        <v>0</v>
      </c>
      <c r="M492" s="51">
        <f t="shared" si="120"/>
        <v>0</v>
      </c>
    </row>
    <row r="493" spans="1:13" s="2" customFormat="1" ht="13.5" x14ac:dyDescent="0.25">
      <c r="A493" s="20" t="s">
        <v>1261</v>
      </c>
      <c r="B493" s="20" t="s">
        <v>1262</v>
      </c>
      <c r="C493" s="27" t="s">
        <v>704</v>
      </c>
      <c r="D493" s="9"/>
      <c r="E493" s="9"/>
      <c r="F493" s="49">
        <f t="shared" si="118"/>
        <v>0</v>
      </c>
      <c r="G493" s="50"/>
      <c r="H493" s="9"/>
      <c r="I493" s="71">
        <f t="shared" si="121"/>
        <v>0</v>
      </c>
      <c r="J493" s="51"/>
      <c r="K493" s="50"/>
      <c r="L493" s="71">
        <f t="shared" si="119"/>
        <v>0</v>
      </c>
      <c r="M493" s="51">
        <f t="shared" si="120"/>
        <v>0</v>
      </c>
    </row>
    <row r="494" spans="1:13" s="2" customFormat="1" ht="13.5" x14ac:dyDescent="0.25">
      <c r="A494" s="20" t="s">
        <v>1263</v>
      </c>
      <c r="B494" s="20" t="s">
        <v>1264</v>
      </c>
      <c r="C494" s="27" t="s">
        <v>707</v>
      </c>
      <c r="D494" s="9"/>
      <c r="E494" s="9"/>
      <c r="F494" s="49">
        <f t="shared" si="118"/>
        <v>0</v>
      </c>
      <c r="G494" s="50"/>
      <c r="H494" s="9"/>
      <c r="I494" s="71">
        <f t="shared" si="121"/>
        <v>0</v>
      </c>
      <c r="J494" s="51"/>
      <c r="K494" s="50"/>
      <c r="L494" s="71">
        <f t="shared" si="119"/>
        <v>0</v>
      </c>
      <c r="M494" s="51">
        <f t="shared" si="120"/>
        <v>0</v>
      </c>
    </row>
    <row r="495" spans="1:13" s="2" customFormat="1" ht="13.5" x14ac:dyDescent="0.25">
      <c r="A495" s="20" t="s">
        <v>1265</v>
      </c>
      <c r="B495" s="20" t="s">
        <v>1266</v>
      </c>
      <c r="C495" s="27" t="s">
        <v>710</v>
      </c>
      <c r="D495" s="9"/>
      <c r="E495" s="9"/>
      <c r="F495" s="49">
        <f t="shared" si="118"/>
        <v>0</v>
      </c>
      <c r="G495" s="50"/>
      <c r="H495" s="9"/>
      <c r="I495" s="71">
        <f t="shared" si="121"/>
        <v>0</v>
      </c>
      <c r="J495" s="51"/>
      <c r="K495" s="50"/>
      <c r="L495" s="71">
        <f t="shared" si="119"/>
        <v>0</v>
      </c>
      <c r="M495" s="51">
        <f t="shared" si="120"/>
        <v>0</v>
      </c>
    </row>
    <row r="496" spans="1:13" s="2" customFormat="1" ht="13.5" x14ac:dyDescent="0.25">
      <c r="A496" s="20" t="s">
        <v>1267</v>
      </c>
      <c r="B496" s="20" t="s">
        <v>1268</v>
      </c>
      <c r="C496" s="27" t="s">
        <v>713</v>
      </c>
      <c r="D496" s="9"/>
      <c r="E496" s="9"/>
      <c r="F496" s="49">
        <f t="shared" si="118"/>
        <v>0</v>
      </c>
      <c r="G496" s="50"/>
      <c r="H496" s="9"/>
      <c r="I496" s="71">
        <f t="shared" si="121"/>
        <v>0</v>
      </c>
      <c r="J496" s="51"/>
      <c r="K496" s="50"/>
      <c r="L496" s="71">
        <f t="shared" si="119"/>
        <v>0</v>
      </c>
      <c r="M496" s="51">
        <f t="shared" si="120"/>
        <v>0</v>
      </c>
    </row>
    <row r="497" spans="1:15" s="2" customFormat="1" ht="39" x14ac:dyDescent="0.25">
      <c r="A497" s="20" t="s">
        <v>1269</v>
      </c>
      <c r="B497" s="20" t="s">
        <v>1270</v>
      </c>
      <c r="C497" s="27" t="s">
        <v>716</v>
      </c>
      <c r="D497" s="9"/>
      <c r="E497" s="9"/>
      <c r="F497" s="49">
        <f t="shared" si="118"/>
        <v>0</v>
      </c>
      <c r="G497" s="50"/>
      <c r="H497" s="9"/>
      <c r="I497" s="71">
        <f t="shared" si="121"/>
        <v>0</v>
      </c>
      <c r="J497" s="51"/>
      <c r="K497" s="56">
        <v>39000000</v>
      </c>
      <c r="L497" s="71">
        <f t="shared" si="119"/>
        <v>39000000</v>
      </c>
      <c r="M497" s="51">
        <f t="shared" si="120"/>
        <v>39000000</v>
      </c>
    </row>
    <row r="498" spans="1:15" s="2" customFormat="1" ht="26.25" x14ac:dyDescent="0.25">
      <c r="A498" s="20" t="s">
        <v>1271</v>
      </c>
      <c r="B498" s="20" t="s">
        <v>1272</v>
      </c>
      <c r="C498" s="27" t="s">
        <v>719</v>
      </c>
      <c r="D498" s="9"/>
      <c r="E498" s="9"/>
      <c r="F498" s="49">
        <f t="shared" si="118"/>
        <v>0</v>
      </c>
      <c r="G498" s="50"/>
      <c r="H498" s="9"/>
      <c r="I498" s="71">
        <f t="shared" si="121"/>
        <v>0</v>
      </c>
      <c r="J498" s="51"/>
      <c r="K498" s="56">
        <v>35000000</v>
      </c>
      <c r="L498" s="71">
        <f t="shared" si="119"/>
        <v>35000000</v>
      </c>
      <c r="M498" s="51">
        <f t="shared" si="120"/>
        <v>35000000</v>
      </c>
    </row>
    <row r="499" spans="1:15" s="2" customFormat="1" ht="27" x14ac:dyDescent="0.25">
      <c r="A499" s="16" t="s">
        <v>1273</v>
      </c>
      <c r="B499" s="16" t="s">
        <v>1274</v>
      </c>
      <c r="C499" s="17" t="s">
        <v>722</v>
      </c>
      <c r="D499" s="8">
        <f>SUM(D500:D510)</f>
        <v>0</v>
      </c>
      <c r="E499" s="8">
        <f>SUM(E500:E510)</f>
        <v>0</v>
      </c>
      <c r="F499" s="8">
        <f>+E499+D499</f>
        <v>0</v>
      </c>
      <c r="G499" s="65">
        <f>SUM(G500:G510)</f>
        <v>0</v>
      </c>
      <c r="H499" s="8">
        <f>SUM(H500:H510)</f>
        <v>0</v>
      </c>
      <c r="I499" s="70">
        <f>SUM(I500:I510)</f>
        <v>0</v>
      </c>
      <c r="J499" s="48">
        <f>SUM(J500:J510)</f>
        <v>0</v>
      </c>
      <c r="K499" s="65">
        <f>SUM(K500:K510)</f>
        <v>723000000</v>
      </c>
      <c r="L499" s="79">
        <f>SUM(J499:K499)</f>
        <v>723000000</v>
      </c>
      <c r="M499" s="48">
        <f>SUM(M500:M510)</f>
        <v>723000000</v>
      </c>
    </row>
    <row r="500" spans="1:15" s="2" customFormat="1" ht="39" x14ac:dyDescent="0.25">
      <c r="A500" s="20" t="s">
        <v>1275</v>
      </c>
      <c r="B500" s="20" t="s">
        <v>1276</v>
      </c>
      <c r="C500" s="27" t="s">
        <v>725</v>
      </c>
      <c r="D500" s="9"/>
      <c r="E500" s="9"/>
      <c r="F500" s="49">
        <f t="shared" ref="F500:F510" si="122">SUM(D500:E500)</f>
        <v>0</v>
      </c>
      <c r="G500" s="50"/>
      <c r="H500" s="9"/>
      <c r="I500" s="71">
        <f t="shared" ref="I500:I510" si="123">SUM(F500:H500)</f>
        <v>0</v>
      </c>
      <c r="J500" s="51"/>
      <c r="K500" s="56">
        <v>40000000</v>
      </c>
      <c r="L500" s="71">
        <f t="shared" ref="L500:L510" si="124">SUM(J500:K500)</f>
        <v>40000000</v>
      </c>
      <c r="M500" s="51">
        <f t="shared" ref="M500:M510" si="125">+L500+I500</f>
        <v>40000000</v>
      </c>
    </row>
    <row r="501" spans="1:15" s="2" customFormat="1" ht="13.5" x14ac:dyDescent="0.25">
      <c r="A501" s="20" t="s">
        <v>1277</v>
      </c>
      <c r="B501" s="20" t="s">
        <v>1278</v>
      </c>
      <c r="C501" s="27" t="s">
        <v>728</v>
      </c>
      <c r="D501" s="9"/>
      <c r="E501" s="9"/>
      <c r="F501" s="49">
        <f t="shared" si="122"/>
        <v>0</v>
      </c>
      <c r="G501" s="50"/>
      <c r="H501" s="9"/>
      <c r="I501" s="71">
        <f t="shared" si="123"/>
        <v>0</v>
      </c>
      <c r="J501" s="51"/>
      <c r="K501" s="56"/>
      <c r="L501" s="71">
        <f t="shared" si="124"/>
        <v>0</v>
      </c>
      <c r="M501" s="51">
        <f t="shared" si="125"/>
        <v>0</v>
      </c>
    </row>
    <row r="502" spans="1:15" s="2" customFormat="1" ht="39" x14ac:dyDescent="0.25">
      <c r="A502" s="20" t="s">
        <v>1279</v>
      </c>
      <c r="B502" s="20" t="s">
        <v>1280</v>
      </c>
      <c r="C502" s="27" t="s">
        <v>731</v>
      </c>
      <c r="D502" s="9"/>
      <c r="E502" s="9"/>
      <c r="F502" s="49">
        <f t="shared" si="122"/>
        <v>0</v>
      </c>
      <c r="G502" s="50"/>
      <c r="H502" s="9"/>
      <c r="I502" s="71">
        <f t="shared" si="123"/>
        <v>0</v>
      </c>
      <c r="J502" s="51"/>
      <c r="K502" s="56"/>
      <c r="L502" s="71">
        <f t="shared" si="124"/>
        <v>0</v>
      </c>
      <c r="M502" s="51">
        <f t="shared" si="125"/>
        <v>0</v>
      </c>
    </row>
    <row r="503" spans="1:15" s="2" customFormat="1" ht="39" x14ac:dyDescent="0.25">
      <c r="A503" s="20" t="s">
        <v>1281</v>
      </c>
      <c r="B503" s="20" t="s">
        <v>1282</v>
      </c>
      <c r="C503" s="27" t="s">
        <v>1283</v>
      </c>
      <c r="D503" s="9"/>
      <c r="E503" s="9"/>
      <c r="F503" s="49">
        <f t="shared" si="122"/>
        <v>0</v>
      </c>
      <c r="G503" s="50"/>
      <c r="H503" s="9"/>
      <c r="I503" s="71">
        <f t="shared" si="123"/>
        <v>0</v>
      </c>
      <c r="J503" s="51"/>
      <c r="K503" s="56"/>
      <c r="L503" s="71">
        <f t="shared" si="124"/>
        <v>0</v>
      </c>
      <c r="M503" s="51">
        <f t="shared" si="125"/>
        <v>0</v>
      </c>
    </row>
    <row r="504" spans="1:15" s="2" customFormat="1" ht="26.25" x14ac:dyDescent="0.25">
      <c r="A504" s="20" t="s">
        <v>1284</v>
      </c>
      <c r="B504" s="20" t="s">
        <v>1285</v>
      </c>
      <c r="C504" s="27" t="s">
        <v>734</v>
      </c>
      <c r="D504" s="9"/>
      <c r="E504" s="9"/>
      <c r="F504" s="49">
        <f t="shared" si="122"/>
        <v>0</v>
      </c>
      <c r="G504" s="50"/>
      <c r="H504" s="9"/>
      <c r="I504" s="71">
        <f t="shared" si="123"/>
        <v>0</v>
      </c>
      <c r="J504" s="51"/>
      <c r="K504" s="56"/>
      <c r="L504" s="71">
        <f t="shared" si="124"/>
        <v>0</v>
      </c>
      <c r="M504" s="51">
        <f t="shared" si="125"/>
        <v>0</v>
      </c>
    </row>
    <row r="505" spans="1:15" s="2" customFormat="1" ht="26.25" x14ac:dyDescent="0.25">
      <c r="A505" s="20" t="s">
        <v>1286</v>
      </c>
      <c r="B505" s="20" t="s">
        <v>1287</v>
      </c>
      <c r="C505" s="27" t="s">
        <v>737</v>
      </c>
      <c r="D505" s="9"/>
      <c r="E505" s="9"/>
      <c r="F505" s="49">
        <f t="shared" si="122"/>
        <v>0</v>
      </c>
      <c r="G505" s="50"/>
      <c r="H505" s="9"/>
      <c r="I505" s="71">
        <f t="shared" si="123"/>
        <v>0</v>
      </c>
      <c r="J505" s="51"/>
      <c r="K505" s="56"/>
      <c r="L505" s="71">
        <f t="shared" si="124"/>
        <v>0</v>
      </c>
      <c r="M505" s="51">
        <f t="shared" si="125"/>
        <v>0</v>
      </c>
    </row>
    <row r="506" spans="1:15" s="2" customFormat="1" ht="26.25" x14ac:dyDescent="0.25">
      <c r="A506" s="20" t="s">
        <v>1288</v>
      </c>
      <c r="B506" s="20" t="s">
        <v>1289</v>
      </c>
      <c r="C506" s="27" t="s">
        <v>740</v>
      </c>
      <c r="D506" s="9"/>
      <c r="E506" s="9"/>
      <c r="F506" s="49">
        <f t="shared" si="122"/>
        <v>0</v>
      </c>
      <c r="G506" s="50"/>
      <c r="H506" s="9"/>
      <c r="I506" s="71">
        <f t="shared" si="123"/>
        <v>0</v>
      </c>
      <c r="J506" s="51"/>
      <c r="K506" s="56">
        <v>609000000</v>
      </c>
      <c r="L506" s="71">
        <f t="shared" si="124"/>
        <v>609000000</v>
      </c>
      <c r="M506" s="51">
        <f t="shared" si="125"/>
        <v>609000000</v>
      </c>
      <c r="O506" s="84"/>
    </row>
    <row r="507" spans="1:15" s="2" customFormat="1" ht="26.25" x14ac:dyDescent="0.25">
      <c r="A507" s="20" t="s">
        <v>1290</v>
      </c>
      <c r="B507" s="20" t="s">
        <v>1291</v>
      </c>
      <c r="C507" s="27" t="s">
        <v>743</v>
      </c>
      <c r="D507" s="9"/>
      <c r="E507" s="9"/>
      <c r="F507" s="49">
        <f t="shared" si="122"/>
        <v>0</v>
      </c>
      <c r="G507" s="50"/>
      <c r="H507" s="9"/>
      <c r="I507" s="71">
        <f t="shared" si="123"/>
        <v>0</v>
      </c>
      <c r="J507" s="51"/>
      <c r="K507" s="56"/>
      <c r="L507" s="71">
        <f t="shared" si="124"/>
        <v>0</v>
      </c>
      <c r="M507" s="51">
        <f t="shared" si="125"/>
        <v>0</v>
      </c>
    </row>
    <row r="508" spans="1:15" s="2" customFormat="1" ht="26.25" x14ac:dyDescent="0.25">
      <c r="A508" s="20" t="s">
        <v>1292</v>
      </c>
      <c r="B508" s="20" t="s">
        <v>1293</v>
      </c>
      <c r="C508" s="27" t="s">
        <v>746</v>
      </c>
      <c r="D508" s="9"/>
      <c r="E508" s="9"/>
      <c r="F508" s="49">
        <f t="shared" si="122"/>
        <v>0</v>
      </c>
      <c r="G508" s="50"/>
      <c r="H508" s="9"/>
      <c r="I508" s="71">
        <f t="shared" si="123"/>
        <v>0</v>
      </c>
      <c r="J508" s="51"/>
      <c r="K508" s="56"/>
      <c r="L508" s="71">
        <f t="shared" si="124"/>
        <v>0</v>
      </c>
      <c r="M508" s="51">
        <f t="shared" si="125"/>
        <v>0</v>
      </c>
    </row>
    <row r="509" spans="1:15" s="2" customFormat="1" ht="26.25" x14ac:dyDescent="0.25">
      <c r="A509" s="20" t="s">
        <v>1294</v>
      </c>
      <c r="B509" s="20" t="s">
        <v>1295</v>
      </c>
      <c r="C509" s="27" t="s">
        <v>749</v>
      </c>
      <c r="D509" s="9"/>
      <c r="E509" s="9"/>
      <c r="F509" s="49">
        <f t="shared" si="122"/>
        <v>0</v>
      </c>
      <c r="G509" s="50"/>
      <c r="H509" s="9"/>
      <c r="I509" s="71">
        <f t="shared" si="123"/>
        <v>0</v>
      </c>
      <c r="J509" s="51"/>
      <c r="K509" s="56">
        <v>51000000</v>
      </c>
      <c r="L509" s="71">
        <f t="shared" si="124"/>
        <v>51000000</v>
      </c>
      <c r="M509" s="51">
        <f t="shared" si="125"/>
        <v>51000000</v>
      </c>
      <c r="N509" s="84"/>
    </row>
    <row r="510" spans="1:15" s="2" customFormat="1" ht="39" x14ac:dyDescent="0.25">
      <c r="A510" s="20" t="s">
        <v>1296</v>
      </c>
      <c r="B510" s="20" t="s">
        <v>1297</v>
      </c>
      <c r="C510" s="27" t="s">
        <v>752</v>
      </c>
      <c r="D510" s="9"/>
      <c r="E510" s="9"/>
      <c r="F510" s="49">
        <f t="shared" si="122"/>
        <v>0</v>
      </c>
      <c r="G510" s="50"/>
      <c r="H510" s="9"/>
      <c r="I510" s="71">
        <f t="shared" si="123"/>
        <v>0</v>
      </c>
      <c r="J510" s="51"/>
      <c r="K510" s="56">
        <v>23000000</v>
      </c>
      <c r="L510" s="71">
        <f t="shared" si="124"/>
        <v>23000000</v>
      </c>
      <c r="M510" s="51">
        <f t="shared" si="125"/>
        <v>23000000</v>
      </c>
      <c r="N510" s="84"/>
      <c r="O510" s="121"/>
    </row>
    <row r="511" spans="1:15" s="2" customFormat="1" ht="27" x14ac:dyDescent="0.25">
      <c r="A511" s="16" t="s">
        <v>1298</v>
      </c>
      <c r="B511" s="16" t="s">
        <v>1299</v>
      </c>
      <c r="C511" s="17" t="s">
        <v>755</v>
      </c>
      <c r="D511" s="8">
        <f>SUM(D512:D541)</f>
        <v>0</v>
      </c>
      <c r="E511" s="8">
        <f>SUM(E512:E541)</f>
        <v>0</v>
      </c>
      <c r="F511" s="8">
        <f>+D511+E511</f>
        <v>0</v>
      </c>
      <c r="G511" s="65">
        <f>SUM(G512:G541)</f>
        <v>0</v>
      </c>
      <c r="H511" s="8">
        <f>SUM(H512:H541)</f>
        <v>0</v>
      </c>
      <c r="I511" s="70">
        <f>SUM(I512:I541)</f>
        <v>0</v>
      </c>
      <c r="J511" s="48">
        <f>SUM(J512:J541)</f>
        <v>42737362</v>
      </c>
      <c r="K511" s="65">
        <f>SUM(K512:K541)</f>
        <v>415262638</v>
      </c>
      <c r="L511" s="79">
        <f>SUM(J511:K511)</f>
        <v>458000000</v>
      </c>
      <c r="M511" s="48">
        <f>SUM(M512:M541)</f>
        <v>458000000</v>
      </c>
    </row>
    <row r="512" spans="1:15" s="2" customFormat="1" ht="13.5" x14ac:dyDescent="0.25">
      <c r="A512" s="20" t="s">
        <v>1300</v>
      </c>
      <c r="B512" s="20" t="s">
        <v>1301</v>
      </c>
      <c r="C512" s="27" t="s">
        <v>767</v>
      </c>
      <c r="D512" s="9"/>
      <c r="E512" s="9"/>
      <c r="F512" s="49">
        <f t="shared" ref="F512:F541" si="126">SUM(D512:E512)</f>
        <v>0</v>
      </c>
      <c r="G512" s="50"/>
      <c r="H512" s="9"/>
      <c r="I512" s="71">
        <f t="shared" ref="I512:I541" si="127">SUM(F512:H512)</f>
        <v>0</v>
      </c>
      <c r="J512" s="51"/>
      <c r="K512" s="50"/>
      <c r="L512" s="71">
        <f t="shared" ref="L512:L541" si="128">SUM(J512:K512)</f>
        <v>0</v>
      </c>
      <c r="M512" s="51">
        <f t="shared" ref="M512:M541" si="129">+L512+I512</f>
        <v>0</v>
      </c>
    </row>
    <row r="513" spans="1:13" s="2" customFormat="1" ht="26.25" x14ac:dyDescent="0.25">
      <c r="A513" s="20" t="s">
        <v>1302</v>
      </c>
      <c r="B513" s="20" t="s">
        <v>1303</v>
      </c>
      <c r="C513" s="27" t="s">
        <v>770</v>
      </c>
      <c r="D513" s="9"/>
      <c r="E513" s="9"/>
      <c r="F513" s="49">
        <f t="shared" si="126"/>
        <v>0</v>
      </c>
      <c r="G513" s="50"/>
      <c r="H513" s="9"/>
      <c r="I513" s="71">
        <f t="shared" si="127"/>
        <v>0</v>
      </c>
      <c r="J513" s="51"/>
      <c r="K513" s="50"/>
      <c r="L513" s="71">
        <f t="shared" si="128"/>
        <v>0</v>
      </c>
      <c r="M513" s="51">
        <f t="shared" si="129"/>
        <v>0</v>
      </c>
    </row>
    <row r="514" spans="1:13" s="2" customFormat="1" ht="26.25" x14ac:dyDescent="0.25">
      <c r="A514" s="20" t="s">
        <v>1304</v>
      </c>
      <c r="B514" s="20" t="s">
        <v>1305</v>
      </c>
      <c r="C514" s="27" t="s">
        <v>773</v>
      </c>
      <c r="D514" s="9"/>
      <c r="E514" s="9"/>
      <c r="F514" s="49">
        <f t="shared" si="126"/>
        <v>0</v>
      </c>
      <c r="G514" s="50"/>
      <c r="H514" s="9"/>
      <c r="I514" s="71">
        <f t="shared" si="127"/>
        <v>0</v>
      </c>
      <c r="J514" s="51"/>
      <c r="K514" s="50"/>
      <c r="L514" s="71">
        <f t="shared" si="128"/>
        <v>0</v>
      </c>
      <c r="M514" s="51">
        <f t="shared" si="129"/>
        <v>0</v>
      </c>
    </row>
    <row r="515" spans="1:13" s="2" customFormat="1" ht="26.25" x14ac:dyDescent="0.25">
      <c r="A515" s="20" t="s">
        <v>1306</v>
      </c>
      <c r="B515" s="20" t="s">
        <v>1307</v>
      </c>
      <c r="C515" s="27" t="s">
        <v>776</v>
      </c>
      <c r="D515" s="9"/>
      <c r="E515" s="9"/>
      <c r="F515" s="49">
        <f t="shared" si="126"/>
        <v>0</v>
      </c>
      <c r="G515" s="50"/>
      <c r="H515" s="9"/>
      <c r="I515" s="71">
        <f t="shared" si="127"/>
        <v>0</v>
      </c>
      <c r="J515" s="51"/>
      <c r="K515" s="50"/>
      <c r="L515" s="71">
        <f t="shared" si="128"/>
        <v>0</v>
      </c>
      <c r="M515" s="51">
        <f t="shared" si="129"/>
        <v>0</v>
      </c>
    </row>
    <row r="516" spans="1:13" s="2" customFormat="1" ht="39" x14ac:dyDescent="0.25">
      <c r="A516" s="20" t="s">
        <v>1308</v>
      </c>
      <c r="B516" s="20" t="s">
        <v>1309</v>
      </c>
      <c r="C516" s="27" t="s">
        <v>779</v>
      </c>
      <c r="D516" s="9"/>
      <c r="E516" s="9"/>
      <c r="F516" s="49">
        <f t="shared" si="126"/>
        <v>0</v>
      </c>
      <c r="G516" s="50"/>
      <c r="H516" s="9"/>
      <c r="I516" s="71">
        <f t="shared" si="127"/>
        <v>0</v>
      </c>
      <c r="J516" s="51"/>
      <c r="K516" s="56">
        <v>3000000</v>
      </c>
      <c r="L516" s="71">
        <f t="shared" si="128"/>
        <v>3000000</v>
      </c>
      <c r="M516" s="51">
        <f t="shared" si="129"/>
        <v>3000000</v>
      </c>
    </row>
    <row r="517" spans="1:13" s="2" customFormat="1" ht="51.75" x14ac:dyDescent="0.25">
      <c r="A517" s="20" t="s">
        <v>1310</v>
      </c>
      <c r="B517" s="20" t="s">
        <v>1311</v>
      </c>
      <c r="C517" s="27" t="s">
        <v>782</v>
      </c>
      <c r="D517" s="9"/>
      <c r="E517" s="9"/>
      <c r="F517" s="49">
        <f t="shared" si="126"/>
        <v>0</v>
      </c>
      <c r="G517" s="50"/>
      <c r="H517" s="9"/>
      <c r="I517" s="71">
        <f t="shared" si="127"/>
        <v>0</v>
      </c>
      <c r="J517" s="51"/>
      <c r="K517" s="50"/>
      <c r="L517" s="71">
        <f t="shared" si="128"/>
        <v>0</v>
      </c>
      <c r="M517" s="51">
        <f t="shared" si="129"/>
        <v>0</v>
      </c>
    </row>
    <row r="518" spans="1:13" s="2" customFormat="1" ht="13.5" x14ac:dyDescent="0.25">
      <c r="A518" s="20" t="s">
        <v>1312</v>
      </c>
      <c r="B518" s="20" t="s">
        <v>1313</v>
      </c>
      <c r="C518" s="27" t="s">
        <v>785</v>
      </c>
      <c r="D518" s="9"/>
      <c r="E518" s="9"/>
      <c r="F518" s="49">
        <f t="shared" si="126"/>
        <v>0</v>
      </c>
      <c r="G518" s="50"/>
      <c r="H518" s="9"/>
      <c r="I518" s="71">
        <f t="shared" si="127"/>
        <v>0</v>
      </c>
      <c r="J518" s="51"/>
      <c r="K518" s="50"/>
      <c r="L518" s="71">
        <f t="shared" si="128"/>
        <v>0</v>
      </c>
      <c r="M518" s="51">
        <f t="shared" si="129"/>
        <v>0</v>
      </c>
    </row>
    <row r="519" spans="1:13" s="2" customFormat="1" ht="26.25" x14ac:dyDescent="0.25">
      <c r="A519" s="20" t="s">
        <v>1314</v>
      </c>
      <c r="B519" s="20" t="s">
        <v>1315</v>
      </c>
      <c r="C519" s="27" t="s">
        <v>788</v>
      </c>
      <c r="D519" s="9"/>
      <c r="E519" s="9"/>
      <c r="F519" s="49">
        <f t="shared" si="126"/>
        <v>0</v>
      </c>
      <c r="G519" s="50"/>
      <c r="H519" s="9"/>
      <c r="I519" s="71">
        <f t="shared" si="127"/>
        <v>0</v>
      </c>
      <c r="J519" s="51"/>
      <c r="K519" s="50"/>
      <c r="L519" s="71">
        <f t="shared" si="128"/>
        <v>0</v>
      </c>
      <c r="M519" s="51">
        <f t="shared" si="129"/>
        <v>0</v>
      </c>
    </row>
    <row r="520" spans="1:13" s="2" customFormat="1" ht="26.25" x14ac:dyDescent="0.25">
      <c r="A520" s="20" t="s">
        <v>1316</v>
      </c>
      <c r="B520" s="20" t="s">
        <v>1317</v>
      </c>
      <c r="C520" s="27" t="s">
        <v>791</v>
      </c>
      <c r="D520" s="9"/>
      <c r="E520" s="9"/>
      <c r="F520" s="49">
        <f t="shared" si="126"/>
        <v>0</v>
      </c>
      <c r="G520" s="50"/>
      <c r="H520" s="9"/>
      <c r="I520" s="71">
        <f t="shared" si="127"/>
        <v>0</v>
      </c>
      <c r="J520" s="51"/>
      <c r="K520" s="50"/>
      <c r="L520" s="71">
        <f t="shared" si="128"/>
        <v>0</v>
      </c>
      <c r="M520" s="51">
        <f t="shared" si="129"/>
        <v>0</v>
      </c>
    </row>
    <row r="521" spans="1:13" s="2" customFormat="1" ht="26.25" x14ac:dyDescent="0.25">
      <c r="A521" s="20" t="s">
        <v>1318</v>
      </c>
      <c r="B521" s="20" t="s">
        <v>1319</v>
      </c>
      <c r="C521" s="27" t="s">
        <v>794</v>
      </c>
      <c r="D521" s="9"/>
      <c r="E521" s="9"/>
      <c r="F521" s="49">
        <f t="shared" si="126"/>
        <v>0</v>
      </c>
      <c r="G521" s="50"/>
      <c r="H521" s="9"/>
      <c r="I521" s="71">
        <f t="shared" si="127"/>
        <v>0</v>
      </c>
      <c r="J521" s="51"/>
      <c r="K521" s="50"/>
      <c r="L521" s="71">
        <f t="shared" si="128"/>
        <v>0</v>
      </c>
      <c r="M521" s="51">
        <f t="shared" si="129"/>
        <v>0</v>
      </c>
    </row>
    <row r="522" spans="1:13" s="2" customFormat="1" ht="26.25" x14ac:dyDescent="0.25">
      <c r="A522" s="20" t="s">
        <v>1320</v>
      </c>
      <c r="B522" s="20" t="s">
        <v>1321</v>
      </c>
      <c r="C522" s="27" t="s">
        <v>797</v>
      </c>
      <c r="D522" s="9"/>
      <c r="E522" s="9"/>
      <c r="F522" s="49">
        <f t="shared" si="126"/>
        <v>0</v>
      </c>
      <c r="G522" s="50"/>
      <c r="H522" s="9"/>
      <c r="I522" s="71">
        <f t="shared" si="127"/>
        <v>0</v>
      </c>
      <c r="J522" s="51"/>
      <c r="K522" s="50"/>
      <c r="L522" s="71">
        <f t="shared" si="128"/>
        <v>0</v>
      </c>
      <c r="M522" s="51">
        <f t="shared" si="129"/>
        <v>0</v>
      </c>
    </row>
    <row r="523" spans="1:13" s="2" customFormat="1" ht="26.25" x14ac:dyDescent="0.25">
      <c r="A523" s="20" t="s">
        <v>1322</v>
      </c>
      <c r="B523" s="20" t="s">
        <v>1323</v>
      </c>
      <c r="C523" s="27" t="s">
        <v>800</v>
      </c>
      <c r="D523" s="9"/>
      <c r="E523" s="9"/>
      <c r="F523" s="49">
        <f t="shared" si="126"/>
        <v>0</v>
      </c>
      <c r="G523" s="50"/>
      <c r="H523" s="9"/>
      <c r="I523" s="71">
        <f t="shared" si="127"/>
        <v>0</v>
      </c>
      <c r="J523" s="93">
        <v>42737362</v>
      </c>
      <c r="K523" s="56">
        <f>458000000-42737362-15262638-13000000</f>
        <v>387000000</v>
      </c>
      <c r="L523" s="71">
        <f t="shared" si="128"/>
        <v>429737362</v>
      </c>
      <c r="M523" s="51">
        <f t="shared" si="129"/>
        <v>429737362</v>
      </c>
    </row>
    <row r="524" spans="1:13" s="2" customFormat="1" ht="26.25" x14ac:dyDescent="0.25">
      <c r="A524" s="20" t="s">
        <v>1324</v>
      </c>
      <c r="B524" s="20" t="s">
        <v>1325</v>
      </c>
      <c r="C524" s="27" t="s">
        <v>803</v>
      </c>
      <c r="D524" s="9"/>
      <c r="E524" s="9"/>
      <c r="F524" s="49">
        <f t="shared" si="126"/>
        <v>0</v>
      </c>
      <c r="G524" s="50"/>
      <c r="H524" s="9"/>
      <c r="I524" s="71">
        <f t="shared" si="127"/>
        <v>0</v>
      </c>
      <c r="J524" s="51"/>
      <c r="K524" s="50">
        <v>15262638</v>
      </c>
      <c r="L524" s="71">
        <f t="shared" si="128"/>
        <v>15262638</v>
      </c>
      <c r="M524" s="51">
        <f t="shared" si="129"/>
        <v>15262638</v>
      </c>
    </row>
    <row r="525" spans="1:13" s="2" customFormat="1" ht="26.25" x14ac:dyDescent="0.25">
      <c r="A525" s="20" t="s">
        <v>1326</v>
      </c>
      <c r="B525" s="20" t="s">
        <v>1327</v>
      </c>
      <c r="C525" s="27" t="s">
        <v>806</v>
      </c>
      <c r="D525" s="9"/>
      <c r="E525" s="9"/>
      <c r="F525" s="49">
        <f t="shared" si="126"/>
        <v>0</v>
      </c>
      <c r="G525" s="50"/>
      <c r="H525" s="9"/>
      <c r="I525" s="71">
        <f t="shared" si="127"/>
        <v>0</v>
      </c>
      <c r="J525" s="51"/>
      <c r="K525" s="50">
        <v>9000000</v>
      </c>
      <c r="L525" s="71">
        <f t="shared" si="128"/>
        <v>9000000</v>
      </c>
      <c r="M525" s="51">
        <f t="shared" si="129"/>
        <v>9000000</v>
      </c>
    </row>
    <row r="526" spans="1:13" s="2" customFormat="1" ht="13.5" x14ac:dyDescent="0.25">
      <c r="A526" s="20" t="s">
        <v>1328</v>
      </c>
      <c r="B526" s="20" t="s">
        <v>1329</v>
      </c>
      <c r="C526" s="27" t="s">
        <v>809</v>
      </c>
      <c r="D526" s="9"/>
      <c r="E526" s="9"/>
      <c r="F526" s="49">
        <f t="shared" si="126"/>
        <v>0</v>
      </c>
      <c r="G526" s="50"/>
      <c r="H526" s="9"/>
      <c r="I526" s="71">
        <f t="shared" si="127"/>
        <v>0</v>
      </c>
      <c r="J526" s="51"/>
      <c r="K526" s="50"/>
      <c r="L526" s="71">
        <f t="shared" si="128"/>
        <v>0</v>
      </c>
      <c r="M526" s="51">
        <f t="shared" si="129"/>
        <v>0</v>
      </c>
    </row>
    <row r="527" spans="1:13" s="2" customFormat="1" ht="13.5" x14ac:dyDescent="0.25">
      <c r="A527" s="20" t="s">
        <v>1330</v>
      </c>
      <c r="B527" s="20" t="s">
        <v>1331</v>
      </c>
      <c r="C527" s="27" t="s">
        <v>812</v>
      </c>
      <c r="D527" s="9"/>
      <c r="E527" s="9"/>
      <c r="F527" s="49">
        <f t="shared" si="126"/>
        <v>0</v>
      </c>
      <c r="G527" s="50"/>
      <c r="H527" s="9"/>
      <c r="I527" s="71">
        <f t="shared" si="127"/>
        <v>0</v>
      </c>
      <c r="J527" s="51"/>
      <c r="K527" s="50"/>
      <c r="L527" s="71">
        <f t="shared" si="128"/>
        <v>0</v>
      </c>
      <c r="M527" s="51">
        <f t="shared" si="129"/>
        <v>0</v>
      </c>
    </row>
    <row r="528" spans="1:13" s="2" customFormat="1" ht="13.5" x14ac:dyDescent="0.25">
      <c r="A528" s="20" t="s">
        <v>1332</v>
      </c>
      <c r="B528" s="20" t="s">
        <v>1333</v>
      </c>
      <c r="C528" s="27" t="s">
        <v>815</v>
      </c>
      <c r="D528" s="9"/>
      <c r="E528" s="9"/>
      <c r="F528" s="49">
        <f t="shared" si="126"/>
        <v>0</v>
      </c>
      <c r="G528" s="50"/>
      <c r="H528" s="9"/>
      <c r="I528" s="71">
        <f t="shared" si="127"/>
        <v>0</v>
      </c>
      <c r="J528" s="51"/>
      <c r="K528" s="50"/>
      <c r="L528" s="71">
        <f t="shared" si="128"/>
        <v>0</v>
      </c>
      <c r="M528" s="51">
        <f t="shared" si="129"/>
        <v>0</v>
      </c>
    </row>
    <row r="529" spans="1:13" s="2" customFormat="1" ht="26.25" x14ac:dyDescent="0.25">
      <c r="A529" s="20" t="s">
        <v>1334</v>
      </c>
      <c r="B529" s="20" t="s">
        <v>1335</v>
      </c>
      <c r="C529" s="27" t="s">
        <v>818</v>
      </c>
      <c r="D529" s="9"/>
      <c r="E529" s="9"/>
      <c r="F529" s="49">
        <f t="shared" si="126"/>
        <v>0</v>
      </c>
      <c r="G529" s="50"/>
      <c r="H529" s="9"/>
      <c r="I529" s="71">
        <f t="shared" si="127"/>
        <v>0</v>
      </c>
      <c r="J529" s="51"/>
      <c r="K529" s="50"/>
      <c r="L529" s="71">
        <f t="shared" si="128"/>
        <v>0</v>
      </c>
      <c r="M529" s="51">
        <f t="shared" si="129"/>
        <v>0</v>
      </c>
    </row>
    <row r="530" spans="1:13" s="2" customFormat="1" ht="13.5" x14ac:dyDescent="0.25">
      <c r="A530" s="20" t="s">
        <v>1336</v>
      </c>
      <c r="B530" s="20" t="s">
        <v>1337</v>
      </c>
      <c r="C530" s="27" t="s">
        <v>821</v>
      </c>
      <c r="D530" s="9"/>
      <c r="E530" s="9"/>
      <c r="F530" s="49">
        <f t="shared" si="126"/>
        <v>0</v>
      </c>
      <c r="G530" s="50"/>
      <c r="H530" s="9"/>
      <c r="I530" s="71">
        <f t="shared" si="127"/>
        <v>0</v>
      </c>
      <c r="J530" s="51"/>
      <c r="K530" s="50"/>
      <c r="L530" s="71">
        <f t="shared" si="128"/>
        <v>0</v>
      </c>
      <c r="M530" s="51">
        <f t="shared" si="129"/>
        <v>0</v>
      </c>
    </row>
    <row r="531" spans="1:13" s="2" customFormat="1" ht="13.5" x14ac:dyDescent="0.25">
      <c r="A531" s="20" t="s">
        <v>1338</v>
      </c>
      <c r="B531" s="20" t="s">
        <v>1339</v>
      </c>
      <c r="C531" s="27" t="s">
        <v>824</v>
      </c>
      <c r="D531" s="9"/>
      <c r="E531" s="9"/>
      <c r="F531" s="49">
        <f t="shared" si="126"/>
        <v>0</v>
      </c>
      <c r="G531" s="50"/>
      <c r="H531" s="9"/>
      <c r="I531" s="71">
        <f t="shared" si="127"/>
        <v>0</v>
      </c>
      <c r="J531" s="51"/>
      <c r="K531" s="56">
        <v>1000000</v>
      </c>
      <c r="L531" s="71">
        <f t="shared" si="128"/>
        <v>1000000</v>
      </c>
      <c r="M531" s="51">
        <f t="shared" si="129"/>
        <v>1000000</v>
      </c>
    </row>
    <row r="532" spans="1:13" s="2" customFormat="1" ht="13.5" x14ac:dyDescent="0.25">
      <c r="A532" s="20" t="s">
        <v>1340</v>
      </c>
      <c r="B532" s="20" t="s">
        <v>1341</v>
      </c>
      <c r="C532" s="27" t="s">
        <v>827</v>
      </c>
      <c r="D532" s="9"/>
      <c r="E532" s="9"/>
      <c r="F532" s="49">
        <f t="shared" si="126"/>
        <v>0</v>
      </c>
      <c r="G532" s="50"/>
      <c r="H532" s="9"/>
      <c r="I532" s="71">
        <f t="shared" si="127"/>
        <v>0</v>
      </c>
      <c r="J532" s="51"/>
      <c r="K532" s="50"/>
      <c r="L532" s="71">
        <f t="shared" si="128"/>
        <v>0</v>
      </c>
      <c r="M532" s="51">
        <f t="shared" si="129"/>
        <v>0</v>
      </c>
    </row>
    <row r="533" spans="1:13" s="2" customFormat="1" ht="13.5" x14ac:dyDescent="0.25">
      <c r="A533" s="20" t="s">
        <v>1342</v>
      </c>
      <c r="B533" s="20" t="s">
        <v>1343</v>
      </c>
      <c r="C533" s="27" t="s">
        <v>830</v>
      </c>
      <c r="D533" s="9"/>
      <c r="E533" s="9"/>
      <c r="F533" s="49">
        <f t="shared" si="126"/>
        <v>0</v>
      </c>
      <c r="G533" s="50"/>
      <c r="H533" s="9"/>
      <c r="I533" s="71">
        <f t="shared" si="127"/>
        <v>0</v>
      </c>
      <c r="J533" s="51"/>
      <c r="K533" s="50"/>
      <c r="L533" s="71">
        <f t="shared" si="128"/>
        <v>0</v>
      </c>
      <c r="M533" s="51">
        <f t="shared" si="129"/>
        <v>0</v>
      </c>
    </row>
    <row r="534" spans="1:13" s="2" customFormat="1" ht="26.25" x14ac:dyDescent="0.25">
      <c r="A534" s="20" t="s">
        <v>1344</v>
      </c>
      <c r="B534" s="20" t="s">
        <v>1345</v>
      </c>
      <c r="C534" s="27" t="s">
        <v>833</v>
      </c>
      <c r="D534" s="9"/>
      <c r="E534" s="9"/>
      <c r="F534" s="49">
        <f t="shared" si="126"/>
        <v>0</v>
      </c>
      <c r="G534" s="50"/>
      <c r="H534" s="9"/>
      <c r="I534" s="71">
        <f t="shared" si="127"/>
        <v>0</v>
      </c>
      <c r="J534" s="51"/>
      <c r="K534" s="50"/>
      <c r="L534" s="71">
        <f t="shared" si="128"/>
        <v>0</v>
      </c>
      <c r="M534" s="51">
        <f t="shared" si="129"/>
        <v>0</v>
      </c>
    </row>
    <row r="535" spans="1:13" s="2" customFormat="1" ht="13.5" x14ac:dyDescent="0.25">
      <c r="A535" s="20" t="s">
        <v>1346</v>
      </c>
      <c r="B535" s="20" t="s">
        <v>1347</v>
      </c>
      <c r="C535" s="27" t="s">
        <v>836</v>
      </c>
      <c r="D535" s="9"/>
      <c r="E535" s="9"/>
      <c r="F535" s="49">
        <f t="shared" si="126"/>
        <v>0</v>
      </c>
      <c r="G535" s="50"/>
      <c r="H535" s="9"/>
      <c r="I535" s="71">
        <f t="shared" si="127"/>
        <v>0</v>
      </c>
      <c r="J535" s="51"/>
      <c r="K535" s="56"/>
      <c r="L535" s="71">
        <f t="shared" si="128"/>
        <v>0</v>
      </c>
      <c r="M535" s="51">
        <f t="shared" si="129"/>
        <v>0</v>
      </c>
    </row>
    <row r="536" spans="1:13" s="2" customFormat="1" ht="39" x14ac:dyDescent="0.25">
      <c r="A536" s="20" t="s">
        <v>1348</v>
      </c>
      <c r="B536" s="20" t="s">
        <v>1349</v>
      </c>
      <c r="C536" s="27" t="s">
        <v>839</v>
      </c>
      <c r="D536" s="9"/>
      <c r="E536" s="9"/>
      <c r="F536" s="49">
        <f t="shared" si="126"/>
        <v>0</v>
      </c>
      <c r="G536" s="50"/>
      <c r="H536" s="9"/>
      <c r="I536" s="71">
        <f t="shared" si="127"/>
        <v>0</v>
      </c>
      <c r="J536" s="51"/>
      <c r="K536" s="50"/>
      <c r="L536" s="71">
        <f t="shared" si="128"/>
        <v>0</v>
      </c>
      <c r="M536" s="51">
        <f t="shared" si="129"/>
        <v>0</v>
      </c>
    </row>
    <row r="537" spans="1:13" s="2" customFormat="1" ht="13.5" x14ac:dyDescent="0.25">
      <c r="A537" s="20" t="s">
        <v>1350</v>
      </c>
      <c r="B537" s="20" t="s">
        <v>1351</v>
      </c>
      <c r="C537" s="27" t="s">
        <v>842</v>
      </c>
      <c r="D537" s="9"/>
      <c r="E537" s="9"/>
      <c r="F537" s="49">
        <f t="shared" si="126"/>
        <v>0</v>
      </c>
      <c r="G537" s="50"/>
      <c r="H537" s="9"/>
      <c r="I537" s="71">
        <f t="shared" si="127"/>
        <v>0</v>
      </c>
      <c r="J537" s="51"/>
      <c r="K537" s="50"/>
      <c r="L537" s="71">
        <f t="shared" si="128"/>
        <v>0</v>
      </c>
      <c r="M537" s="51">
        <f t="shared" si="129"/>
        <v>0</v>
      </c>
    </row>
    <row r="538" spans="1:13" s="2" customFormat="1" ht="26.25" x14ac:dyDescent="0.25">
      <c r="A538" s="20" t="s">
        <v>1352</v>
      </c>
      <c r="B538" s="20" t="s">
        <v>1353</v>
      </c>
      <c r="C538" s="27" t="s">
        <v>845</v>
      </c>
      <c r="D538" s="9"/>
      <c r="E538" s="9"/>
      <c r="F538" s="49">
        <f t="shared" si="126"/>
        <v>0</v>
      </c>
      <c r="G538" s="50"/>
      <c r="H538" s="9"/>
      <c r="I538" s="71">
        <f t="shared" si="127"/>
        <v>0</v>
      </c>
      <c r="J538" s="51"/>
      <c r="K538" s="50"/>
      <c r="L538" s="71">
        <f t="shared" si="128"/>
        <v>0</v>
      </c>
      <c r="M538" s="51">
        <f t="shared" si="129"/>
        <v>0</v>
      </c>
    </row>
    <row r="539" spans="1:13" s="2" customFormat="1" ht="26.25" x14ac:dyDescent="0.25">
      <c r="A539" s="20" t="s">
        <v>1354</v>
      </c>
      <c r="B539" s="20" t="s">
        <v>1355</v>
      </c>
      <c r="C539" s="27" t="s">
        <v>1356</v>
      </c>
      <c r="D539" s="9"/>
      <c r="E539" s="9"/>
      <c r="F539" s="49">
        <f t="shared" si="126"/>
        <v>0</v>
      </c>
      <c r="G539" s="50"/>
      <c r="H539" s="9"/>
      <c r="I539" s="71">
        <f t="shared" si="127"/>
        <v>0</v>
      </c>
      <c r="J539" s="51"/>
      <c r="K539" s="50"/>
      <c r="L539" s="71">
        <f t="shared" si="128"/>
        <v>0</v>
      </c>
      <c r="M539" s="51">
        <f t="shared" si="129"/>
        <v>0</v>
      </c>
    </row>
    <row r="540" spans="1:13" s="2" customFormat="1" ht="26.25" x14ac:dyDescent="0.25">
      <c r="A540" s="20" t="s">
        <v>1357</v>
      </c>
      <c r="B540" s="20" t="s">
        <v>1358</v>
      </c>
      <c r="C540" s="27" t="s">
        <v>1359</v>
      </c>
      <c r="D540" s="9"/>
      <c r="E540" s="9"/>
      <c r="F540" s="49">
        <f t="shared" si="126"/>
        <v>0</v>
      </c>
      <c r="G540" s="50"/>
      <c r="H540" s="9"/>
      <c r="I540" s="71">
        <f t="shared" si="127"/>
        <v>0</v>
      </c>
      <c r="J540" s="51"/>
      <c r="K540" s="50"/>
      <c r="L540" s="71">
        <f t="shared" si="128"/>
        <v>0</v>
      </c>
      <c r="M540" s="51">
        <f t="shared" si="129"/>
        <v>0</v>
      </c>
    </row>
    <row r="541" spans="1:13" s="2" customFormat="1" ht="13.5" x14ac:dyDescent="0.25">
      <c r="A541" s="20" t="s">
        <v>1360</v>
      </c>
      <c r="B541" s="20" t="s">
        <v>1361</v>
      </c>
      <c r="C541" s="27" t="s">
        <v>848</v>
      </c>
      <c r="D541" s="9"/>
      <c r="E541" s="9"/>
      <c r="F541" s="49">
        <f t="shared" si="126"/>
        <v>0</v>
      </c>
      <c r="G541" s="50"/>
      <c r="H541" s="9"/>
      <c r="I541" s="71">
        <f t="shared" si="127"/>
        <v>0</v>
      </c>
      <c r="J541" s="51"/>
      <c r="K541" s="50"/>
      <c r="L541" s="71">
        <f t="shared" si="128"/>
        <v>0</v>
      </c>
      <c r="M541" s="51">
        <f t="shared" si="129"/>
        <v>0</v>
      </c>
    </row>
    <row r="542" spans="1:13" s="2" customFormat="1" ht="27" x14ac:dyDescent="0.25">
      <c r="A542" s="16" t="s">
        <v>1362</v>
      </c>
      <c r="B542" s="16" t="s">
        <v>1363</v>
      </c>
      <c r="C542" s="17" t="s">
        <v>863</v>
      </c>
      <c r="D542" s="8">
        <f>SUM(D543:D557)</f>
        <v>0</v>
      </c>
      <c r="E542" s="8">
        <f>SUM(E543:E557)</f>
        <v>0</v>
      </c>
      <c r="F542" s="8">
        <f>+E542+D542</f>
        <v>0</v>
      </c>
      <c r="G542" s="65">
        <f>SUM(G543:G557)</f>
        <v>0</v>
      </c>
      <c r="H542" s="8">
        <f>SUM(H543:H557)</f>
        <v>0</v>
      </c>
      <c r="I542" s="70">
        <f>SUM(I543:I557)</f>
        <v>0</v>
      </c>
      <c r="J542" s="48">
        <f>SUM(J543:J557)</f>
        <v>0</v>
      </c>
      <c r="K542" s="65">
        <f>SUM(K543:K557)</f>
        <v>0</v>
      </c>
      <c r="L542" s="79">
        <f>SUM(J542:K542)</f>
        <v>0</v>
      </c>
      <c r="M542" s="48">
        <f>SUM(M543:M557)</f>
        <v>0</v>
      </c>
    </row>
    <row r="543" spans="1:13" s="2" customFormat="1" ht="26.25" x14ac:dyDescent="0.25">
      <c r="A543" s="20" t="s">
        <v>1364</v>
      </c>
      <c r="B543" s="20" t="s">
        <v>1365</v>
      </c>
      <c r="C543" s="27" t="s">
        <v>866</v>
      </c>
      <c r="D543" s="9"/>
      <c r="E543" s="9"/>
      <c r="F543" s="49">
        <f>SUM(D543:E543)</f>
        <v>0</v>
      </c>
      <c r="G543" s="50"/>
      <c r="H543" s="9"/>
      <c r="I543" s="71">
        <f t="shared" ref="I543:I557" si="130">SUM(F543:H543)</f>
        <v>0</v>
      </c>
      <c r="J543" s="51"/>
      <c r="K543" s="50"/>
      <c r="L543" s="71">
        <f t="shared" ref="L543:L557" si="131">SUM(J543:K543)</f>
        <v>0</v>
      </c>
      <c r="M543" s="51">
        <f t="shared" ref="M543:M557" si="132">+L543+I543</f>
        <v>0</v>
      </c>
    </row>
    <row r="544" spans="1:13" s="2" customFormat="1" ht="39" x14ac:dyDescent="0.25">
      <c r="A544" s="20" t="s">
        <v>1366</v>
      </c>
      <c r="B544" s="20" t="s">
        <v>1367</v>
      </c>
      <c r="C544" s="27" t="s">
        <v>869</v>
      </c>
      <c r="D544" s="9"/>
      <c r="E544" s="9"/>
      <c r="F544" s="49">
        <f t="shared" ref="F544:F557" si="133">SUM(D544:E544)</f>
        <v>0</v>
      </c>
      <c r="G544" s="50"/>
      <c r="H544" s="9"/>
      <c r="I544" s="71">
        <f t="shared" si="130"/>
        <v>0</v>
      </c>
      <c r="J544" s="51"/>
      <c r="K544" s="50"/>
      <c r="L544" s="71">
        <f t="shared" si="131"/>
        <v>0</v>
      </c>
      <c r="M544" s="51">
        <f t="shared" si="132"/>
        <v>0</v>
      </c>
    </row>
    <row r="545" spans="1:16" s="2" customFormat="1" ht="13.5" x14ac:dyDescent="0.25">
      <c r="A545" s="20" t="s">
        <v>1368</v>
      </c>
      <c r="B545" s="20" t="s">
        <v>1369</v>
      </c>
      <c r="C545" s="27" t="s">
        <v>872</v>
      </c>
      <c r="D545" s="9"/>
      <c r="E545" s="9"/>
      <c r="F545" s="49">
        <f t="shared" si="133"/>
        <v>0</v>
      </c>
      <c r="G545" s="50"/>
      <c r="H545" s="9"/>
      <c r="I545" s="71">
        <f t="shared" si="130"/>
        <v>0</v>
      </c>
      <c r="J545" s="51"/>
      <c r="K545" s="50"/>
      <c r="L545" s="71">
        <f t="shared" si="131"/>
        <v>0</v>
      </c>
      <c r="M545" s="51">
        <f t="shared" si="132"/>
        <v>0</v>
      </c>
    </row>
    <row r="546" spans="1:16" s="2" customFormat="1" ht="26.25" x14ac:dyDescent="0.25">
      <c r="A546" s="20" t="s">
        <v>1370</v>
      </c>
      <c r="B546" s="20" t="s">
        <v>1371</v>
      </c>
      <c r="C546" s="27" t="s">
        <v>875</v>
      </c>
      <c r="D546" s="9"/>
      <c r="E546" s="9"/>
      <c r="F546" s="49">
        <f t="shared" si="133"/>
        <v>0</v>
      </c>
      <c r="G546" s="50"/>
      <c r="H546" s="9"/>
      <c r="I546" s="71">
        <f t="shared" si="130"/>
        <v>0</v>
      </c>
      <c r="J546" s="51"/>
      <c r="K546" s="50"/>
      <c r="L546" s="71">
        <f t="shared" si="131"/>
        <v>0</v>
      </c>
      <c r="M546" s="51">
        <f t="shared" si="132"/>
        <v>0</v>
      </c>
    </row>
    <row r="547" spans="1:16" s="2" customFormat="1" ht="13.5" x14ac:dyDescent="0.25">
      <c r="A547" s="20" t="s">
        <v>1372</v>
      </c>
      <c r="B547" s="20" t="s">
        <v>1373</v>
      </c>
      <c r="C547" s="27" t="s">
        <v>878</v>
      </c>
      <c r="D547" s="9"/>
      <c r="E547" s="9"/>
      <c r="F547" s="49">
        <f t="shared" si="133"/>
        <v>0</v>
      </c>
      <c r="G547" s="50"/>
      <c r="H547" s="9"/>
      <c r="I547" s="71">
        <f t="shared" si="130"/>
        <v>0</v>
      </c>
      <c r="J547" s="51"/>
      <c r="K547" s="50"/>
      <c r="L547" s="71">
        <f t="shared" si="131"/>
        <v>0</v>
      </c>
      <c r="M547" s="51">
        <f t="shared" si="132"/>
        <v>0</v>
      </c>
    </row>
    <row r="548" spans="1:16" s="2" customFormat="1" ht="13.5" x14ac:dyDescent="0.25">
      <c r="A548" s="20" t="s">
        <v>1374</v>
      </c>
      <c r="B548" s="20" t="s">
        <v>1375</v>
      </c>
      <c r="C548" s="27" t="s">
        <v>881</v>
      </c>
      <c r="D548" s="9"/>
      <c r="E548" s="9"/>
      <c r="F548" s="49">
        <f t="shared" si="133"/>
        <v>0</v>
      </c>
      <c r="G548" s="50"/>
      <c r="H548" s="9"/>
      <c r="I548" s="71">
        <f t="shared" si="130"/>
        <v>0</v>
      </c>
      <c r="J548" s="51"/>
      <c r="K548" s="50"/>
      <c r="L548" s="71">
        <f t="shared" si="131"/>
        <v>0</v>
      </c>
      <c r="M548" s="51">
        <f t="shared" si="132"/>
        <v>0</v>
      </c>
    </row>
    <row r="549" spans="1:16" s="2" customFormat="1" ht="26.25" x14ac:dyDescent="0.25">
      <c r="A549" s="20" t="s">
        <v>1376</v>
      </c>
      <c r="B549" s="20" t="s">
        <v>1377</v>
      </c>
      <c r="C549" s="27" t="s">
        <v>884</v>
      </c>
      <c r="D549" s="9"/>
      <c r="E549" s="9"/>
      <c r="F549" s="49">
        <f t="shared" si="133"/>
        <v>0</v>
      </c>
      <c r="G549" s="50"/>
      <c r="H549" s="9"/>
      <c r="I549" s="71">
        <f t="shared" si="130"/>
        <v>0</v>
      </c>
      <c r="J549" s="51"/>
      <c r="K549" s="50"/>
      <c r="L549" s="71">
        <f t="shared" si="131"/>
        <v>0</v>
      </c>
      <c r="M549" s="51">
        <f t="shared" si="132"/>
        <v>0</v>
      </c>
    </row>
    <row r="550" spans="1:16" s="2" customFormat="1" ht="26.25" x14ac:dyDescent="0.25">
      <c r="A550" s="20" t="s">
        <v>1378</v>
      </c>
      <c r="B550" s="20" t="s">
        <v>1379</v>
      </c>
      <c r="C550" s="27" t="s">
        <v>887</v>
      </c>
      <c r="D550" s="9"/>
      <c r="E550" s="9"/>
      <c r="F550" s="49">
        <f t="shared" si="133"/>
        <v>0</v>
      </c>
      <c r="G550" s="50"/>
      <c r="H550" s="9"/>
      <c r="I550" s="71">
        <f t="shared" si="130"/>
        <v>0</v>
      </c>
      <c r="J550" s="51"/>
      <c r="K550" s="50"/>
      <c r="L550" s="71">
        <f t="shared" si="131"/>
        <v>0</v>
      </c>
      <c r="M550" s="51">
        <f t="shared" si="132"/>
        <v>0</v>
      </c>
    </row>
    <row r="551" spans="1:16" s="2" customFormat="1" ht="39" x14ac:dyDescent="0.25">
      <c r="A551" s="20" t="s">
        <v>1380</v>
      </c>
      <c r="B551" s="20" t="s">
        <v>1381</v>
      </c>
      <c r="C551" s="27" t="s">
        <v>890</v>
      </c>
      <c r="D551" s="9"/>
      <c r="E551" s="9"/>
      <c r="F551" s="49">
        <f t="shared" si="133"/>
        <v>0</v>
      </c>
      <c r="G551" s="50"/>
      <c r="H551" s="9"/>
      <c r="I551" s="71">
        <f t="shared" si="130"/>
        <v>0</v>
      </c>
      <c r="J551" s="51"/>
      <c r="K551" s="50"/>
      <c r="L551" s="71">
        <f t="shared" si="131"/>
        <v>0</v>
      </c>
      <c r="M551" s="51">
        <f t="shared" si="132"/>
        <v>0</v>
      </c>
    </row>
    <row r="552" spans="1:16" s="2" customFormat="1" ht="26.25" x14ac:dyDescent="0.25">
      <c r="A552" s="20" t="s">
        <v>1382</v>
      </c>
      <c r="B552" s="20" t="s">
        <v>1383</v>
      </c>
      <c r="C552" s="27" t="s">
        <v>893</v>
      </c>
      <c r="D552" s="9"/>
      <c r="E552" s="9"/>
      <c r="F552" s="49">
        <f t="shared" si="133"/>
        <v>0</v>
      </c>
      <c r="G552" s="50"/>
      <c r="H552" s="9"/>
      <c r="I552" s="71">
        <f t="shared" si="130"/>
        <v>0</v>
      </c>
      <c r="J552" s="51"/>
      <c r="K552" s="50"/>
      <c r="L552" s="71">
        <f t="shared" si="131"/>
        <v>0</v>
      </c>
      <c r="M552" s="51">
        <f t="shared" si="132"/>
        <v>0</v>
      </c>
    </row>
    <row r="553" spans="1:16" s="2" customFormat="1" ht="13.5" x14ac:dyDescent="0.25">
      <c r="A553" s="20" t="s">
        <v>1384</v>
      </c>
      <c r="B553" s="20" t="s">
        <v>1385</v>
      </c>
      <c r="C553" s="27" t="s">
        <v>896</v>
      </c>
      <c r="D553" s="9"/>
      <c r="E553" s="9"/>
      <c r="F553" s="49">
        <f t="shared" si="133"/>
        <v>0</v>
      </c>
      <c r="G553" s="50"/>
      <c r="H553" s="9"/>
      <c r="I553" s="71">
        <f t="shared" si="130"/>
        <v>0</v>
      </c>
      <c r="J553" s="51"/>
      <c r="K553" s="50"/>
      <c r="L553" s="71">
        <f t="shared" si="131"/>
        <v>0</v>
      </c>
      <c r="M553" s="51">
        <f t="shared" si="132"/>
        <v>0</v>
      </c>
    </row>
    <row r="554" spans="1:16" s="2" customFormat="1" ht="26.25" x14ac:dyDescent="0.25">
      <c r="A554" s="20" t="s">
        <v>1386</v>
      </c>
      <c r="B554" s="20" t="s">
        <v>1387</v>
      </c>
      <c r="C554" s="27" t="s">
        <v>902</v>
      </c>
      <c r="D554" s="9"/>
      <c r="E554" s="9"/>
      <c r="F554" s="49">
        <f t="shared" si="133"/>
        <v>0</v>
      </c>
      <c r="G554" s="50"/>
      <c r="H554" s="9"/>
      <c r="I554" s="71">
        <f t="shared" si="130"/>
        <v>0</v>
      </c>
      <c r="J554" s="51"/>
      <c r="K554" s="50"/>
      <c r="L554" s="71">
        <f t="shared" si="131"/>
        <v>0</v>
      </c>
      <c r="M554" s="51">
        <f t="shared" si="132"/>
        <v>0</v>
      </c>
    </row>
    <row r="555" spans="1:16" s="2" customFormat="1" ht="13.5" x14ac:dyDescent="0.25">
      <c r="A555" s="20" t="s">
        <v>1388</v>
      </c>
      <c r="B555" s="20" t="s">
        <v>1389</v>
      </c>
      <c r="C555" s="27" t="s">
        <v>905</v>
      </c>
      <c r="D555" s="9"/>
      <c r="E555" s="9"/>
      <c r="F555" s="49">
        <f t="shared" si="133"/>
        <v>0</v>
      </c>
      <c r="G555" s="50"/>
      <c r="H555" s="9"/>
      <c r="I555" s="71">
        <f t="shared" si="130"/>
        <v>0</v>
      </c>
      <c r="J555" s="51"/>
      <c r="K555" s="50"/>
      <c r="L555" s="71">
        <f t="shared" si="131"/>
        <v>0</v>
      </c>
      <c r="M555" s="51">
        <f t="shared" si="132"/>
        <v>0</v>
      </c>
    </row>
    <row r="556" spans="1:16" s="2" customFormat="1" ht="26.25" x14ac:dyDescent="0.25">
      <c r="A556" s="20" t="s">
        <v>1390</v>
      </c>
      <c r="B556" s="20" t="s">
        <v>1391</v>
      </c>
      <c r="C556" s="27" t="s">
        <v>908</v>
      </c>
      <c r="D556" s="9"/>
      <c r="E556" s="9"/>
      <c r="F556" s="49">
        <f t="shared" si="133"/>
        <v>0</v>
      </c>
      <c r="G556" s="50"/>
      <c r="H556" s="9"/>
      <c r="I556" s="71">
        <f t="shared" si="130"/>
        <v>0</v>
      </c>
      <c r="J556" s="51"/>
      <c r="K556" s="50"/>
      <c r="L556" s="71">
        <f t="shared" si="131"/>
        <v>0</v>
      </c>
      <c r="M556" s="51">
        <f t="shared" si="132"/>
        <v>0</v>
      </c>
    </row>
    <row r="557" spans="1:16" s="2" customFormat="1" ht="13.5" x14ac:dyDescent="0.25">
      <c r="A557" s="20" t="s">
        <v>1392</v>
      </c>
      <c r="B557" s="20" t="s">
        <v>1393</v>
      </c>
      <c r="C557" s="27" t="s">
        <v>911</v>
      </c>
      <c r="D557" s="9"/>
      <c r="E557" s="9"/>
      <c r="F557" s="49">
        <f t="shared" si="133"/>
        <v>0</v>
      </c>
      <c r="G557" s="50"/>
      <c r="H557" s="9"/>
      <c r="I557" s="71">
        <f t="shared" si="130"/>
        <v>0</v>
      </c>
      <c r="J557" s="51"/>
      <c r="K557" s="50"/>
      <c r="L557" s="71">
        <f t="shared" si="131"/>
        <v>0</v>
      </c>
      <c r="M557" s="51">
        <f t="shared" si="132"/>
        <v>0</v>
      </c>
    </row>
    <row r="558" spans="1:16" ht="13.5" x14ac:dyDescent="0.25">
      <c r="A558" s="16" t="s">
        <v>1394</v>
      </c>
      <c r="B558" s="16" t="s">
        <v>1395</v>
      </c>
      <c r="C558" s="17" t="s">
        <v>1396</v>
      </c>
      <c r="D558" s="7">
        <f t="shared" ref="D558:L558" si="134">+D559+D1344+D1606</f>
        <v>602887403</v>
      </c>
      <c r="E558" s="7">
        <f t="shared" si="134"/>
        <v>1244804207.6800001</v>
      </c>
      <c r="F558" s="8">
        <f t="shared" si="134"/>
        <v>1847691610.6800001</v>
      </c>
      <c r="G558" s="10">
        <f t="shared" si="134"/>
        <v>0</v>
      </c>
      <c r="H558" s="7">
        <f>+H559+H1344+H1606</f>
        <v>13261522234</v>
      </c>
      <c r="I558" s="70">
        <f>+I559+I1344+I1606</f>
        <v>15109213844.68</v>
      </c>
      <c r="J558" s="48">
        <f t="shared" si="134"/>
        <v>853870546</v>
      </c>
      <c r="K558" s="10">
        <f t="shared" si="134"/>
        <v>4411915609.3199997</v>
      </c>
      <c r="L558" s="70">
        <f t="shared" si="134"/>
        <v>5265786155.3199997</v>
      </c>
      <c r="M558" s="48">
        <f>+M559+M1344+M1606</f>
        <v>20375000000</v>
      </c>
      <c r="N558" s="82"/>
      <c r="O558" s="4"/>
      <c r="P558" s="83"/>
    </row>
    <row r="559" spans="1:16" ht="27" x14ac:dyDescent="0.25">
      <c r="A559" s="16" t="s">
        <v>1397</v>
      </c>
      <c r="B559" s="16" t="s">
        <v>1398</v>
      </c>
      <c r="C559" s="17" t="s">
        <v>1399</v>
      </c>
      <c r="D559" s="7">
        <f t="shared" ref="D559:K559" si="135">+D560+D802+D876+D1054+D1156</f>
        <v>494882314</v>
      </c>
      <c r="E559" s="7">
        <f t="shared" si="135"/>
        <v>1044659304.6800001</v>
      </c>
      <c r="F559" s="8">
        <f t="shared" si="135"/>
        <v>1539541618.6800001</v>
      </c>
      <c r="G559" s="10">
        <f t="shared" si="135"/>
        <v>0</v>
      </c>
      <c r="H559" s="7">
        <f t="shared" si="135"/>
        <v>11611522234</v>
      </c>
      <c r="I559" s="70">
        <f t="shared" si="135"/>
        <v>13151063852.68</v>
      </c>
      <c r="J559" s="48">
        <f t="shared" si="135"/>
        <v>0</v>
      </c>
      <c r="K559" s="10">
        <f t="shared" si="135"/>
        <v>0</v>
      </c>
      <c r="L559" s="70">
        <f t="shared" ref="L559:L568" si="136">SUM(J559:K559)</f>
        <v>0</v>
      </c>
      <c r="M559" s="47">
        <f>L559+I559</f>
        <v>13151063852.68</v>
      </c>
    </row>
    <row r="560" spans="1:16" ht="40.5" x14ac:dyDescent="0.25">
      <c r="A560" s="16" t="s">
        <v>1400</v>
      </c>
      <c r="B560" s="16" t="s">
        <v>1401</v>
      </c>
      <c r="C560" s="30" t="s">
        <v>1402</v>
      </c>
      <c r="D560" s="7">
        <f t="shared" ref="D560:K560" si="137">+D561+D716+D759</f>
        <v>0</v>
      </c>
      <c r="E560" s="7">
        <f t="shared" si="137"/>
        <v>329487633.68000001</v>
      </c>
      <c r="F560" s="8">
        <f t="shared" si="137"/>
        <v>329487633.68000001</v>
      </c>
      <c r="G560" s="10">
        <f t="shared" si="137"/>
        <v>0</v>
      </c>
      <c r="H560" s="7">
        <f>+H561+H716+H759</f>
        <v>2911600000</v>
      </c>
      <c r="I560" s="70">
        <f>+I561+I716+I759</f>
        <v>3241087633.6800003</v>
      </c>
      <c r="J560" s="48">
        <f t="shared" si="137"/>
        <v>0</v>
      </c>
      <c r="K560" s="10">
        <f t="shared" si="137"/>
        <v>0</v>
      </c>
      <c r="L560" s="70">
        <f t="shared" si="136"/>
        <v>0</v>
      </c>
      <c r="M560" s="47">
        <f>L560+I560</f>
        <v>3241087633.6800003</v>
      </c>
    </row>
    <row r="561" spans="1:13" ht="27" x14ac:dyDescent="0.25">
      <c r="A561" s="16" t="s">
        <v>1403</v>
      </c>
      <c r="B561" s="16" t="s">
        <v>1404</v>
      </c>
      <c r="C561" s="30" t="s">
        <v>1405</v>
      </c>
      <c r="D561" s="7">
        <f t="shared" ref="D561:K561" si="138">+D562+D576+D590+D604+D618+D632+D646+D660+D674+D688+D702</f>
        <v>0</v>
      </c>
      <c r="E561" s="7">
        <f t="shared" si="138"/>
        <v>329204998.68000001</v>
      </c>
      <c r="F561" s="8">
        <f t="shared" si="138"/>
        <v>329204998.68000001</v>
      </c>
      <c r="G561" s="10">
        <f t="shared" si="138"/>
        <v>0</v>
      </c>
      <c r="H561" s="7">
        <f>+H562+H576+H590+H604+H618+H632+H646+H660+H674+H688+H702</f>
        <v>2630100000</v>
      </c>
      <c r="I561" s="70">
        <f>+I562+I576+I590+I604+I618+I632+I646+I660+I674+I688+I702</f>
        <v>2959304998.6800003</v>
      </c>
      <c r="J561" s="48">
        <f t="shared" si="138"/>
        <v>0</v>
      </c>
      <c r="K561" s="10">
        <f t="shared" si="138"/>
        <v>0</v>
      </c>
      <c r="L561" s="70">
        <f t="shared" si="136"/>
        <v>0</v>
      </c>
      <c r="M561" s="47">
        <f>L561+I561</f>
        <v>2959304998.6800003</v>
      </c>
    </row>
    <row r="562" spans="1:13" ht="27" x14ac:dyDescent="0.25">
      <c r="A562" s="16" t="s">
        <v>1422</v>
      </c>
      <c r="B562" s="16" t="s">
        <v>1407</v>
      </c>
      <c r="C562" s="30" t="s">
        <v>1408</v>
      </c>
      <c r="D562" s="7">
        <f t="shared" ref="D562:K563" si="139">+D563</f>
        <v>0</v>
      </c>
      <c r="E562" s="7">
        <f t="shared" si="139"/>
        <v>329204998.68000001</v>
      </c>
      <c r="F562" s="8">
        <f t="shared" si="139"/>
        <v>329204998.68000001</v>
      </c>
      <c r="G562" s="10">
        <f t="shared" si="139"/>
        <v>0</v>
      </c>
      <c r="H562" s="7">
        <f t="shared" si="139"/>
        <v>1200000000</v>
      </c>
      <c r="I562" s="70">
        <f t="shared" si="139"/>
        <v>1529204998.6800001</v>
      </c>
      <c r="J562" s="48">
        <f t="shared" si="139"/>
        <v>0</v>
      </c>
      <c r="K562" s="10">
        <f t="shared" si="139"/>
        <v>0</v>
      </c>
      <c r="L562" s="70">
        <f t="shared" si="136"/>
        <v>0</v>
      </c>
      <c r="M562" s="47">
        <f>L562+I562</f>
        <v>1529204998.6800001</v>
      </c>
    </row>
    <row r="563" spans="1:13" s="2" customFormat="1" ht="13.5" x14ac:dyDescent="0.25">
      <c r="A563" s="16" t="s">
        <v>1422</v>
      </c>
      <c r="B563" s="16" t="s">
        <v>1632</v>
      </c>
      <c r="C563" s="17" t="s">
        <v>170</v>
      </c>
      <c r="D563" s="7">
        <f t="shared" si="139"/>
        <v>0</v>
      </c>
      <c r="E563" s="7">
        <f t="shared" si="139"/>
        <v>329204998.68000001</v>
      </c>
      <c r="F563" s="8">
        <f t="shared" si="139"/>
        <v>329204998.68000001</v>
      </c>
      <c r="G563" s="10">
        <f t="shared" si="139"/>
        <v>0</v>
      </c>
      <c r="H563" s="7">
        <f t="shared" si="139"/>
        <v>1200000000</v>
      </c>
      <c r="I563" s="70">
        <f t="shared" si="139"/>
        <v>1529204998.6800001</v>
      </c>
      <c r="J563" s="48">
        <f t="shared" si="139"/>
        <v>0</v>
      </c>
      <c r="K563" s="10">
        <f t="shared" si="139"/>
        <v>0</v>
      </c>
      <c r="L563" s="70">
        <f t="shared" si="136"/>
        <v>0</v>
      </c>
      <c r="M563" s="47">
        <f>L563+I563</f>
        <v>1529204998.6800001</v>
      </c>
    </row>
    <row r="564" spans="1:13" s="2" customFormat="1" ht="13.5" x14ac:dyDescent="0.25">
      <c r="A564" s="16" t="s">
        <v>1422</v>
      </c>
      <c r="B564" s="16" t="s">
        <v>1633</v>
      </c>
      <c r="C564" s="17" t="s">
        <v>330</v>
      </c>
      <c r="D564" s="7">
        <f>SUM(D565:D575)</f>
        <v>0</v>
      </c>
      <c r="E564" s="7">
        <f>SUM(E565:E575)</f>
        <v>329204998.68000001</v>
      </c>
      <c r="F564" s="8">
        <f>+D564+E564</f>
        <v>329204998.68000001</v>
      </c>
      <c r="G564" s="10">
        <f>SUM(G565:G575)</f>
        <v>0</v>
      </c>
      <c r="H564" s="7">
        <f>SUM(H565:H575)</f>
        <v>1200000000</v>
      </c>
      <c r="I564" s="70">
        <f>+SUM(F564:H564)</f>
        <v>1529204998.6800001</v>
      </c>
      <c r="J564" s="48">
        <f>SUM(J565:J575)</f>
        <v>0</v>
      </c>
      <c r="K564" s="10">
        <f>SUM(K565:K575)</f>
        <v>0</v>
      </c>
      <c r="L564" s="70">
        <f t="shared" si="136"/>
        <v>0</v>
      </c>
      <c r="M564" s="47">
        <f>SUM(M565:M575)</f>
        <v>1529204998.6800001</v>
      </c>
    </row>
    <row r="565" spans="1:13" s="2" customFormat="1" ht="27" x14ac:dyDescent="0.25">
      <c r="A565" s="31" t="s">
        <v>1422</v>
      </c>
      <c r="B565" s="31" t="s">
        <v>1634</v>
      </c>
      <c r="C565" s="32" t="s">
        <v>333</v>
      </c>
      <c r="D565" s="11"/>
      <c r="E565" s="11"/>
      <c r="F565" s="57">
        <f>SUM(D565:E565)</f>
        <v>0</v>
      </c>
      <c r="G565" s="58"/>
      <c r="H565" s="11"/>
      <c r="I565" s="73">
        <f>SUM(F565:H565)</f>
        <v>0</v>
      </c>
      <c r="J565" s="59"/>
      <c r="K565" s="58"/>
      <c r="L565" s="73">
        <f t="shared" si="136"/>
        <v>0</v>
      </c>
      <c r="M565" s="59">
        <f>+L565+I565</f>
        <v>0</v>
      </c>
    </row>
    <row r="566" spans="1:13" s="2" customFormat="1" ht="13.5" x14ac:dyDescent="0.25">
      <c r="A566" s="31" t="s">
        <v>1422</v>
      </c>
      <c r="B566" s="31" t="s">
        <v>1635</v>
      </c>
      <c r="C566" s="32" t="s">
        <v>369</v>
      </c>
      <c r="D566" s="11"/>
      <c r="E566" s="11"/>
      <c r="F566" s="57">
        <f t="shared" ref="F566:F575" si="140">SUM(D566:E566)</f>
        <v>0</v>
      </c>
      <c r="G566" s="58"/>
      <c r="H566" s="11"/>
      <c r="I566" s="73">
        <f t="shared" ref="I566:I575" si="141">SUM(F566:H566)</f>
        <v>0</v>
      </c>
      <c r="J566" s="59"/>
      <c r="K566" s="58"/>
      <c r="L566" s="73">
        <f t="shared" si="136"/>
        <v>0</v>
      </c>
      <c r="M566" s="59">
        <f t="shared" ref="M566:M575" si="142">+L566+I566</f>
        <v>0</v>
      </c>
    </row>
    <row r="567" spans="1:13" s="2" customFormat="1" ht="40.5" x14ac:dyDescent="0.25">
      <c r="A567" s="31" t="s">
        <v>1422</v>
      </c>
      <c r="B567" s="31" t="s">
        <v>1636</v>
      </c>
      <c r="C567" s="32" t="s">
        <v>384</v>
      </c>
      <c r="D567" s="11"/>
      <c r="E567" s="11"/>
      <c r="F567" s="57">
        <f t="shared" si="140"/>
        <v>0</v>
      </c>
      <c r="G567" s="58"/>
      <c r="H567" s="11"/>
      <c r="I567" s="73">
        <f t="shared" si="141"/>
        <v>0</v>
      </c>
      <c r="J567" s="59"/>
      <c r="K567" s="58"/>
      <c r="L567" s="73">
        <f t="shared" si="136"/>
        <v>0</v>
      </c>
      <c r="M567" s="59">
        <f t="shared" si="142"/>
        <v>0</v>
      </c>
    </row>
    <row r="568" spans="1:13" s="2" customFormat="1" ht="27" x14ac:dyDescent="0.25">
      <c r="A568" s="31" t="s">
        <v>1422</v>
      </c>
      <c r="B568" s="31" t="s">
        <v>1637</v>
      </c>
      <c r="C568" s="32" t="s">
        <v>459</v>
      </c>
      <c r="D568" s="11"/>
      <c r="E568" s="11"/>
      <c r="F568" s="57">
        <f t="shared" si="140"/>
        <v>0</v>
      </c>
      <c r="G568" s="58"/>
      <c r="H568" s="11">
        <v>13547656</v>
      </c>
      <c r="I568" s="73">
        <f t="shared" si="141"/>
        <v>13547656</v>
      </c>
      <c r="J568" s="59"/>
      <c r="K568" s="58"/>
      <c r="L568" s="73">
        <f t="shared" si="136"/>
        <v>0</v>
      </c>
      <c r="M568" s="59">
        <f t="shared" si="142"/>
        <v>13547656</v>
      </c>
    </row>
    <row r="569" spans="1:13" s="2" customFormat="1" ht="13.5" x14ac:dyDescent="0.25">
      <c r="A569" s="31" t="s">
        <v>1422</v>
      </c>
      <c r="B569" s="31" t="s">
        <v>1638</v>
      </c>
      <c r="C569" s="32" t="s">
        <v>588</v>
      </c>
      <c r="D569" s="11"/>
      <c r="E569" s="11"/>
      <c r="F569" s="57">
        <f t="shared" si="140"/>
        <v>0</v>
      </c>
      <c r="G569" s="58"/>
      <c r="H569" s="11"/>
      <c r="I569" s="73">
        <f t="shared" si="141"/>
        <v>0</v>
      </c>
      <c r="J569" s="59"/>
      <c r="K569" s="58"/>
      <c r="L569" s="73">
        <f t="shared" ref="L569:L629" si="143">SUM(J569:K569)</f>
        <v>0</v>
      </c>
      <c r="M569" s="59">
        <f t="shared" si="142"/>
        <v>0</v>
      </c>
    </row>
    <row r="570" spans="1:13" s="2" customFormat="1" ht="13.5" x14ac:dyDescent="0.25">
      <c r="A570" s="31" t="s">
        <v>1422</v>
      </c>
      <c r="B570" s="31" t="s">
        <v>1639</v>
      </c>
      <c r="C570" s="32" t="s">
        <v>650</v>
      </c>
      <c r="D570" s="11"/>
      <c r="E570" s="11"/>
      <c r="F570" s="57">
        <f t="shared" si="140"/>
        <v>0</v>
      </c>
      <c r="G570" s="58"/>
      <c r="H570" s="11"/>
      <c r="I570" s="73">
        <f t="shared" si="141"/>
        <v>0</v>
      </c>
      <c r="J570" s="59"/>
      <c r="K570" s="58"/>
      <c r="L570" s="73">
        <f t="shared" si="143"/>
        <v>0</v>
      </c>
      <c r="M570" s="59">
        <f t="shared" si="142"/>
        <v>0</v>
      </c>
    </row>
    <row r="571" spans="1:13" s="2" customFormat="1" ht="54" x14ac:dyDescent="0.25">
      <c r="A571" s="31" t="s">
        <v>1422</v>
      </c>
      <c r="B571" s="31" t="s">
        <v>1640</v>
      </c>
      <c r="C571" s="32" t="s">
        <v>674</v>
      </c>
      <c r="D571" s="11"/>
      <c r="E571" s="11"/>
      <c r="F571" s="57">
        <f t="shared" si="140"/>
        <v>0</v>
      </c>
      <c r="G571" s="58"/>
      <c r="H571" s="11">
        <v>106839825</v>
      </c>
      <c r="I571" s="73">
        <f t="shared" si="141"/>
        <v>106839825</v>
      </c>
      <c r="J571" s="59"/>
      <c r="K571" s="58"/>
      <c r="L571" s="73">
        <f t="shared" si="143"/>
        <v>0</v>
      </c>
      <c r="M571" s="59">
        <f t="shared" si="142"/>
        <v>106839825</v>
      </c>
    </row>
    <row r="572" spans="1:13" s="2" customFormat="1" ht="27" x14ac:dyDescent="0.25">
      <c r="A572" s="31" t="s">
        <v>1422</v>
      </c>
      <c r="B572" s="31" t="s">
        <v>1641</v>
      </c>
      <c r="C572" s="32" t="s">
        <v>722</v>
      </c>
      <c r="D572" s="11"/>
      <c r="E572" s="11"/>
      <c r="F572" s="57">
        <f t="shared" si="140"/>
        <v>0</v>
      </c>
      <c r="G572" s="58"/>
      <c r="H572" s="11">
        <v>104429050</v>
      </c>
      <c r="I572" s="73">
        <f t="shared" si="141"/>
        <v>104429050</v>
      </c>
      <c r="J572" s="59"/>
      <c r="K572" s="58"/>
      <c r="L572" s="73">
        <f t="shared" si="143"/>
        <v>0</v>
      </c>
      <c r="M572" s="59">
        <f t="shared" si="142"/>
        <v>104429050</v>
      </c>
    </row>
    <row r="573" spans="1:13" s="2" customFormat="1" ht="27" x14ac:dyDescent="0.25">
      <c r="A573" s="31" t="s">
        <v>1422</v>
      </c>
      <c r="B573" s="31" t="s">
        <v>1642</v>
      </c>
      <c r="C573" s="32" t="s">
        <v>755</v>
      </c>
      <c r="D573" s="11"/>
      <c r="E573" s="11">
        <v>329204998.68000001</v>
      </c>
      <c r="F573" s="57">
        <f t="shared" si="140"/>
        <v>329204998.68000001</v>
      </c>
      <c r="G573" s="58"/>
      <c r="H573" s="11">
        <v>975183469</v>
      </c>
      <c r="I573" s="73">
        <f t="shared" si="141"/>
        <v>1304388467.6800001</v>
      </c>
      <c r="J573" s="59"/>
      <c r="K573" s="58"/>
      <c r="L573" s="73">
        <f t="shared" si="143"/>
        <v>0</v>
      </c>
      <c r="M573" s="59">
        <f t="shared" si="142"/>
        <v>1304388467.6800001</v>
      </c>
    </row>
    <row r="574" spans="1:13" s="2" customFormat="1" ht="27" x14ac:dyDescent="0.25">
      <c r="A574" s="31" t="s">
        <v>1422</v>
      </c>
      <c r="B574" s="31" t="s">
        <v>1643</v>
      </c>
      <c r="C574" s="32" t="s">
        <v>863</v>
      </c>
      <c r="D574" s="11"/>
      <c r="E574" s="11"/>
      <c r="F574" s="57">
        <f t="shared" si="140"/>
        <v>0</v>
      </c>
      <c r="G574" s="58"/>
      <c r="H574" s="11"/>
      <c r="I574" s="73">
        <f t="shared" si="141"/>
        <v>0</v>
      </c>
      <c r="J574" s="59"/>
      <c r="K574" s="58"/>
      <c r="L574" s="73">
        <f t="shared" si="143"/>
        <v>0</v>
      </c>
      <c r="M574" s="59">
        <f t="shared" si="142"/>
        <v>0</v>
      </c>
    </row>
    <row r="575" spans="1:13" s="2" customFormat="1" ht="13.5" x14ac:dyDescent="0.25">
      <c r="A575" s="31" t="s">
        <v>1422</v>
      </c>
      <c r="B575" s="31" t="s">
        <v>1644</v>
      </c>
      <c r="C575" s="32" t="s">
        <v>914</v>
      </c>
      <c r="D575" s="11"/>
      <c r="E575" s="11"/>
      <c r="F575" s="57">
        <f t="shared" si="140"/>
        <v>0</v>
      </c>
      <c r="G575" s="58"/>
      <c r="H575" s="11"/>
      <c r="I575" s="73">
        <f t="shared" si="141"/>
        <v>0</v>
      </c>
      <c r="J575" s="59"/>
      <c r="K575" s="58"/>
      <c r="L575" s="73">
        <f t="shared" si="143"/>
        <v>0</v>
      </c>
      <c r="M575" s="59">
        <f t="shared" si="142"/>
        <v>0</v>
      </c>
    </row>
    <row r="576" spans="1:13" ht="24.75" customHeight="1" x14ac:dyDescent="0.25">
      <c r="A576" s="16" t="s">
        <v>1422</v>
      </c>
      <c r="B576" s="16" t="s">
        <v>1645</v>
      </c>
      <c r="C576" s="30" t="s">
        <v>1423</v>
      </c>
      <c r="D576" s="7">
        <f t="shared" ref="D576:I577" si="144">+D577</f>
        <v>0</v>
      </c>
      <c r="E576" s="7">
        <f t="shared" si="144"/>
        <v>0</v>
      </c>
      <c r="F576" s="8">
        <f t="shared" si="144"/>
        <v>0</v>
      </c>
      <c r="G576" s="10">
        <f t="shared" si="144"/>
        <v>0</v>
      </c>
      <c r="H576" s="7">
        <f t="shared" si="144"/>
        <v>500000000</v>
      </c>
      <c r="I576" s="70">
        <f t="shared" si="144"/>
        <v>500000000</v>
      </c>
      <c r="J576" s="48">
        <f>+J577</f>
        <v>0</v>
      </c>
      <c r="K576" s="10">
        <f>+K577</f>
        <v>0</v>
      </c>
      <c r="L576" s="70">
        <f t="shared" si="143"/>
        <v>0</v>
      </c>
      <c r="M576" s="47">
        <f t="shared" ref="M576:M577" si="145">L576+I576</f>
        <v>500000000</v>
      </c>
    </row>
    <row r="577" spans="1:13" s="2" customFormat="1" ht="13.5" x14ac:dyDescent="0.25">
      <c r="A577" s="16" t="s">
        <v>1422</v>
      </c>
      <c r="B577" s="16" t="s">
        <v>1659</v>
      </c>
      <c r="C577" s="17" t="s">
        <v>170</v>
      </c>
      <c r="D577" s="7">
        <f t="shared" si="144"/>
        <v>0</v>
      </c>
      <c r="E577" s="7">
        <f t="shared" si="144"/>
        <v>0</v>
      </c>
      <c r="F577" s="8">
        <f t="shared" si="144"/>
        <v>0</v>
      </c>
      <c r="G577" s="10">
        <f t="shared" si="144"/>
        <v>0</v>
      </c>
      <c r="H577" s="7">
        <f t="shared" si="144"/>
        <v>500000000</v>
      </c>
      <c r="I577" s="70">
        <f t="shared" si="144"/>
        <v>500000000</v>
      </c>
      <c r="J577" s="48">
        <f>+J578</f>
        <v>0</v>
      </c>
      <c r="K577" s="10">
        <f>+K578</f>
        <v>0</v>
      </c>
      <c r="L577" s="70">
        <f t="shared" si="143"/>
        <v>0</v>
      </c>
      <c r="M577" s="47">
        <f t="shared" si="145"/>
        <v>500000000</v>
      </c>
    </row>
    <row r="578" spans="1:13" s="2" customFormat="1" ht="13.5" x14ac:dyDescent="0.25">
      <c r="A578" s="16" t="s">
        <v>1422</v>
      </c>
      <c r="B578" s="16" t="s">
        <v>1660</v>
      </c>
      <c r="C578" s="17" t="s">
        <v>330</v>
      </c>
      <c r="D578" s="7">
        <f>SUM(D579:D589)</f>
        <v>0</v>
      </c>
      <c r="E578" s="7">
        <f>SUM(E579:E589)</f>
        <v>0</v>
      </c>
      <c r="F578" s="8">
        <f>+D578+E578</f>
        <v>0</v>
      </c>
      <c r="G578" s="10">
        <f>SUM(G579:G589)</f>
        <v>0</v>
      </c>
      <c r="H578" s="7">
        <f>SUM(H579:H589)</f>
        <v>500000000</v>
      </c>
      <c r="I578" s="70">
        <f>+SUM(F578:H578)</f>
        <v>500000000</v>
      </c>
      <c r="J578" s="48">
        <f>SUM(J579:J589)</f>
        <v>0</v>
      </c>
      <c r="K578" s="10">
        <f>SUM(K579:K589)</f>
        <v>0</v>
      </c>
      <c r="L578" s="70">
        <f t="shared" si="143"/>
        <v>0</v>
      </c>
      <c r="M578" s="47">
        <f>SUM(M579:M589)</f>
        <v>500000000</v>
      </c>
    </row>
    <row r="579" spans="1:13" s="2" customFormat="1" ht="27" x14ac:dyDescent="0.25">
      <c r="A579" s="31" t="s">
        <v>1422</v>
      </c>
      <c r="B579" s="31" t="s">
        <v>1661</v>
      </c>
      <c r="C579" s="32" t="s">
        <v>333</v>
      </c>
      <c r="D579" s="11"/>
      <c r="E579" s="11"/>
      <c r="F579" s="57">
        <f>SUM(D579:E579)</f>
        <v>0</v>
      </c>
      <c r="G579" s="58"/>
      <c r="H579" s="11"/>
      <c r="I579" s="73">
        <f t="shared" ref="I579:I589" si="146">SUM(F579:H579)</f>
        <v>0</v>
      </c>
      <c r="J579" s="59"/>
      <c r="K579" s="58"/>
      <c r="L579" s="73">
        <f t="shared" si="143"/>
        <v>0</v>
      </c>
      <c r="M579" s="59">
        <f t="shared" ref="M579:M589" si="147">+L579+I579</f>
        <v>0</v>
      </c>
    </row>
    <row r="580" spans="1:13" s="2" customFormat="1" ht="13.5" x14ac:dyDescent="0.25">
      <c r="A580" s="31" t="s">
        <v>1422</v>
      </c>
      <c r="B580" s="31" t="s">
        <v>1662</v>
      </c>
      <c r="C580" s="32" t="s">
        <v>369</v>
      </c>
      <c r="D580" s="11"/>
      <c r="E580" s="11"/>
      <c r="F580" s="57">
        <f t="shared" ref="F580:F589" si="148">SUM(D580:E580)</f>
        <v>0</v>
      </c>
      <c r="G580" s="58"/>
      <c r="H580" s="11"/>
      <c r="I580" s="73">
        <f t="shared" si="146"/>
        <v>0</v>
      </c>
      <c r="J580" s="59"/>
      <c r="K580" s="58"/>
      <c r="L580" s="73">
        <f t="shared" si="143"/>
        <v>0</v>
      </c>
      <c r="M580" s="59">
        <f t="shared" si="147"/>
        <v>0</v>
      </c>
    </row>
    <row r="581" spans="1:13" s="2" customFormat="1" ht="40.5" x14ac:dyDescent="0.25">
      <c r="A581" s="31" t="s">
        <v>1422</v>
      </c>
      <c r="B581" s="31" t="s">
        <v>1663</v>
      </c>
      <c r="C581" s="32" t="s">
        <v>384</v>
      </c>
      <c r="D581" s="11"/>
      <c r="E581" s="11"/>
      <c r="F581" s="57">
        <f t="shared" si="148"/>
        <v>0</v>
      </c>
      <c r="G581" s="58"/>
      <c r="H581" s="11"/>
      <c r="I581" s="73">
        <f t="shared" si="146"/>
        <v>0</v>
      </c>
      <c r="J581" s="59"/>
      <c r="K581" s="58"/>
      <c r="L581" s="73">
        <f t="shared" si="143"/>
        <v>0</v>
      </c>
      <c r="M581" s="59">
        <f t="shared" si="147"/>
        <v>0</v>
      </c>
    </row>
    <row r="582" spans="1:13" s="2" customFormat="1" ht="27" x14ac:dyDescent="0.25">
      <c r="A582" s="31" t="s">
        <v>1422</v>
      </c>
      <c r="B582" s="31" t="s">
        <v>1664</v>
      </c>
      <c r="C582" s="32" t="s">
        <v>459</v>
      </c>
      <c r="D582" s="11"/>
      <c r="E582" s="11"/>
      <c r="F582" s="57">
        <f t="shared" si="148"/>
        <v>0</v>
      </c>
      <c r="G582" s="58"/>
      <c r="H582" s="11">
        <v>13547656</v>
      </c>
      <c r="I582" s="73">
        <f t="shared" si="146"/>
        <v>13547656</v>
      </c>
      <c r="J582" s="59"/>
      <c r="K582" s="58"/>
      <c r="L582" s="73">
        <f t="shared" si="143"/>
        <v>0</v>
      </c>
      <c r="M582" s="59">
        <f t="shared" si="147"/>
        <v>13547656</v>
      </c>
    </row>
    <row r="583" spans="1:13" s="2" customFormat="1" ht="13.5" x14ac:dyDescent="0.25">
      <c r="A583" s="31" t="s">
        <v>1422</v>
      </c>
      <c r="B583" s="31" t="s">
        <v>1665</v>
      </c>
      <c r="C583" s="32" t="s">
        <v>588</v>
      </c>
      <c r="D583" s="11"/>
      <c r="E583" s="11"/>
      <c r="F583" s="57">
        <f t="shared" si="148"/>
        <v>0</v>
      </c>
      <c r="G583" s="58"/>
      <c r="H583" s="11"/>
      <c r="I583" s="73">
        <f t="shared" si="146"/>
        <v>0</v>
      </c>
      <c r="J583" s="59"/>
      <c r="K583" s="58"/>
      <c r="L583" s="73">
        <f t="shared" si="143"/>
        <v>0</v>
      </c>
      <c r="M583" s="59">
        <f t="shared" si="147"/>
        <v>0</v>
      </c>
    </row>
    <row r="584" spans="1:13" s="2" customFormat="1" ht="13.5" x14ac:dyDescent="0.25">
      <c r="A584" s="31" t="s">
        <v>1422</v>
      </c>
      <c r="B584" s="31" t="s">
        <v>1666</v>
      </c>
      <c r="C584" s="32" t="s">
        <v>650</v>
      </c>
      <c r="D584" s="11"/>
      <c r="E584" s="11"/>
      <c r="F584" s="57">
        <f t="shared" si="148"/>
        <v>0</v>
      </c>
      <c r="G584" s="58"/>
      <c r="H584" s="11"/>
      <c r="I584" s="73">
        <f t="shared" si="146"/>
        <v>0</v>
      </c>
      <c r="J584" s="59"/>
      <c r="K584" s="58"/>
      <c r="L584" s="73">
        <f t="shared" si="143"/>
        <v>0</v>
      </c>
      <c r="M584" s="59">
        <f t="shared" si="147"/>
        <v>0</v>
      </c>
    </row>
    <row r="585" spans="1:13" s="2" customFormat="1" ht="54" x14ac:dyDescent="0.25">
      <c r="A585" s="31" t="s">
        <v>1422</v>
      </c>
      <c r="B585" s="31" t="s">
        <v>1667</v>
      </c>
      <c r="C585" s="32" t="s">
        <v>674</v>
      </c>
      <c r="D585" s="11"/>
      <c r="E585" s="11"/>
      <c r="F585" s="57">
        <f t="shared" si="148"/>
        <v>0</v>
      </c>
      <c r="G585" s="58"/>
      <c r="H585" s="11">
        <v>115679648</v>
      </c>
      <c r="I585" s="73">
        <f t="shared" si="146"/>
        <v>115679648</v>
      </c>
      <c r="J585" s="59"/>
      <c r="K585" s="58"/>
      <c r="L585" s="73">
        <f t="shared" si="143"/>
        <v>0</v>
      </c>
      <c r="M585" s="59">
        <f t="shared" si="147"/>
        <v>115679648</v>
      </c>
    </row>
    <row r="586" spans="1:13" s="2" customFormat="1" ht="27" x14ac:dyDescent="0.25">
      <c r="A586" s="31" t="s">
        <v>1422</v>
      </c>
      <c r="B586" s="31" t="s">
        <v>1668</v>
      </c>
      <c r="C586" s="32" t="s">
        <v>722</v>
      </c>
      <c r="D586" s="11"/>
      <c r="E586" s="11"/>
      <c r="F586" s="57">
        <f t="shared" si="148"/>
        <v>0</v>
      </c>
      <c r="G586" s="58"/>
      <c r="H586" s="11">
        <v>107000000</v>
      </c>
      <c r="I586" s="73">
        <f t="shared" si="146"/>
        <v>107000000</v>
      </c>
      <c r="J586" s="59"/>
      <c r="K586" s="58"/>
      <c r="L586" s="73">
        <f t="shared" si="143"/>
        <v>0</v>
      </c>
      <c r="M586" s="59">
        <f t="shared" si="147"/>
        <v>107000000</v>
      </c>
    </row>
    <row r="587" spans="1:13" s="2" customFormat="1" ht="27" x14ac:dyDescent="0.25">
      <c r="A587" s="31" t="s">
        <v>1422</v>
      </c>
      <c r="B587" s="31" t="s">
        <v>1669</v>
      </c>
      <c r="C587" s="32" t="s">
        <v>755</v>
      </c>
      <c r="D587" s="11"/>
      <c r="E587" s="11"/>
      <c r="F587" s="57">
        <f t="shared" si="148"/>
        <v>0</v>
      </c>
      <c r="G587" s="58"/>
      <c r="H587" s="11">
        <v>263772696</v>
      </c>
      <c r="I587" s="73">
        <f t="shared" si="146"/>
        <v>263772696</v>
      </c>
      <c r="J587" s="59"/>
      <c r="K587" s="58"/>
      <c r="L587" s="73">
        <f t="shared" si="143"/>
        <v>0</v>
      </c>
      <c r="M587" s="59">
        <f t="shared" si="147"/>
        <v>263772696</v>
      </c>
    </row>
    <row r="588" spans="1:13" s="2" customFormat="1" ht="27" x14ac:dyDescent="0.25">
      <c r="A588" s="31" t="s">
        <v>1422</v>
      </c>
      <c r="B588" s="31" t="s">
        <v>1670</v>
      </c>
      <c r="C588" s="32" t="s">
        <v>863</v>
      </c>
      <c r="D588" s="11"/>
      <c r="E588" s="11"/>
      <c r="F588" s="57">
        <f t="shared" si="148"/>
        <v>0</v>
      </c>
      <c r="G588" s="58"/>
      <c r="H588" s="11"/>
      <c r="I588" s="73">
        <f t="shared" si="146"/>
        <v>0</v>
      </c>
      <c r="J588" s="59"/>
      <c r="K588" s="58"/>
      <c r="L588" s="73">
        <f t="shared" si="143"/>
        <v>0</v>
      </c>
      <c r="M588" s="59">
        <f t="shared" si="147"/>
        <v>0</v>
      </c>
    </row>
    <row r="589" spans="1:13" s="2" customFormat="1" ht="13.5" x14ac:dyDescent="0.25">
      <c r="A589" s="31" t="s">
        <v>1422</v>
      </c>
      <c r="B589" s="31" t="s">
        <v>1671</v>
      </c>
      <c r="C589" s="32" t="s">
        <v>914</v>
      </c>
      <c r="D589" s="11"/>
      <c r="E589" s="11"/>
      <c r="F589" s="57">
        <f t="shared" si="148"/>
        <v>0</v>
      </c>
      <c r="G589" s="58"/>
      <c r="H589" s="11"/>
      <c r="I589" s="73">
        <f t="shared" si="146"/>
        <v>0</v>
      </c>
      <c r="J589" s="59"/>
      <c r="K589" s="58"/>
      <c r="L589" s="73">
        <f t="shared" si="143"/>
        <v>0</v>
      </c>
      <c r="M589" s="59">
        <f t="shared" si="147"/>
        <v>0</v>
      </c>
    </row>
    <row r="590" spans="1:13" ht="24.75" customHeight="1" x14ac:dyDescent="0.25">
      <c r="A590" s="16" t="s">
        <v>1422</v>
      </c>
      <c r="B590" s="16" t="s">
        <v>1685</v>
      </c>
      <c r="C590" s="30" t="s">
        <v>1425</v>
      </c>
      <c r="D590" s="7">
        <f>+D591</f>
        <v>0</v>
      </c>
      <c r="E590" s="7">
        <f>+E591</f>
        <v>0</v>
      </c>
      <c r="F590" s="8">
        <f t="shared" ref="F590:I591" si="149">+F591</f>
        <v>0</v>
      </c>
      <c r="G590" s="10">
        <f>+G591</f>
        <v>0</v>
      </c>
      <c r="H590" s="7">
        <f>+H591</f>
        <v>98000000</v>
      </c>
      <c r="I590" s="70">
        <f t="shared" si="149"/>
        <v>98000000</v>
      </c>
      <c r="J590" s="48">
        <f>+J591</f>
        <v>0</v>
      </c>
      <c r="K590" s="10">
        <f>+K591</f>
        <v>0</v>
      </c>
      <c r="L590" s="70">
        <f t="shared" si="143"/>
        <v>0</v>
      </c>
      <c r="M590" s="47">
        <f t="shared" ref="M590:M591" si="150">L590+I590</f>
        <v>98000000</v>
      </c>
    </row>
    <row r="591" spans="1:13" s="2" customFormat="1" ht="13.5" x14ac:dyDescent="0.25">
      <c r="A591" s="16" t="s">
        <v>1422</v>
      </c>
      <c r="B591" s="16" t="s">
        <v>1694</v>
      </c>
      <c r="C591" s="17" t="s">
        <v>170</v>
      </c>
      <c r="D591" s="7">
        <f>+D592</f>
        <v>0</v>
      </c>
      <c r="E591" s="7">
        <f>+E592</f>
        <v>0</v>
      </c>
      <c r="F591" s="8">
        <f t="shared" si="149"/>
        <v>0</v>
      </c>
      <c r="G591" s="10">
        <f>+G592</f>
        <v>0</v>
      </c>
      <c r="H591" s="7">
        <f>+H592</f>
        <v>98000000</v>
      </c>
      <c r="I591" s="70">
        <f t="shared" si="149"/>
        <v>98000000</v>
      </c>
      <c r="J591" s="48">
        <f>+J592</f>
        <v>0</v>
      </c>
      <c r="K591" s="10">
        <f>+K592</f>
        <v>0</v>
      </c>
      <c r="L591" s="70">
        <f t="shared" si="143"/>
        <v>0</v>
      </c>
      <c r="M591" s="47">
        <f t="shared" si="150"/>
        <v>98000000</v>
      </c>
    </row>
    <row r="592" spans="1:13" s="2" customFormat="1" ht="13.5" x14ac:dyDescent="0.25">
      <c r="A592" s="16" t="s">
        <v>1422</v>
      </c>
      <c r="B592" s="16" t="s">
        <v>1695</v>
      </c>
      <c r="C592" s="17" t="s">
        <v>330</v>
      </c>
      <c r="D592" s="7">
        <f>SUM(D593:D603)</f>
        <v>0</v>
      </c>
      <c r="E592" s="7">
        <f>SUM(E593:E603)</f>
        <v>0</v>
      </c>
      <c r="F592" s="8">
        <f>+D592+E592</f>
        <v>0</v>
      </c>
      <c r="G592" s="10">
        <f>SUM(G593:G603)</f>
        <v>0</v>
      </c>
      <c r="H592" s="7">
        <f>SUM(H593:H603)</f>
        <v>98000000</v>
      </c>
      <c r="I592" s="70">
        <f>+SUM(F592:H592)</f>
        <v>98000000</v>
      </c>
      <c r="J592" s="48">
        <f>SUM(J593:J603)</f>
        <v>0</v>
      </c>
      <c r="K592" s="10">
        <f>SUM(K593:K603)</f>
        <v>0</v>
      </c>
      <c r="L592" s="70">
        <f t="shared" si="143"/>
        <v>0</v>
      </c>
      <c r="M592" s="47">
        <f>SUM(M593:M603)</f>
        <v>98000000</v>
      </c>
    </row>
    <row r="593" spans="1:13" s="2" customFormat="1" ht="27" x14ac:dyDescent="0.25">
      <c r="A593" s="31" t="s">
        <v>1422</v>
      </c>
      <c r="B593" s="31" t="s">
        <v>1696</v>
      </c>
      <c r="C593" s="32" t="s">
        <v>333</v>
      </c>
      <c r="D593" s="11"/>
      <c r="E593" s="11"/>
      <c r="F593" s="57">
        <f>SUM(D593:E593)</f>
        <v>0</v>
      </c>
      <c r="G593" s="58"/>
      <c r="H593" s="11"/>
      <c r="I593" s="73">
        <f t="shared" ref="I593:I603" si="151">SUM(F593:H593)</f>
        <v>0</v>
      </c>
      <c r="J593" s="59"/>
      <c r="K593" s="58"/>
      <c r="L593" s="73">
        <f t="shared" si="143"/>
        <v>0</v>
      </c>
      <c r="M593" s="59">
        <f t="shared" ref="M593:M603" si="152">+L593+I593</f>
        <v>0</v>
      </c>
    </row>
    <row r="594" spans="1:13" s="2" customFormat="1" ht="13.5" x14ac:dyDescent="0.25">
      <c r="A594" s="31" t="s">
        <v>1422</v>
      </c>
      <c r="B594" s="31" t="s">
        <v>1697</v>
      </c>
      <c r="C594" s="32" t="s">
        <v>369</v>
      </c>
      <c r="D594" s="11"/>
      <c r="E594" s="11"/>
      <c r="F594" s="57">
        <f t="shared" ref="F594:F603" si="153">SUM(D594:E594)</f>
        <v>0</v>
      </c>
      <c r="G594" s="58"/>
      <c r="H594" s="11"/>
      <c r="I594" s="73">
        <f t="shared" si="151"/>
        <v>0</v>
      </c>
      <c r="J594" s="59"/>
      <c r="K594" s="58"/>
      <c r="L594" s="73">
        <f t="shared" si="143"/>
        <v>0</v>
      </c>
      <c r="M594" s="59">
        <f t="shared" si="152"/>
        <v>0</v>
      </c>
    </row>
    <row r="595" spans="1:13" s="2" customFormat="1" ht="40.5" x14ac:dyDescent="0.25">
      <c r="A595" s="31" t="s">
        <v>1422</v>
      </c>
      <c r="B595" s="31" t="s">
        <v>1698</v>
      </c>
      <c r="C595" s="32" t="s">
        <v>384</v>
      </c>
      <c r="D595" s="11"/>
      <c r="E595" s="11"/>
      <c r="F595" s="57">
        <f t="shared" si="153"/>
        <v>0</v>
      </c>
      <c r="G595" s="58"/>
      <c r="H595" s="11"/>
      <c r="I595" s="73">
        <f t="shared" si="151"/>
        <v>0</v>
      </c>
      <c r="J595" s="59"/>
      <c r="K595" s="58"/>
      <c r="L595" s="73">
        <f t="shared" si="143"/>
        <v>0</v>
      </c>
      <c r="M595" s="59">
        <f t="shared" si="152"/>
        <v>0</v>
      </c>
    </row>
    <row r="596" spans="1:13" s="2" customFormat="1" ht="27" x14ac:dyDescent="0.25">
      <c r="A596" s="31" t="s">
        <v>1422</v>
      </c>
      <c r="B596" s="31" t="s">
        <v>1699</v>
      </c>
      <c r="C596" s="32" t="s">
        <v>459</v>
      </c>
      <c r="D596" s="11"/>
      <c r="E596" s="11"/>
      <c r="F596" s="57">
        <f t="shared" si="153"/>
        <v>0</v>
      </c>
      <c r="G596" s="58"/>
      <c r="H596" s="11"/>
      <c r="I596" s="73">
        <f t="shared" si="151"/>
        <v>0</v>
      </c>
      <c r="J596" s="59"/>
      <c r="K596" s="58"/>
      <c r="L596" s="73">
        <f t="shared" si="143"/>
        <v>0</v>
      </c>
      <c r="M596" s="59">
        <f t="shared" si="152"/>
        <v>0</v>
      </c>
    </row>
    <row r="597" spans="1:13" s="2" customFormat="1" ht="13.5" x14ac:dyDescent="0.25">
      <c r="A597" s="31" t="s">
        <v>1422</v>
      </c>
      <c r="B597" s="31" t="s">
        <v>1700</v>
      </c>
      <c r="C597" s="32" t="s">
        <v>588</v>
      </c>
      <c r="D597" s="11"/>
      <c r="E597" s="11"/>
      <c r="F597" s="57">
        <f t="shared" si="153"/>
        <v>0</v>
      </c>
      <c r="G597" s="58"/>
      <c r="H597" s="11"/>
      <c r="I597" s="73">
        <f t="shared" si="151"/>
        <v>0</v>
      </c>
      <c r="J597" s="59"/>
      <c r="K597" s="58"/>
      <c r="L597" s="73">
        <f t="shared" si="143"/>
        <v>0</v>
      </c>
      <c r="M597" s="59">
        <f t="shared" si="152"/>
        <v>0</v>
      </c>
    </row>
    <row r="598" spans="1:13" s="2" customFormat="1" ht="13.5" x14ac:dyDescent="0.25">
      <c r="A598" s="31" t="s">
        <v>1422</v>
      </c>
      <c r="B598" s="31" t="s">
        <v>1701</v>
      </c>
      <c r="C598" s="32" t="s">
        <v>650</v>
      </c>
      <c r="D598" s="11"/>
      <c r="E598" s="11"/>
      <c r="F598" s="57">
        <f t="shared" si="153"/>
        <v>0</v>
      </c>
      <c r="G598" s="58"/>
      <c r="H598" s="11"/>
      <c r="I598" s="73">
        <f t="shared" si="151"/>
        <v>0</v>
      </c>
      <c r="J598" s="59"/>
      <c r="K598" s="58"/>
      <c r="L598" s="73">
        <f t="shared" si="143"/>
        <v>0</v>
      </c>
      <c r="M598" s="59">
        <f t="shared" si="152"/>
        <v>0</v>
      </c>
    </row>
    <row r="599" spans="1:13" s="2" customFormat="1" ht="54" x14ac:dyDescent="0.25">
      <c r="A599" s="31" t="s">
        <v>1422</v>
      </c>
      <c r="B599" s="31" t="s">
        <v>1702</v>
      </c>
      <c r="C599" s="32" t="s">
        <v>674</v>
      </c>
      <c r="D599" s="11"/>
      <c r="E599" s="11"/>
      <c r="F599" s="57">
        <f t="shared" si="153"/>
        <v>0</v>
      </c>
      <c r="G599" s="58"/>
      <c r="H599" s="11">
        <v>0</v>
      </c>
      <c r="I599" s="73">
        <f t="shared" si="151"/>
        <v>0</v>
      </c>
      <c r="J599" s="59"/>
      <c r="K599" s="58"/>
      <c r="L599" s="73">
        <f t="shared" si="143"/>
        <v>0</v>
      </c>
      <c r="M599" s="59">
        <f t="shared" si="152"/>
        <v>0</v>
      </c>
    </row>
    <row r="600" spans="1:13" s="2" customFormat="1" ht="27" x14ac:dyDescent="0.25">
      <c r="A600" s="31" t="s">
        <v>1422</v>
      </c>
      <c r="B600" s="31" t="s">
        <v>1703</v>
      </c>
      <c r="C600" s="32" t="s">
        <v>722</v>
      </c>
      <c r="D600" s="11"/>
      <c r="E600" s="11"/>
      <c r="F600" s="57">
        <f t="shared" si="153"/>
        <v>0</v>
      </c>
      <c r="G600" s="58"/>
      <c r="H600" s="11"/>
      <c r="I600" s="73">
        <f t="shared" si="151"/>
        <v>0</v>
      </c>
      <c r="J600" s="59"/>
      <c r="K600" s="58"/>
      <c r="L600" s="73">
        <f t="shared" si="143"/>
        <v>0</v>
      </c>
      <c r="M600" s="59">
        <f t="shared" si="152"/>
        <v>0</v>
      </c>
    </row>
    <row r="601" spans="1:13" s="2" customFormat="1" ht="27" x14ac:dyDescent="0.25">
      <c r="A601" s="31" t="s">
        <v>1422</v>
      </c>
      <c r="B601" s="31" t="s">
        <v>1704</v>
      </c>
      <c r="C601" s="32" t="s">
        <v>755</v>
      </c>
      <c r="D601" s="11"/>
      <c r="E601" s="11"/>
      <c r="F601" s="57">
        <f t="shared" si="153"/>
        <v>0</v>
      </c>
      <c r="G601" s="58"/>
      <c r="H601" s="11">
        <v>98000000</v>
      </c>
      <c r="I601" s="73">
        <f t="shared" si="151"/>
        <v>98000000</v>
      </c>
      <c r="J601" s="59"/>
      <c r="K601" s="58"/>
      <c r="L601" s="73">
        <f t="shared" si="143"/>
        <v>0</v>
      </c>
      <c r="M601" s="59">
        <f t="shared" si="152"/>
        <v>98000000</v>
      </c>
    </row>
    <row r="602" spans="1:13" s="2" customFormat="1" ht="27" x14ac:dyDescent="0.25">
      <c r="A602" s="31" t="s">
        <v>1422</v>
      </c>
      <c r="B602" s="31" t="s">
        <v>1705</v>
      </c>
      <c r="C602" s="32" t="s">
        <v>863</v>
      </c>
      <c r="D602" s="11"/>
      <c r="E602" s="11"/>
      <c r="F602" s="57">
        <f t="shared" si="153"/>
        <v>0</v>
      </c>
      <c r="G602" s="58"/>
      <c r="H602" s="11"/>
      <c r="I602" s="73">
        <f t="shared" si="151"/>
        <v>0</v>
      </c>
      <c r="J602" s="59"/>
      <c r="K602" s="58"/>
      <c r="L602" s="73">
        <f t="shared" si="143"/>
        <v>0</v>
      </c>
      <c r="M602" s="59">
        <f t="shared" si="152"/>
        <v>0</v>
      </c>
    </row>
    <row r="603" spans="1:13" s="2" customFormat="1" ht="13.5" x14ac:dyDescent="0.25">
      <c r="A603" s="31" t="s">
        <v>1422</v>
      </c>
      <c r="B603" s="31" t="s">
        <v>1706</v>
      </c>
      <c r="C603" s="32" t="s">
        <v>914</v>
      </c>
      <c r="D603" s="11"/>
      <c r="E603" s="11"/>
      <c r="F603" s="57">
        <f t="shared" si="153"/>
        <v>0</v>
      </c>
      <c r="G603" s="58"/>
      <c r="H603" s="11"/>
      <c r="I603" s="73">
        <f t="shared" si="151"/>
        <v>0</v>
      </c>
      <c r="J603" s="59"/>
      <c r="K603" s="58"/>
      <c r="L603" s="73">
        <f t="shared" si="143"/>
        <v>0</v>
      </c>
      <c r="M603" s="59">
        <f t="shared" si="152"/>
        <v>0</v>
      </c>
    </row>
    <row r="604" spans="1:13" ht="24.75" customHeight="1" x14ac:dyDescent="0.25">
      <c r="A604" s="16" t="s">
        <v>1422</v>
      </c>
      <c r="B604" s="16" t="s">
        <v>1686</v>
      </c>
      <c r="C604" s="30" t="s">
        <v>1427</v>
      </c>
      <c r="D604" s="7">
        <f>+D605</f>
        <v>0</v>
      </c>
      <c r="E604" s="7">
        <f>+E605</f>
        <v>0</v>
      </c>
      <c r="F604" s="8">
        <f t="shared" ref="F604:I605" si="154">+F605</f>
        <v>0</v>
      </c>
      <c r="G604" s="10">
        <f>+G605</f>
        <v>0</v>
      </c>
      <c r="H604" s="7">
        <f>+H605</f>
        <v>40000000</v>
      </c>
      <c r="I604" s="70">
        <f t="shared" si="154"/>
        <v>40000000</v>
      </c>
      <c r="J604" s="48">
        <f>+J605</f>
        <v>0</v>
      </c>
      <c r="K604" s="10">
        <f>+K605</f>
        <v>0</v>
      </c>
      <c r="L604" s="70">
        <f t="shared" si="143"/>
        <v>0</v>
      </c>
      <c r="M604" s="47">
        <f t="shared" ref="M604:M605" si="155">L604+I604</f>
        <v>40000000</v>
      </c>
    </row>
    <row r="605" spans="1:13" s="2" customFormat="1" ht="13.5" x14ac:dyDescent="0.25">
      <c r="A605" s="16" t="s">
        <v>1422</v>
      </c>
      <c r="B605" s="16" t="s">
        <v>1720</v>
      </c>
      <c r="C605" s="17" t="s">
        <v>170</v>
      </c>
      <c r="D605" s="7">
        <f>+D606</f>
        <v>0</v>
      </c>
      <c r="E605" s="7">
        <f>+E606</f>
        <v>0</v>
      </c>
      <c r="F605" s="8">
        <f t="shared" si="154"/>
        <v>0</v>
      </c>
      <c r="G605" s="10">
        <f>+G606</f>
        <v>0</v>
      </c>
      <c r="H605" s="7">
        <f>+H606</f>
        <v>40000000</v>
      </c>
      <c r="I605" s="70">
        <f t="shared" si="154"/>
        <v>40000000</v>
      </c>
      <c r="J605" s="48">
        <f>+J606</f>
        <v>0</v>
      </c>
      <c r="K605" s="10">
        <f>+K606</f>
        <v>0</v>
      </c>
      <c r="L605" s="70">
        <f t="shared" si="143"/>
        <v>0</v>
      </c>
      <c r="M605" s="47">
        <f t="shared" si="155"/>
        <v>40000000</v>
      </c>
    </row>
    <row r="606" spans="1:13" s="2" customFormat="1" ht="13.5" x14ac:dyDescent="0.25">
      <c r="A606" s="16" t="s">
        <v>1422</v>
      </c>
      <c r="B606" s="16" t="s">
        <v>1721</v>
      </c>
      <c r="C606" s="17" t="s">
        <v>330</v>
      </c>
      <c r="D606" s="7">
        <f>SUM(D607:D617)</f>
        <v>0</v>
      </c>
      <c r="E606" s="7">
        <f>SUM(E607:E617)</f>
        <v>0</v>
      </c>
      <c r="F606" s="8">
        <f>+D606+E606</f>
        <v>0</v>
      </c>
      <c r="G606" s="10">
        <f>SUM(G607:G617)</f>
        <v>0</v>
      </c>
      <c r="H606" s="7">
        <f>SUM(H607:H617)</f>
        <v>40000000</v>
      </c>
      <c r="I606" s="70">
        <f>+SUM(F606:H606)</f>
        <v>40000000</v>
      </c>
      <c r="J606" s="48">
        <f>SUM(J607:J617)</f>
        <v>0</v>
      </c>
      <c r="K606" s="10">
        <f>SUM(K607:K617)</f>
        <v>0</v>
      </c>
      <c r="L606" s="70">
        <f t="shared" si="143"/>
        <v>0</v>
      </c>
      <c r="M606" s="47">
        <f>SUM(M607:M617)</f>
        <v>40000000</v>
      </c>
    </row>
    <row r="607" spans="1:13" s="2" customFormat="1" ht="27" x14ac:dyDescent="0.25">
      <c r="A607" s="31" t="s">
        <v>1422</v>
      </c>
      <c r="B607" s="31" t="s">
        <v>1722</v>
      </c>
      <c r="C607" s="32" t="s">
        <v>333</v>
      </c>
      <c r="D607" s="11"/>
      <c r="E607" s="11"/>
      <c r="F607" s="57">
        <f>SUM(D607:E607)</f>
        <v>0</v>
      </c>
      <c r="G607" s="58"/>
      <c r="H607" s="11"/>
      <c r="I607" s="73">
        <f t="shared" ref="I607:I617" si="156">SUM(F607:H607)</f>
        <v>0</v>
      </c>
      <c r="J607" s="59"/>
      <c r="K607" s="58"/>
      <c r="L607" s="73">
        <f t="shared" si="143"/>
        <v>0</v>
      </c>
      <c r="M607" s="59">
        <f t="shared" ref="M607:M617" si="157">+L607+I607</f>
        <v>0</v>
      </c>
    </row>
    <row r="608" spans="1:13" s="2" customFormat="1" ht="13.5" x14ac:dyDescent="0.25">
      <c r="A608" s="31" t="s">
        <v>1422</v>
      </c>
      <c r="B608" s="31" t="s">
        <v>1723</v>
      </c>
      <c r="C608" s="32" t="s">
        <v>369</v>
      </c>
      <c r="D608" s="11"/>
      <c r="E608" s="11"/>
      <c r="F608" s="57">
        <f t="shared" ref="F608:F617" si="158">SUM(D608:E608)</f>
        <v>0</v>
      </c>
      <c r="G608" s="58"/>
      <c r="H608" s="11"/>
      <c r="I608" s="73">
        <f t="shared" si="156"/>
        <v>0</v>
      </c>
      <c r="J608" s="59"/>
      <c r="K608" s="58"/>
      <c r="L608" s="73">
        <f t="shared" si="143"/>
        <v>0</v>
      </c>
      <c r="M608" s="59">
        <f t="shared" si="157"/>
        <v>0</v>
      </c>
    </row>
    <row r="609" spans="1:13" s="2" customFormat="1" ht="40.5" x14ac:dyDescent="0.25">
      <c r="A609" s="31" t="s">
        <v>1422</v>
      </c>
      <c r="B609" s="31" t="s">
        <v>1724</v>
      </c>
      <c r="C609" s="32" t="s">
        <v>384</v>
      </c>
      <c r="D609" s="11"/>
      <c r="E609" s="11"/>
      <c r="F609" s="57">
        <f t="shared" si="158"/>
        <v>0</v>
      </c>
      <c r="G609" s="58"/>
      <c r="H609" s="11"/>
      <c r="I609" s="73">
        <f t="shared" si="156"/>
        <v>0</v>
      </c>
      <c r="J609" s="59"/>
      <c r="K609" s="58"/>
      <c r="L609" s="73">
        <f t="shared" si="143"/>
        <v>0</v>
      </c>
      <c r="M609" s="59">
        <f t="shared" si="157"/>
        <v>0</v>
      </c>
    </row>
    <row r="610" spans="1:13" s="2" customFormat="1" ht="27" x14ac:dyDescent="0.25">
      <c r="A610" s="31" t="s">
        <v>1422</v>
      </c>
      <c r="B610" s="31" t="s">
        <v>1725</v>
      </c>
      <c r="C610" s="32" t="s">
        <v>459</v>
      </c>
      <c r="D610" s="11"/>
      <c r="E610" s="11"/>
      <c r="F610" s="57">
        <f t="shared" si="158"/>
        <v>0</v>
      </c>
      <c r="G610" s="58"/>
      <c r="H610" s="11"/>
      <c r="I610" s="73">
        <f t="shared" si="156"/>
        <v>0</v>
      </c>
      <c r="J610" s="59"/>
      <c r="K610" s="58"/>
      <c r="L610" s="73">
        <f t="shared" si="143"/>
        <v>0</v>
      </c>
      <c r="M610" s="59">
        <f t="shared" si="157"/>
        <v>0</v>
      </c>
    </row>
    <row r="611" spans="1:13" s="2" customFormat="1" ht="13.5" x14ac:dyDescent="0.25">
      <c r="A611" s="31" t="s">
        <v>1422</v>
      </c>
      <c r="B611" s="31" t="s">
        <v>1726</v>
      </c>
      <c r="C611" s="32" t="s">
        <v>588</v>
      </c>
      <c r="D611" s="11"/>
      <c r="E611" s="11"/>
      <c r="F611" s="57">
        <f t="shared" si="158"/>
        <v>0</v>
      </c>
      <c r="G611" s="58"/>
      <c r="H611" s="11"/>
      <c r="I611" s="73">
        <f t="shared" si="156"/>
        <v>0</v>
      </c>
      <c r="J611" s="59"/>
      <c r="K611" s="58"/>
      <c r="L611" s="73">
        <f t="shared" si="143"/>
        <v>0</v>
      </c>
      <c r="M611" s="59">
        <f t="shared" si="157"/>
        <v>0</v>
      </c>
    </row>
    <row r="612" spans="1:13" s="2" customFormat="1" ht="13.5" x14ac:dyDescent="0.25">
      <c r="A612" s="31" t="s">
        <v>1422</v>
      </c>
      <c r="B612" s="31" t="s">
        <v>1727</v>
      </c>
      <c r="C612" s="32" t="s">
        <v>650</v>
      </c>
      <c r="D612" s="11"/>
      <c r="E612" s="11"/>
      <c r="F612" s="57">
        <f t="shared" si="158"/>
        <v>0</v>
      </c>
      <c r="G612" s="58"/>
      <c r="H612" s="11"/>
      <c r="I612" s="73">
        <f t="shared" si="156"/>
        <v>0</v>
      </c>
      <c r="J612" s="59"/>
      <c r="K612" s="58"/>
      <c r="L612" s="73">
        <f t="shared" si="143"/>
        <v>0</v>
      </c>
      <c r="M612" s="59">
        <f t="shared" si="157"/>
        <v>0</v>
      </c>
    </row>
    <row r="613" spans="1:13" s="2" customFormat="1" ht="54" x14ac:dyDescent="0.25">
      <c r="A613" s="31" t="s">
        <v>1422</v>
      </c>
      <c r="B613" s="31" t="s">
        <v>1728</v>
      </c>
      <c r="C613" s="32" t="s">
        <v>674</v>
      </c>
      <c r="D613" s="11"/>
      <c r="E613" s="11"/>
      <c r="F613" s="57">
        <f t="shared" si="158"/>
        <v>0</v>
      </c>
      <c r="G613" s="58"/>
      <c r="H613" s="11"/>
      <c r="I613" s="73">
        <f t="shared" si="156"/>
        <v>0</v>
      </c>
      <c r="J613" s="59"/>
      <c r="K613" s="58"/>
      <c r="L613" s="73">
        <f t="shared" si="143"/>
        <v>0</v>
      </c>
      <c r="M613" s="59">
        <f t="shared" si="157"/>
        <v>0</v>
      </c>
    </row>
    <row r="614" spans="1:13" s="2" customFormat="1" ht="27" x14ac:dyDescent="0.25">
      <c r="A614" s="31" t="s">
        <v>1422</v>
      </c>
      <c r="B614" s="31" t="s">
        <v>1729</v>
      </c>
      <c r="C614" s="32" t="s">
        <v>722</v>
      </c>
      <c r="D614" s="11"/>
      <c r="E614" s="11"/>
      <c r="F614" s="57">
        <f t="shared" si="158"/>
        <v>0</v>
      </c>
      <c r="G614" s="58"/>
      <c r="H614" s="11"/>
      <c r="I614" s="73">
        <f t="shared" si="156"/>
        <v>0</v>
      </c>
      <c r="J614" s="59"/>
      <c r="K614" s="58"/>
      <c r="L614" s="73">
        <f t="shared" si="143"/>
        <v>0</v>
      </c>
      <c r="M614" s="59">
        <f t="shared" si="157"/>
        <v>0</v>
      </c>
    </row>
    <row r="615" spans="1:13" s="2" customFormat="1" ht="27" x14ac:dyDescent="0.25">
      <c r="A615" s="31" t="s">
        <v>1422</v>
      </c>
      <c r="B615" s="31" t="s">
        <v>1730</v>
      </c>
      <c r="C615" s="32" t="s">
        <v>755</v>
      </c>
      <c r="D615" s="11"/>
      <c r="E615" s="11"/>
      <c r="F615" s="57">
        <f t="shared" si="158"/>
        <v>0</v>
      </c>
      <c r="G615" s="58"/>
      <c r="H615" s="11">
        <v>40000000</v>
      </c>
      <c r="I615" s="73">
        <f t="shared" si="156"/>
        <v>40000000</v>
      </c>
      <c r="J615" s="59"/>
      <c r="K615" s="58"/>
      <c r="L615" s="73">
        <f t="shared" si="143"/>
        <v>0</v>
      </c>
      <c r="M615" s="59">
        <f t="shared" si="157"/>
        <v>40000000</v>
      </c>
    </row>
    <row r="616" spans="1:13" s="2" customFormat="1" ht="27" x14ac:dyDescent="0.25">
      <c r="A616" s="31" t="s">
        <v>1422</v>
      </c>
      <c r="B616" s="31" t="s">
        <v>1731</v>
      </c>
      <c r="C616" s="32" t="s">
        <v>863</v>
      </c>
      <c r="D616" s="11"/>
      <c r="E616" s="11"/>
      <c r="F616" s="57">
        <f t="shared" si="158"/>
        <v>0</v>
      </c>
      <c r="G616" s="58"/>
      <c r="H616" s="11"/>
      <c r="I616" s="73">
        <f t="shared" si="156"/>
        <v>0</v>
      </c>
      <c r="J616" s="59"/>
      <c r="K616" s="58"/>
      <c r="L616" s="73">
        <f t="shared" si="143"/>
        <v>0</v>
      </c>
      <c r="M616" s="59">
        <f t="shared" si="157"/>
        <v>0</v>
      </c>
    </row>
    <row r="617" spans="1:13" s="2" customFormat="1" ht="13.5" x14ac:dyDescent="0.25">
      <c r="A617" s="31" t="s">
        <v>1422</v>
      </c>
      <c r="B617" s="31" t="s">
        <v>1732</v>
      </c>
      <c r="C617" s="32" t="s">
        <v>914</v>
      </c>
      <c r="D617" s="11"/>
      <c r="E617" s="11"/>
      <c r="F617" s="57">
        <f t="shared" si="158"/>
        <v>0</v>
      </c>
      <c r="G617" s="58"/>
      <c r="H617" s="11"/>
      <c r="I617" s="73">
        <f t="shared" si="156"/>
        <v>0</v>
      </c>
      <c r="J617" s="59"/>
      <c r="K617" s="58"/>
      <c r="L617" s="73">
        <f t="shared" si="143"/>
        <v>0</v>
      </c>
      <c r="M617" s="59">
        <f t="shared" si="157"/>
        <v>0</v>
      </c>
    </row>
    <row r="618" spans="1:13" ht="13.5" x14ac:dyDescent="0.25">
      <c r="A618" s="16" t="s">
        <v>1422</v>
      </c>
      <c r="B618" s="16" t="s">
        <v>1687</v>
      </c>
      <c r="C618" s="30" t="s">
        <v>1429</v>
      </c>
      <c r="D618" s="7">
        <f>+D619</f>
        <v>0</v>
      </c>
      <c r="E618" s="7">
        <f>+E619</f>
        <v>0</v>
      </c>
      <c r="F618" s="8">
        <f t="shared" ref="F618:I619" si="159">+F619</f>
        <v>0</v>
      </c>
      <c r="G618" s="10">
        <f>+G619</f>
        <v>0</v>
      </c>
      <c r="H618" s="7">
        <f>+H619</f>
        <v>250000000</v>
      </c>
      <c r="I618" s="70">
        <f t="shared" si="159"/>
        <v>250000000</v>
      </c>
      <c r="J618" s="48">
        <f>+J619</f>
        <v>0</v>
      </c>
      <c r="K618" s="10">
        <f>+K619</f>
        <v>0</v>
      </c>
      <c r="L618" s="70">
        <f t="shared" si="143"/>
        <v>0</v>
      </c>
      <c r="M618" s="47">
        <f t="shared" ref="M618:M619" si="160">L618+I618</f>
        <v>250000000</v>
      </c>
    </row>
    <row r="619" spans="1:13" s="2" customFormat="1" ht="13.5" x14ac:dyDescent="0.25">
      <c r="A619" s="16" t="s">
        <v>1422</v>
      </c>
      <c r="B619" s="16" t="s">
        <v>1746</v>
      </c>
      <c r="C619" s="17" t="s">
        <v>170</v>
      </c>
      <c r="D619" s="7">
        <f>+D620</f>
        <v>0</v>
      </c>
      <c r="E619" s="7">
        <f>+E620</f>
        <v>0</v>
      </c>
      <c r="F619" s="8">
        <f t="shared" si="159"/>
        <v>0</v>
      </c>
      <c r="G619" s="10">
        <f>+G620</f>
        <v>0</v>
      </c>
      <c r="H619" s="7">
        <f>+H620</f>
        <v>250000000</v>
      </c>
      <c r="I619" s="70">
        <f t="shared" si="159"/>
        <v>250000000</v>
      </c>
      <c r="J619" s="48">
        <f>+J620</f>
        <v>0</v>
      </c>
      <c r="K619" s="10">
        <f>+K620</f>
        <v>0</v>
      </c>
      <c r="L619" s="70">
        <f t="shared" si="143"/>
        <v>0</v>
      </c>
      <c r="M619" s="47">
        <f t="shared" si="160"/>
        <v>250000000</v>
      </c>
    </row>
    <row r="620" spans="1:13" s="2" customFormat="1" ht="13.5" x14ac:dyDescent="0.25">
      <c r="A620" s="16" t="s">
        <v>1422</v>
      </c>
      <c r="B620" s="16" t="s">
        <v>1747</v>
      </c>
      <c r="C620" s="17" t="s">
        <v>330</v>
      </c>
      <c r="D620" s="7">
        <f>SUM(D621:D631)</f>
        <v>0</v>
      </c>
      <c r="E620" s="7">
        <f>SUM(E621:E631)</f>
        <v>0</v>
      </c>
      <c r="F620" s="8">
        <f>+D620+E620</f>
        <v>0</v>
      </c>
      <c r="G620" s="10">
        <f>SUM(G621:G631)</f>
        <v>0</v>
      </c>
      <c r="H620" s="7">
        <f>SUM(H621:H631)</f>
        <v>250000000</v>
      </c>
      <c r="I620" s="70">
        <f>+SUM(F620:H620)</f>
        <v>250000000</v>
      </c>
      <c r="J620" s="48">
        <f>SUM(J621:J631)</f>
        <v>0</v>
      </c>
      <c r="K620" s="10">
        <f>SUM(K621:K631)</f>
        <v>0</v>
      </c>
      <c r="L620" s="70">
        <f t="shared" si="143"/>
        <v>0</v>
      </c>
      <c r="M620" s="47">
        <f>SUM(M621:M631)</f>
        <v>250000000</v>
      </c>
    </row>
    <row r="621" spans="1:13" s="2" customFormat="1" ht="27" x14ac:dyDescent="0.25">
      <c r="A621" s="31" t="s">
        <v>1422</v>
      </c>
      <c r="B621" s="31" t="s">
        <v>1748</v>
      </c>
      <c r="C621" s="32" t="s">
        <v>333</v>
      </c>
      <c r="D621" s="11"/>
      <c r="E621" s="11"/>
      <c r="F621" s="57">
        <f>SUM(D621:E621)</f>
        <v>0</v>
      </c>
      <c r="G621" s="58"/>
      <c r="H621" s="11"/>
      <c r="I621" s="73">
        <f t="shared" ref="I621:I631" si="161">SUM(F621:H621)</f>
        <v>0</v>
      </c>
      <c r="J621" s="59"/>
      <c r="K621" s="58"/>
      <c r="L621" s="73">
        <f t="shared" si="143"/>
        <v>0</v>
      </c>
      <c r="M621" s="59">
        <f t="shared" ref="M621:M631" si="162">+L621+I621</f>
        <v>0</v>
      </c>
    </row>
    <row r="622" spans="1:13" s="2" customFormat="1" ht="13.5" x14ac:dyDescent="0.25">
      <c r="A622" s="31" t="s">
        <v>1422</v>
      </c>
      <c r="B622" s="31" t="s">
        <v>1749</v>
      </c>
      <c r="C622" s="32" t="s">
        <v>369</v>
      </c>
      <c r="D622" s="11"/>
      <c r="E622" s="11"/>
      <c r="F622" s="57">
        <f t="shared" ref="F622:F631" si="163">SUM(D622:E622)</f>
        <v>0</v>
      </c>
      <c r="G622" s="58"/>
      <c r="H622" s="11"/>
      <c r="I622" s="73">
        <f t="shared" si="161"/>
        <v>0</v>
      </c>
      <c r="J622" s="59"/>
      <c r="K622" s="58"/>
      <c r="L622" s="73">
        <f t="shared" si="143"/>
        <v>0</v>
      </c>
      <c r="M622" s="59">
        <f t="shared" si="162"/>
        <v>0</v>
      </c>
    </row>
    <row r="623" spans="1:13" s="2" customFormat="1" ht="40.5" x14ac:dyDescent="0.25">
      <c r="A623" s="31" t="s">
        <v>1422</v>
      </c>
      <c r="B623" s="31" t="s">
        <v>1750</v>
      </c>
      <c r="C623" s="32" t="s">
        <v>384</v>
      </c>
      <c r="D623" s="11"/>
      <c r="E623" s="11"/>
      <c r="F623" s="57">
        <f t="shared" si="163"/>
        <v>0</v>
      </c>
      <c r="G623" s="58"/>
      <c r="H623" s="11"/>
      <c r="I623" s="73">
        <f t="shared" si="161"/>
        <v>0</v>
      </c>
      <c r="J623" s="59"/>
      <c r="K623" s="58"/>
      <c r="L623" s="73">
        <f t="shared" si="143"/>
        <v>0</v>
      </c>
      <c r="M623" s="59">
        <f t="shared" si="162"/>
        <v>0</v>
      </c>
    </row>
    <row r="624" spans="1:13" s="2" customFormat="1" ht="27" x14ac:dyDescent="0.25">
      <c r="A624" s="31" t="s">
        <v>1422</v>
      </c>
      <c r="B624" s="31" t="s">
        <v>1751</v>
      </c>
      <c r="C624" s="32" t="s">
        <v>459</v>
      </c>
      <c r="D624" s="11"/>
      <c r="E624" s="11"/>
      <c r="F624" s="57">
        <f t="shared" si="163"/>
        <v>0</v>
      </c>
      <c r="G624" s="58"/>
      <c r="H624" s="11">
        <v>13547656</v>
      </c>
      <c r="I624" s="73">
        <f t="shared" si="161"/>
        <v>13547656</v>
      </c>
      <c r="J624" s="59"/>
      <c r="K624" s="58"/>
      <c r="L624" s="73">
        <f t="shared" si="143"/>
        <v>0</v>
      </c>
      <c r="M624" s="59">
        <f t="shared" si="162"/>
        <v>13547656</v>
      </c>
    </row>
    <row r="625" spans="1:13" s="2" customFormat="1" ht="13.5" x14ac:dyDescent="0.25">
      <c r="A625" s="31" t="s">
        <v>1422</v>
      </c>
      <c r="B625" s="31" t="s">
        <v>1752</v>
      </c>
      <c r="C625" s="32" t="s">
        <v>588</v>
      </c>
      <c r="D625" s="11"/>
      <c r="E625" s="11"/>
      <c r="F625" s="57">
        <f t="shared" si="163"/>
        <v>0</v>
      </c>
      <c r="G625" s="58"/>
      <c r="H625" s="11"/>
      <c r="I625" s="73">
        <f t="shared" si="161"/>
        <v>0</v>
      </c>
      <c r="J625" s="59"/>
      <c r="K625" s="58"/>
      <c r="L625" s="73">
        <f t="shared" si="143"/>
        <v>0</v>
      </c>
      <c r="M625" s="59">
        <f t="shared" si="162"/>
        <v>0</v>
      </c>
    </row>
    <row r="626" spans="1:13" s="2" customFormat="1" ht="13.5" x14ac:dyDescent="0.25">
      <c r="A626" s="31" t="s">
        <v>1422</v>
      </c>
      <c r="B626" s="31" t="s">
        <v>1753</v>
      </c>
      <c r="C626" s="32" t="s">
        <v>650</v>
      </c>
      <c r="D626" s="11"/>
      <c r="E626" s="11"/>
      <c r="F626" s="57">
        <f t="shared" si="163"/>
        <v>0</v>
      </c>
      <c r="G626" s="58"/>
      <c r="H626" s="11"/>
      <c r="I626" s="73">
        <f t="shared" si="161"/>
        <v>0</v>
      </c>
      <c r="J626" s="59"/>
      <c r="K626" s="58"/>
      <c r="L626" s="73">
        <f t="shared" si="143"/>
        <v>0</v>
      </c>
      <c r="M626" s="59">
        <f t="shared" si="162"/>
        <v>0</v>
      </c>
    </row>
    <row r="627" spans="1:13" s="2" customFormat="1" ht="54" x14ac:dyDescent="0.25">
      <c r="A627" s="31" t="s">
        <v>1422</v>
      </c>
      <c r="B627" s="31" t="s">
        <v>1754</v>
      </c>
      <c r="C627" s="32" t="s">
        <v>674</v>
      </c>
      <c r="D627" s="11"/>
      <c r="E627" s="11"/>
      <c r="F627" s="57">
        <f t="shared" si="163"/>
        <v>0</v>
      </c>
      <c r="G627" s="58"/>
      <c r="H627" s="11">
        <v>106839824</v>
      </c>
      <c r="I627" s="73">
        <f t="shared" si="161"/>
        <v>106839824</v>
      </c>
      <c r="J627" s="59"/>
      <c r="K627" s="58"/>
      <c r="L627" s="73">
        <f t="shared" si="143"/>
        <v>0</v>
      </c>
      <c r="M627" s="59">
        <f t="shared" si="162"/>
        <v>106839824</v>
      </c>
    </row>
    <row r="628" spans="1:13" s="2" customFormat="1" ht="27" x14ac:dyDescent="0.25">
      <c r="A628" s="31" t="s">
        <v>1422</v>
      </c>
      <c r="B628" s="31" t="s">
        <v>1755</v>
      </c>
      <c r="C628" s="32" t="s">
        <v>722</v>
      </c>
      <c r="D628" s="11"/>
      <c r="E628" s="11"/>
      <c r="F628" s="57">
        <f t="shared" si="163"/>
        <v>0</v>
      </c>
      <c r="G628" s="58"/>
      <c r="H628" s="11"/>
      <c r="I628" s="73">
        <f t="shared" si="161"/>
        <v>0</v>
      </c>
      <c r="J628" s="59"/>
      <c r="K628" s="58"/>
      <c r="L628" s="73">
        <f t="shared" si="143"/>
        <v>0</v>
      </c>
      <c r="M628" s="59">
        <f t="shared" si="162"/>
        <v>0</v>
      </c>
    </row>
    <row r="629" spans="1:13" s="2" customFormat="1" ht="27" x14ac:dyDescent="0.25">
      <c r="A629" s="31" t="s">
        <v>1422</v>
      </c>
      <c r="B629" s="31" t="s">
        <v>1756</v>
      </c>
      <c r="C629" s="32" t="s">
        <v>755</v>
      </c>
      <c r="D629" s="11"/>
      <c r="E629" s="11"/>
      <c r="F629" s="57">
        <f t="shared" si="163"/>
        <v>0</v>
      </c>
      <c r="G629" s="58"/>
      <c r="H629" s="11">
        <v>129612520</v>
      </c>
      <c r="I629" s="73">
        <f t="shared" si="161"/>
        <v>129612520</v>
      </c>
      <c r="J629" s="59"/>
      <c r="K629" s="58"/>
      <c r="L629" s="73">
        <f t="shared" si="143"/>
        <v>0</v>
      </c>
      <c r="M629" s="59">
        <f t="shared" si="162"/>
        <v>129612520</v>
      </c>
    </row>
    <row r="630" spans="1:13" s="2" customFormat="1" ht="27" x14ac:dyDescent="0.25">
      <c r="A630" s="31" t="s">
        <v>1422</v>
      </c>
      <c r="B630" s="31" t="s">
        <v>1757</v>
      </c>
      <c r="C630" s="32" t="s">
        <v>863</v>
      </c>
      <c r="D630" s="11"/>
      <c r="E630" s="11"/>
      <c r="F630" s="57">
        <f t="shared" si="163"/>
        <v>0</v>
      </c>
      <c r="G630" s="58"/>
      <c r="H630" s="11"/>
      <c r="I630" s="73">
        <f t="shared" si="161"/>
        <v>0</v>
      </c>
      <c r="J630" s="59"/>
      <c r="K630" s="58"/>
      <c r="L630" s="73">
        <f>SUM(J630:K630)</f>
        <v>0</v>
      </c>
      <c r="M630" s="59">
        <f t="shared" si="162"/>
        <v>0</v>
      </c>
    </row>
    <row r="631" spans="1:13" s="2" customFormat="1" ht="13.5" x14ac:dyDescent="0.25">
      <c r="A631" s="31" t="s">
        <v>1422</v>
      </c>
      <c r="B631" s="31" t="s">
        <v>1758</v>
      </c>
      <c r="C631" s="32" t="s">
        <v>914</v>
      </c>
      <c r="D631" s="11"/>
      <c r="E631" s="11"/>
      <c r="F631" s="57">
        <f t="shared" si="163"/>
        <v>0</v>
      </c>
      <c r="G631" s="58"/>
      <c r="H631" s="11"/>
      <c r="I631" s="73">
        <f t="shared" si="161"/>
        <v>0</v>
      </c>
      <c r="J631" s="59"/>
      <c r="K631" s="58"/>
      <c r="L631" s="73">
        <f>SUM(J631:K631)</f>
        <v>0</v>
      </c>
      <c r="M631" s="59">
        <f t="shared" si="162"/>
        <v>0</v>
      </c>
    </row>
    <row r="632" spans="1:13" ht="24.75" customHeight="1" x14ac:dyDescent="0.25">
      <c r="A632" s="16" t="s">
        <v>1422</v>
      </c>
      <c r="B632" s="16" t="s">
        <v>1688</v>
      </c>
      <c r="C632" s="30" t="s">
        <v>1431</v>
      </c>
      <c r="D632" s="7">
        <f>+D633</f>
        <v>0</v>
      </c>
      <c r="E632" s="7">
        <f>+E633</f>
        <v>0</v>
      </c>
      <c r="F632" s="8">
        <f t="shared" ref="F632:I633" si="164">+F633</f>
        <v>0</v>
      </c>
      <c r="G632" s="10">
        <f>+G633</f>
        <v>0</v>
      </c>
      <c r="H632" s="7">
        <f>+H633</f>
        <v>40000000</v>
      </c>
      <c r="I632" s="70">
        <f t="shared" si="164"/>
        <v>40000000</v>
      </c>
      <c r="J632" s="48">
        <f>+J633</f>
        <v>0</v>
      </c>
      <c r="K632" s="10">
        <f>+K633</f>
        <v>0</v>
      </c>
      <c r="L632" s="70">
        <f>SUM(J632:K632)</f>
        <v>0</v>
      </c>
      <c r="M632" s="47">
        <f t="shared" ref="M632:M633" si="165">L632+I632</f>
        <v>40000000</v>
      </c>
    </row>
    <row r="633" spans="1:13" s="2" customFormat="1" ht="13.5" x14ac:dyDescent="0.25">
      <c r="A633" s="16" t="s">
        <v>1422</v>
      </c>
      <c r="B633" s="16" t="s">
        <v>1772</v>
      </c>
      <c r="C633" s="17" t="s">
        <v>170</v>
      </c>
      <c r="D633" s="7">
        <f>+D634</f>
        <v>0</v>
      </c>
      <c r="E633" s="7">
        <f>+E634</f>
        <v>0</v>
      </c>
      <c r="F633" s="8">
        <f t="shared" si="164"/>
        <v>0</v>
      </c>
      <c r="G633" s="10">
        <f>+G634</f>
        <v>0</v>
      </c>
      <c r="H633" s="7">
        <f>+H634</f>
        <v>40000000</v>
      </c>
      <c r="I633" s="70">
        <f t="shared" si="164"/>
        <v>40000000</v>
      </c>
      <c r="J633" s="48">
        <f>+J634</f>
        <v>0</v>
      </c>
      <c r="K633" s="10">
        <f>+K634</f>
        <v>0</v>
      </c>
      <c r="L633" s="70">
        <f>SUM(J633:K633)</f>
        <v>0</v>
      </c>
      <c r="M633" s="47">
        <f t="shared" si="165"/>
        <v>40000000</v>
      </c>
    </row>
    <row r="634" spans="1:13" s="2" customFormat="1" ht="13.5" x14ac:dyDescent="0.25">
      <c r="A634" s="16" t="s">
        <v>1422</v>
      </c>
      <c r="B634" s="16" t="s">
        <v>1773</v>
      </c>
      <c r="C634" s="17" t="s">
        <v>330</v>
      </c>
      <c r="D634" s="7">
        <f>SUM(D635:D645)</f>
        <v>0</v>
      </c>
      <c r="E634" s="7">
        <f>SUM(E635:E645)</f>
        <v>0</v>
      </c>
      <c r="F634" s="8">
        <f>+D634+E634</f>
        <v>0</v>
      </c>
      <c r="G634" s="10">
        <f>SUM(G635:G645)</f>
        <v>0</v>
      </c>
      <c r="H634" s="7">
        <f>SUM(H635:H645)</f>
        <v>40000000</v>
      </c>
      <c r="I634" s="70">
        <f>+SUM(F634:H634)</f>
        <v>40000000</v>
      </c>
      <c r="J634" s="48">
        <f>SUM(J635:J645)</f>
        <v>0</v>
      </c>
      <c r="K634" s="10">
        <f>SUM(K635:K645)</f>
        <v>0</v>
      </c>
      <c r="L634" s="70">
        <f>SUM(J634:K634)</f>
        <v>0</v>
      </c>
      <c r="M634" s="47">
        <f>SUM(M635:M645)</f>
        <v>40000000</v>
      </c>
    </row>
    <row r="635" spans="1:13" s="2" customFormat="1" ht="27" x14ac:dyDescent="0.25">
      <c r="A635" s="31" t="s">
        <v>1422</v>
      </c>
      <c r="B635" s="31" t="s">
        <v>1774</v>
      </c>
      <c r="C635" s="32" t="s">
        <v>333</v>
      </c>
      <c r="D635" s="11"/>
      <c r="E635" s="11"/>
      <c r="F635" s="57">
        <f>SUM(D635:E635)</f>
        <v>0</v>
      </c>
      <c r="G635" s="58"/>
      <c r="H635" s="11"/>
      <c r="I635" s="73">
        <f t="shared" ref="I635:I645" si="166">SUM(F635:H635)</f>
        <v>0</v>
      </c>
      <c r="J635" s="59"/>
      <c r="K635" s="58"/>
      <c r="L635" s="73">
        <f t="shared" ref="L635:L690" si="167">SUM(J635:K635)</f>
        <v>0</v>
      </c>
      <c r="M635" s="59">
        <f t="shared" ref="M635:M645" si="168">+L635+I635</f>
        <v>0</v>
      </c>
    </row>
    <row r="636" spans="1:13" s="2" customFormat="1" ht="13.5" x14ac:dyDescent="0.25">
      <c r="A636" s="31" t="s">
        <v>1422</v>
      </c>
      <c r="B636" s="31" t="s">
        <v>1775</v>
      </c>
      <c r="C636" s="32" t="s">
        <v>369</v>
      </c>
      <c r="D636" s="11"/>
      <c r="E636" s="11"/>
      <c r="F636" s="57">
        <f t="shared" ref="F636:F645" si="169">SUM(D636:E636)</f>
        <v>0</v>
      </c>
      <c r="G636" s="58"/>
      <c r="H636" s="11"/>
      <c r="I636" s="73">
        <f t="shared" si="166"/>
        <v>0</v>
      </c>
      <c r="J636" s="59"/>
      <c r="K636" s="58"/>
      <c r="L636" s="73">
        <f>SUM(J636:K636)</f>
        <v>0</v>
      </c>
      <c r="M636" s="59">
        <f t="shared" si="168"/>
        <v>0</v>
      </c>
    </row>
    <row r="637" spans="1:13" s="2" customFormat="1" ht="40.5" x14ac:dyDescent="0.25">
      <c r="A637" s="31" t="s">
        <v>1422</v>
      </c>
      <c r="B637" s="31" t="s">
        <v>1776</v>
      </c>
      <c r="C637" s="32" t="s">
        <v>384</v>
      </c>
      <c r="D637" s="11"/>
      <c r="E637" s="11"/>
      <c r="F637" s="57">
        <f t="shared" si="169"/>
        <v>0</v>
      </c>
      <c r="G637" s="58"/>
      <c r="H637" s="11"/>
      <c r="I637" s="73">
        <f t="shared" si="166"/>
        <v>0</v>
      </c>
      <c r="J637" s="59"/>
      <c r="K637" s="58"/>
      <c r="L637" s="73">
        <f t="shared" si="167"/>
        <v>0</v>
      </c>
      <c r="M637" s="59">
        <f t="shared" si="168"/>
        <v>0</v>
      </c>
    </row>
    <row r="638" spans="1:13" s="2" customFormat="1" ht="27" x14ac:dyDescent="0.25">
      <c r="A638" s="31" t="s">
        <v>1422</v>
      </c>
      <c r="B638" s="31" t="s">
        <v>1777</v>
      </c>
      <c r="C638" s="32" t="s">
        <v>459</v>
      </c>
      <c r="D638" s="11"/>
      <c r="E638" s="11"/>
      <c r="F638" s="57">
        <f t="shared" si="169"/>
        <v>0</v>
      </c>
      <c r="G638" s="58"/>
      <c r="H638" s="11"/>
      <c r="I638" s="73">
        <f t="shared" si="166"/>
        <v>0</v>
      </c>
      <c r="J638" s="59"/>
      <c r="K638" s="58"/>
      <c r="L638" s="73">
        <f t="shared" si="167"/>
        <v>0</v>
      </c>
      <c r="M638" s="59">
        <f t="shared" si="168"/>
        <v>0</v>
      </c>
    </row>
    <row r="639" spans="1:13" s="2" customFormat="1" ht="13.5" x14ac:dyDescent="0.25">
      <c r="A639" s="31" t="s">
        <v>1422</v>
      </c>
      <c r="B639" s="31" t="s">
        <v>1778</v>
      </c>
      <c r="C639" s="32" t="s">
        <v>588</v>
      </c>
      <c r="D639" s="11"/>
      <c r="E639" s="11"/>
      <c r="F639" s="57">
        <f t="shared" si="169"/>
        <v>0</v>
      </c>
      <c r="G639" s="58"/>
      <c r="H639" s="11"/>
      <c r="I639" s="73">
        <f t="shared" si="166"/>
        <v>0</v>
      </c>
      <c r="J639" s="59"/>
      <c r="K639" s="58"/>
      <c r="L639" s="73">
        <f t="shared" si="167"/>
        <v>0</v>
      </c>
      <c r="M639" s="59">
        <f t="shared" si="168"/>
        <v>0</v>
      </c>
    </row>
    <row r="640" spans="1:13" s="2" customFormat="1" ht="13.5" x14ac:dyDescent="0.25">
      <c r="A640" s="31" t="s">
        <v>1422</v>
      </c>
      <c r="B640" s="31" t="s">
        <v>1779</v>
      </c>
      <c r="C640" s="32" t="s">
        <v>650</v>
      </c>
      <c r="D640" s="11"/>
      <c r="E640" s="11"/>
      <c r="F640" s="57">
        <f t="shared" si="169"/>
        <v>0</v>
      </c>
      <c r="G640" s="58"/>
      <c r="H640" s="11"/>
      <c r="I640" s="73">
        <f t="shared" si="166"/>
        <v>0</v>
      </c>
      <c r="J640" s="59"/>
      <c r="K640" s="58"/>
      <c r="L640" s="73">
        <f t="shared" si="167"/>
        <v>0</v>
      </c>
      <c r="M640" s="59">
        <f t="shared" si="168"/>
        <v>0</v>
      </c>
    </row>
    <row r="641" spans="1:13" s="2" customFormat="1" ht="54" x14ac:dyDescent="0.25">
      <c r="A641" s="31" t="s">
        <v>1422</v>
      </c>
      <c r="B641" s="31" t="s">
        <v>1780</v>
      </c>
      <c r="C641" s="32" t="s">
        <v>674</v>
      </c>
      <c r="D641" s="11"/>
      <c r="E641" s="11"/>
      <c r="F641" s="57">
        <f t="shared" si="169"/>
        <v>0</v>
      </c>
      <c r="G641" s="58"/>
      <c r="H641" s="11"/>
      <c r="I641" s="73">
        <f t="shared" si="166"/>
        <v>0</v>
      </c>
      <c r="J641" s="59"/>
      <c r="K641" s="58"/>
      <c r="L641" s="73">
        <f t="shared" si="167"/>
        <v>0</v>
      </c>
      <c r="M641" s="59">
        <f t="shared" si="168"/>
        <v>0</v>
      </c>
    </row>
    <row r="642" spans="1:13" s="2" customFormat="1" ht="27" x14ac:dyDescent="0.25">
      <c r="A642" s="31" t="s">
        <v>1422</v>
      </c>
      <c r="B642" s="31" t="s">
        <v>1781</v>
      </c>
      <c r="C642" s="32" t="s">
        <v>722</v>
      </c>
      <c r="D642" s="11"/>
      <c r="E642" s="11"/>
      <c r="F642" s="57">
        <f t="shared" si="169"/>
        <v>0</v>
      </c>
      <c r="G642" s="58"/>
      <c r="H642" s="11">
        <v>40000000</v>
      </c>
      <c r="I642" s="73">
        <f t="shared" si="166"/>
        <v>40000000</v>
      </c>
      <c r="J642" s="59"/>
      <c r="K642" s="58"/>
      <c r="L642" s="73">
        <f t="shared" si="167"/>
        <v>0</v>
      </c>
      <c r="M642" s="59">
        <f t="shared" si="168"/>
        <v>40000000</v>
      </c>
    </row>
    <row r="643" spans="1:13" s="2" customFormat="1" ht="27" x14ac:dyDescent="0.25">
      <c r="A643" s="31" t="s">
        <v>1422</v>
      </c>
      <c r="B643" s="31" t="s">
        <v>1782</v>
      </c>
      <c r="C643" s="32" t="s">
        <v>755</v>
      </c>
      <c r="D643" s="11"/>
      <c r="E643" s="11"/>
      <c r="F643" s="57">
        <f t="shared" si="169"/>
        <v>0</v>
      </c>
      <c r="G643" s="58"/>
      <c r="H643" s="11"/>
      <c r="I643" s="73">
        <f t="shared" si="166"/>
        <v>0</v>
      </c>
      <c r="J643" s="59"/>
      <c r="K643" s="58"/>
      <c r="L643" s="73">
        <f t="shared" si="167"/>
        <v>0</v>
      </c>
      <c r="M643" s="59">
        <f t="shared" si="168"/>
        <v>0</v>
      </c>
    </row>
    <row r="644" spans="1:13" s="2" customFormat="1" ht="27" x14ac:dyDescent="0.25">
      <c r="A644" s="31" t="s">
        <v>1422</v>
      </c>
      <c r="B644" s="31" t="s">
        <v>1783</v>
      </c>
      <c r="C644" s="32" t="s">
        <v>863</v>
      </c>
      <c r="D644" s="11"/>
      <c r="E644" s="11"/>
      <c r="F644" s="57">
        <f t="shared" si="169"/>
        <v>0</v>
      </c>
      <c r="G644" s="58"/>
      <c r="H644" s="11"/>
      <c r="I644" s="73">
        <f t="shared" si="166"/>
        <v>0</v>
      </c>
      <c r="J644" s="59"/>
      <c r="K644" s="58"/>
      <c r="L644" s="73">
        <f t="shared" si="167"/>
        <v>0</v>
      </c>
      <c r="M644" s="59">
        <f t="shared" si="168"/>
        <v>0</v>
      </c>
    </row>
    <row r="645" spans="1:13" s="2" customFormat="1" ht="13.5" x14ac:dyDescent="0.25">
      <c r="A645" s="31" t="s">
        <v>1422</v>
      </c>
      <c r="B645" s="31" t="s">
        <v>1784</v>
      </c>
      <c r="C645" s="32" t="s">
        <v>914</v>
      </c>
      <c r="D645" s="11"/>
      <c r="E645" s="11"/>
      <c r="F645" s="57">
        <f t="shared" si="169"/>
        <v>0</v>
      </c>
      <c r="G645" s="58"/>
      <c r="H645" s="11"/>
      <c r="I645" s="73">
        <f t="shared" si="166"/>
        <v>0</v>
      </c>
      <c r="J645" s="59"/>
      <c r="K645" s="58"/>
      <c r="L645" s="73">
        <f t="shared" si="167"/>
        <v>0</v>
      </c>
      <c r="M645" s="59">
        <f t="shared" si="168"/>
        <v>0</v>
      </c>
    </row>
    <row r="646" spans="1:13" ht="24.75" customHeight="1" x14ac:dyDescent="0.25">
      <c r="A646" s="16" t="s">
        <v>1422</v>
      </c>
      <c r="B646" s="16" t="s">
        <v>1689</v>
      </c>
      <c r="C646" s="30" t="s">
        <v>1433</v>
      </c>
      <c r="D646" s="7">
        <f>+D647</f>
        <v>0</v>
      </c>
      <c r="E646" s="7">
        <f>+E647</f>
        <v>0</v>
      </c>
      <c r="F646" s="8">
        <f t="shared" ref="F646:I647" si="170">+F647</f>
        <v>0</v>
      </c>
      <c r="G646" s="10">
        <f>+G647</f>
        <v>0</v>
      </c>
      <c r="H646" s="7">
        <f>+H647</f>
        <v>36000000</v>
      </c>
      <c r="I646" s="70">
        <f t="shared" si="170"/>
        <v>36000000</v>
      </c>
      <c r="J646" s="48">
        <f>+J647</f>
        <v>0</v>
      </c>
      <c r="K646" s="10">
        <f>+K647</f>
        <v>0</v>
      </c>
      <c r="L646" s="70">
        <f t="shared" si="167"/>
        <v>0</v>
      </c>
      <c r="M646" s="47">
        <f t="shared" ref="M646:M647" si="171">L646+I646</f>
        <v>36000000</v>
      </c>
    </row>
    <row r="647" spans="1:13" s="2" customFormat="1" ht="13.5" x14ac:dyDescent="0.25">
      <c r="A647" s="16" t="s">
        <v>1422</v>
      </c>
      <c r="B647" s="16" t="s">
        <v>1798</v>
      </c>
      <c r="C647" s="17" t="s">
        <v>170</v>
      </c>
      <c r="D647" s="7">
        <f>+D648</f>
        <v>0</v>
      </c>
      <c r="E647" s="7">
        <f>+E648</f>
        <v>0</v>
      </c>
      <c r="F647" s="8">
        <f t="shared" si="170"/>
        <v>0</v>
      </c>
      <c r="G647" s="10">
        <f>+G648</f>
        <v>0</v>
      </c>
      <c r="H647" s="7">
        <f>+H648</f>
        <v>36000000</v>
      </c>
      <c r="I647" s="70">
        <f t="shared" si="170"/>
        <v>36000000</v>
      </c>
      <c r="J647" s="48">
        <f>+J648</f>
        <v>0</v>
      </c>
      <c r="K647" s="10">
        <f>+K648</f>
        <v>0</v>
      </c>
      <c r="L647" s="70">
        <f t="shared" si="167"/>
        <v>0</v>
      </c>
      <c r="M647" s="47">
        <f t="shared" si="171"/>
        <v>36000000</v>
      </c>
    </row>
    <row r="648" spans="1:13" s="2" customFormat="1" ht="13.5" x14ac:dyDescent="0.25">
      <c r="A648" s="16" t="s">
        <v>1422</v>
      </c>
      <c r="B648" s="16" t="s">
        <v>1799</v>
      </c>
      <c r="C648" s="17" t="s">
        <v>330</v>
      </c>
      <c r="D648" s="7">
        <f>SUM(D649:D659)</f>
        <v>0</v>
      </c>
      <c r="E648" s="7">
        <f>SUM(E649:E659)</f>
        <v>0</v>
      </c>
      <c r="F648" s="8">
        <f>+D648+E648</f>
        <v>0</v>
      </c>
      <c r="G648" s="10">
        <f>SUM(G649:G659)</f>
        <v>0</v>
      </c>
      <c r="H648" s="7">
        <f>SUM(H649:H659)</f>
        <v>36000000</v>
      </c>
      <c r="I648" s="70">
        <f>+SUM(F648:H648)</f>
        <v>36000000</v>
      </c>
      <c r="J648" s="48">
        <f>SUM(J649:J659)</f>
        <v>0</v>
      </c>
      <c r="K648" s="10">
        <f>SUM(K649:K659)</f>
        <v>0</v>
      </c>
      <c r="L648" s="70">
        <f t="shared" si="167"/>
        <v>0</v>
      </c>
      <c r="M648" s="47">
        <f>SUM(M649:M659)</f>
        <v>36000000</v>
      </c>
    </row>
    <row r="649" spans="1:13" s="2" customFormat="1" ht="27" x14ac:dyDescent="0.25">
      <c r="A649" s="31" t="s">
        <v>1422</v>
      </c>
      <c r="B649" s="31" t="s">
        <v>1800</v>
      </c>
      <c r="C649" s="32" t="s">
        <v>333</v>
      </c>
      <c r="D649" s="11"/>
      <c r="E649" s="11"/>
      <c r="F649" s="57">
        <f>SUM(D649:E649)</f>
        <v>0</v>
      </c>
      <c r="G649" s="58"/>
      <c r="H649" s="11"/>
      <c r="I649" s="73">
        <f t="shared" ref="I649:I659" si="172">SUM(F649:H649)</f>
        <v>0</v>
      </c>
      <c r="J649" s="59"/>
      <c r="K649" s="58"/>
      <c r="L649" s="73">
        <f t="shared" si="167"/>
        <v>0</v>
      </c>
      <c r="M649" s="59">
        <f t="shared" ref="M649:M659" si="173">+L649+I649</f>
        <v>0</v>
      </c>
    </row>
    <row r="650" spans="1:13" s="2" customFormat="1" ht="13.5" x14ac:dyDescent="0.25">
      <c r="A650" s="31" t="s">
        <v>1422</v>
      </c>
      <c r="B650" s="31" t="s">
        <v>1801</v>
      </c>
      <c r="C650" s="32" t="s">
        <v>369</v>
      </c>
      <c r="D650" s="11"/>
      <c r="E650" s="11"/>
      <c r="F650" s="57">
        <f t="shared" ref="F650:F659" si="174">SUM(D650:E650)</f>
        <v>0</v>
      </c>
      <c r="G650" s="58"/>
      <c r="H650" s="11"/>
      <c r="I650" s="73">
        <f t="shared" si="172"/>
        <v>0</v>
      </c>
      <c r="J650" s="59"/>
      <c r="K650" s="58"/>
      <c r="L650" s="73">
        <f t="shared" si="167"/>
        <v>0</v>
      </c>
      <c r="M650" s="59">
        <f t="shared" si="173"/>
        <v>0</v>
      </c>
    </row>
    <row r="651" spans="1:13" s="2" customFormat="1" ht="40.5" x14ac:dyDescent="0.25">
      <c r="A651" s="31" t="s">
        <v>1422</v>
      </c>
      <c r="B651" s="31" t="s">
        <v>1802</v>
      </c>
      <c r="C651" s="32" t="s">
        <v>384</v>
      </c>
      <c r="D651" s="11"/>
      <c r="E651" s="11"/>
      <c r="F651" s="57">
        <f t="shared" si="174"/>
        <v>0</v>
      </c>
      <c r="G651" s="58"/>
      <c r="H651" s="11"/>
      <c r="I651" s="73">
        <f t="shared" si="172"/>
        <v>0</v>
      </c>
      <c r="J651" s="59"/>
      <c r="K651" s="58"/>
      <c r="L651" s="73">
        <f t="shared" si="167"/>
        <v>0</v>
      </c>
      <c r="M651" s="59">
        <f t="shared" si="173"/>
        <v>0</v>
      </c>
    </row>
    <row r="652" spans="1:13" s="2" customFormat="1" ht="27" x14ac:dyDescent="0.25">
      <c r="A652" s="31" t="s">
        <v>1422</v>
      </c>
      <c r="B652" s="31" t="s">
        <v>1803</v>
      </c>
      <c r="C652" s="32" t="s">
        <v>459</v>
      </c>
      <c r="D652" s="11"/>
      <c r="E652" s="11"/>
      <c r="F652" s="57">
        <f t="shared" si="174"/>
        <v>0</v>
      </c>
      <c r="G652" s="58"/>
      <c r="H652" s="11"/>
      <c r="I652" s="73">
        <f t="shared" si="172"/>
        <v>0</v>
      </c>
      <c r="J652" s="59"/>
      <c r="K652" s="58"/>
      <c r="L652" s="73">
        <f t="shared" si="167"/>
        <v>0</v>
      </c>
      <c r="M652" s="59">
        <f t="shared" si="173"/>
        <v>0</v>
      </c>
    </row>
    <row r="653" spans="1:13" s="2" customFormat="1" ht="13.5" x14ac:dyDescent="0.25">
      <c r="A653" s="31" t="s">
        <v>1422</v>
      </c>
      <c r="B653" s="31" t="s">
        <v>1804</v>
      </c>
      <c r="C653" s="32" t="s">
        <v>588</v>
      </c>
      <c r="D653" s="11"/>
      <c r="E653" s="11"/>
      <c r="F653" s="57">
        <f t="shared" si="174"/>
        <v>0</v>
      </c>
      <c r="G653" s="58"/>
      <c r="H653" s="11"/>
      <c r="I653" s="73">
        <f t="shared" si="172"/>
        <v>0</v>
      </c>
      <c r="J653" s="59"/>
      <c r="K653" s="58"/>
      <c r="L653" s="73">
        <f t="shared" si="167"/>
        <v>0</v>
      </c>
      <c r="M653" s="59">
        <f t="shared" si="173"/>
        <v>0</v>
      </c>
    </row>
    <row r="654" spans="1:13" s="2" customFormat="1" ht="13.5" x14ac:dyDescent="0.25">
      <c r="A654" s="31" t="s">
        <v>1422</v>
      </c>
      <c r="B654" s="31" t="s">
        <v>1805</v>
      </c>
      <c r="C654" s="32" t="s">
        <v>650</v>
      </c>
      <c r="D654" s="11"/>
      <c r="E654" s="11"/>
      <c r="F654" s="57">
        <f t="shared" si="174"/>
        <v>0</v>
      </c>
      <c r="G654" s="58"/>
      <c r="H654" s="11"/>
      <c r="I654" s="73">
        <f t="shared" si="172"/>
        <v>0</v>
      </c>
      <c r="J654" s="59"/>
      <c r="K654" s="58"/>
      <c r="L654" s="73">
        <f t="shared" si="167"/>
        <v>0</v>
      </c>
      <c r="M654" s="59">
        <f t="shared" si="173"/>
        <v>0</v>
      </c>
    </row>
    <row r="655" spans="1:13" s="2" customFormat="1" ht="54" x14ac:dyDescent="0.25">
      <c r="A655" s="31" t="s">
        <v>1422</v>
      </c>
      <c r="B655" s="31" t="s">
        <v>1806</v>
      </c>
      <c r="C655" s="32" t="s">
        <v>674</v>
      </c>
      <c r="D655" s="11"/>
      <c r="E655" s="11"/>
      <c r="F655" s="57">
        <f t="shared" si="174"/>
        <v>0</v>
      </c>
      <c r="G655" s="58"/>
      <c r="H655" s="11"/>
      <c r="I655" s="73">
        <f t="shared" si="172"/>
        <v>0</v>
      </c>
      <c r="J655" s="59"/>
      <c r="K655" s="58"/>
      <c r="L655" s="73">
        <f t="shared" si="167"/>
        <v>0</v>
      </c>
      <c r="M655" s="59">
        <f t="shared" si="173"/>
        <v>0</v>
      </c>
    </row>
    <row r="656" spans="1:13" s="2" customFormat="1" ht="27" x14ac:dyDescent="0.25">
      <c r="A656" s="31" t="s">
        <v>1422</v>
      </c>
      <c r="B656" s="31" t="s">
        <v>1807</v>
      </c>
      <c r="C656" s="32" t="s">
        <v>722</v>
      </c>
      <c r="D656" s="11"/>
      <c r="E656" s="11"/>
      <c r="F656" s="57">
        <f t="shared" si="174"/>
        <v>0</v>
      </c>
      <c r="G656" s="58"/>
      <c r="H656" s="11"/>
      <c r="I656" s="73">
        <f t="shared" si="172"/>
        <v>0</v>
      </c>
      <c r="J656" s="59"/>
      <c r="K656" s="58"/>
      <c r="L656" s="73">
        <f t="shared" si="167"/>
        <v>0</v>
      </c>
      <c r="M656" s="59">
        <f t="shared" si="173"/>
        <v>0</v>
      </c>
    </row>
    <row r="657" spans="1:13" s="2" customFormat="1" ht="27" x14ac:dyDescent="0.25">
      <c r="A657" s="31" t="s">
        <v>1422</v>
      </c>
      <c r="B657" s="31" t="s">
        <v>1808</v>
      </c>
      <c r="C657" s="32" t="s">
        <v>755</v>
      </c>
      <c r="D657" s="11"/>
      <c r="E657" s="11"/>
      <c r="F657" s="57">
        <f t="shared" si="174"/>
        <v>0</v>
      </c>
      <c r="G657" s="58"/>
      <c r="H657" s="11">
        <v>36000000</v>
      </c>
      <c r="I657" s="73">
        <f t="shared" si="172"/>
        <v>36000000</v>
      </c>
      <c r="J657" s="59"/>
      <c r="K657" s="58"/>
      <c r="L657" s="73">
        <f t="shared" si="167"/>
        <v>0</v>
      </c>
      <c r="M657" s="59">
        <f t="shared" si="173"/>
        <v>36000000</v>
      </c>
    </row>
    <row r="658" spans="1:13" s="2" customFormat="1" ht="27" x14ac:dyDescent="0.25">
      <c r="A658" s="31" t="s">
        <v>1422</v>
      </c>
      <c r="B658" s="31" t="s">
        <v>1809</v>
      </c>
      <c r="C658" s="32" t="s">
        <v>863</v>
      </c>
      <c r="D658" s="11"/>
      <c r="E658" s="11"/>
      <c r="F658" s="57">
        <f t="shared" si="174"/>
        <v>0</v>
      </c>
      <c r="G658" s="58"/>
      <c r="H658" s="11"/>
      <c r="I658" s="73">
        <f t="shared" si="172"/>
        <v>0</v>
      </c>
      <c r="J658" s="59"/>
      <c r="K658" s="58"/>
      <c r="L658" s="73">
        <f t="shared" si="167"/>
        <v>0</v>
      </c>
      <c r="M658" s="59">
        <f t="shared" si="173"/>
        <v>0</v>
      </c>
    </row>
    <row r="659" spans="1:13" s="2" customFormat="1" ht="13.5" x14ac:dyDescent="0.25">
      <c r="A659" s="31" t="s">
        <v>1422</v>
      </c>
      <c r="B659" s="31" t="s">
        <v>1810</v>
      </c>
      <c r="C659" s="32" t="s">
        <v>914</v>
      </c>
      <c r="D659" s="11"/>
      <c r="E659" s="11"/>
      <c r="F659" s="57">
        <f t="shared" si="174"/>
        <v>0</v>
      </c>
      <c r="G659" s="58"/>
      <c r="H659" s="11"/>
      <c r="I659" s="73">
        <f t="shared" si="172"/>
        <v>0</v>
      </c>
      <c r="J659" s="59"/>
      <c r="K659" s="58"/>
      <c r="L659" s="73">
        <f t="shared" si="167"/>
        <v>0</v>
      </c>
      <c r="M659" s="59">
        <f t="shared" si="173"/>
        <v>0</v>
      </c>
    </row>
    <row r="660" spans="1:13" ht="24.75" customHeight="1" x14ac:dyDescent="0.25">
      <c r="A660" s="16" t="s">
        <v>1422</v>
      </c>
      <c r="B660" s="16" t="s">
        <v>1690</v>
      </c>
      <c r="C660" s="30" t="s">
        <v>1435</v>
      </c>
      <c r="D660" s="7">
        <f>+D661</f>
        <v>0</v>
      </c>
      <c r="E660" s="7">
        <f>+E661</f>
        <v>0</v>
      </c>
      <c r="F660" s="8">
        <f t="shared" ref="F660:I661" si="175">+F661</f>
        <v>0</v>
      </c>
      <c r="G660" s="10">
        <f>+G661</f>
        <v>0</v>
      </c>
      <c r="H660" s="7">
        <f>+H661</f>
        <v>80000000</v>
      </c>
      <c r="I660" s="70">
        <f t="shared" si="175"/>
        <v>80000000</v>
      </c>
      <c r="J660" s="48">
        <f>+J661</f>
        <v>0</v>
      </c>
      <c r="K660" s="10">
        <f>+K661</f>
        <v>0</v>
      </c>
      <c r="L660" s="70">
        <f t="shared" si="167"/>
        <v>0</v>
      </c>
      <c r="M660" s="47">
        <f t="shared" ref="M660:M661" si="176">L660+I660</f>
        <v>80000000</v>
      </c>
    </row>
    <row r="661" spans="1:13" s="2" customFormat="1" ht="13.5" x14ac:dyDescent="0.25">
      <c r="A661" s="16" t="s">
        <v>1422</v>
      </c>
      <c r="B661" s="16" t="s">
        <v>1824</v>
      </c>
      <c r="C661" s="17" t="s">
        <v>170</v>
      </c>
      <c r="D661" s="7">
        <f>+D662</f>
        <v>0</v>
      </c>
      <c r="E661" s="7">
        <f>+E662</f>
        <v>0</v>
      </c>
      <c r="F661" s="8">
        <f t="shared" si="175"/>
        <v>0</v>
      </c>
      <c r="G661" s="10">
        <f>+G662</f>
        <v>0</v>
      </c>
      <c r="H661" s="7">
        <f>+H662</f>
        <v>80000000</v>
      </c>
      <c r="I661" s="70">
        <f t="shared" si="175"/>
        <v>80000000</v>
      </c>
      <c r="J661" s="48">
        <f>+J662</f>
        <v>0</v>
      </c>
      <c r="K661" s="10">
        <f>+K662</f>
        <v>0</v>
      </c>
      <c r="L661" s="70">
        <f t="shared" si="167"/>
        <v>0</v>
      </c>
      <c r="M661" s="47">
        <f t="shared" si="176"/>
        <v>80000000</v>
      </c>
    </row>
    <row r="662" spans="1:13" s="2" customFormat="1" ht="13.5" x14ac:dyDescent="0.25">
      <c r="A662" s="16" t="s">
        <v>1422</v>
      </c>
      <c r="B662" s="16" t="s">
        <v>1825</v>
      </c>
      <c r="C662" s="17" t="s">
        <v>330</v>
      </c>
      <c r="D662" s="7">
        <f>SUM(D663:D673)</f>
        <v>0</v>
      </c>
      <c r="E662" s="7">
        <f>SUM(E663:E673)</f>
        <v>0</v>
      </c>
      <c r="F662" s="8">
        <f>+D662+E662</f>
        <v>0</v>
      </c>
      <c r="G662" s="10">
        <f>SUM(G663:G673)</f>
        <v>0</v>
      </c>
      <c r="H662" s="7">
        <f>SUM(H663:H673)</f>
        <v>80000000</v>
      </c>
      <c r="I662" s="70">
        <f>+SUM(F662:H662)</f>
        <v>80000000</v>
      </c>
      <c r="J662" s="48">
        <f>SUM(J663:J673)</f>
        <v>0</v>
      </c>
      <c r="K662" s="10">
        <f>SUM(K663:K673)</f>
        <v>0</v>
      </c>
      <c r="L662" s="70">
        <f t="shared" si="167"/>
        <v>0</v>
      </c>
      <c r="M662" s="47">
        <f>SUM(M663:M673)</f>
        <v>80000000</v>
      </c>
    </row>
    <row r="663" spans="1:13" s="2" customFormat="1" ht="27" x14ac:dyDescent="0.25">
      <c r="A663" s="31" t="s">
        <v>1422</v>
      </c>
      <c r="B663" s="31" t="s">
        <v>1826</v>
      </c>
      <c r="C663" s="32" t="s">
        <v>333</v>
      </c>
      <c r="D663" s="11"/>
      <c r="E663" s="11"/>
      <c r="F663" s="57">
        <f>SUM(D663:E663)</f>
        <v>0</v>
      </c>
      <c r="G663" s="58"/>
      <c r="H663" s="11"/>
      <c r="I663" s="73">
        <f t="shared" ref="I663:I673" si="177">SUM(F663:H663)</f>
        <v>0</v>
      </c>
      <c r="J663" s="59"/>
      <c r="K663" s="58"/>
      <c r="L663" s="73">
        <f t="shared" si="167"/>
        <v>0</v>
      </c>
      <c r="M663" s="59">
        <f t="shared" ref="M663:M673" si="178">+L663+I663</f>
        <v>0</v>
      </c>
    </row>
    <row r="664" spans="1:13" s="2" customFormat="1" ht="13.5" x14ac:dyDescent="0.25">
      <c r="A664" s="31" t="s">
        <v>1422</v>
      </c>
      <c r="B664" s="31" t="s">
        <v>1827</v>
      </c>
      <c r="C664" s="32" t="s">
        <v>369</v>
      </c>
      <c r="D664" s="11"/>
      <c r="E664" s="11"/>
      <c r="F664" s="57">
        <f t="shared" ref="F664:F673" si="179">SUM(D664:E664)</f>
        <v>0</v>
      </c>
      <c r="G664" s="58"/>
      <c r="H664" s="11"/>
      <c r="I664" s="73">
        <f t="shared" si="177"/>
        <v>0</v>
      </c>
      <c r="J664" s="59"/>
      <c r="K664" s="58"/>
      <c r="L664" s="73">
        <f t="shared" si="167"/>
        <v>0</v>
      </c>
      <c r="M664" s="59">
        <f t="shared" si="178"/>
        <v>0</v>
      </c>
    </row>
    <row r="665" spans="1:13" s="2" customFormat="1" ht="40.5" x14ac:dyDescent="0.25">
      <c r="A665" s="31" t="s">
        <v>1422</v>
      </c>
      <c r="B665" s="31" t="s">
        <v>1828</v>
      </c>
      <c r="C665" s="32" t="s">
        <v>384</v>
      </c>
      <c r="D665" s="11"/>
      <c r="E665" s="11"/>
      <c r="F665" s="57">
        <f t="shared" si="179"/>
        <v>0</v>
      </c>
      <c r="G665" s="58"/>
      <c r="H665" s="11"/>
      <c r="I665" s="73">
        <f t="shared" si="177"/>
        <v>0</v>
      </c>
      <c r="J665" s="59"/>
      <c r="K665" s="58"/>
      <c r="L665" s="73">
        <f t="shared" si="167"/>
        <v>0</v>
      </c>
      <c r="M665" s="59">
        <f t="shared" si="178"/>
        <v>0</v>
      </c>
    </row>
    <row r="666" spans="1:13" s="2" customFormat="1" ht="27" x14ac:dyDescent="0.25">
      <c r="A666" s="31" t="s">
        <v>1422</v>
      </c>
      <c r="B666" s="31" t="s">
        <v>1829</v>
      </c>
      <c r="C666" s="32" t="s">
        <v>459</v>
      </c>
      <c r="D666" s="11"/>
      <c r="E666" s="11"/>
      <c r="F666" s="57">
        <f t="shared" si="179"/>
        <v>0</v>
      </c>
      <c r="G666" s="58"/>
      <c r="H666" s="11"/>
      <c r="I666" s="73">
        <f t="shared" si="177"/>
        <v>0</v>
      </c>
      <c r="J666" s="59"/>
      <c r="K666" s="58"/>
      <c r="L666" s="73">
        <f t="shared" si="167"/>
        <v>0</v>
      </c>
      <c r="M666" s="59">
        <f t="shared" si="178"/>
        <v>0</v>
      </c>
    </row>
    <row r="667" spans="1:13" s="2" customFormat="1" ht="13.5" x14ac:dyDescent="0.25">
      <c r="A667" s="31" t="s">
        <v>1422</v>
      </c>
      <c r="B667" s="31" t="s">
        <v>1830</v>
      </c>
      <c r="C667" s="32" t="s">
        <v>588</v>
      </c>
      <c r="D667" s="11"/>
      <c r="E667" s="11"/>
      <c r="F667" s="57">
        <f t="shared" si="179"/>
        <v>0</v>
      </c>
      <c r="G667" s="58"/>
      <c r="H667" s="11"/>
      <c r="I667" s="73">
        <f t="shared" si="177"/>
        <v>0</v>
      </c>
      <c r="J667" s="59"/>
      <c r="K667" s="58"/>
      <c r="L667" s="73">
        <f t="shared" si="167"/>
        <v>0</v>
      </c>
      <c r="M667" s="59">
        <f t="shared" si="178"/>
        <v>0</v>
      </c>
    </row>
    <row r="668" spans="1:13" s="2" customFormat="1" ht="13.5" x14ac:dyDescent="0.25">
      <c r="A668" s="31" t="s">
        <v>1422</v>
      </c>
      <c r="B668" s="31" t="s">
        <v>1831</v>
      </c>
      <c r="C668" s="32" t="s">
        <v>650</v>
      </c>
      <c r="D668" s="11"/>
      <c r="E668" s="11"/>
      <c r="F668" s="57">
        <f t="shared" si="179"/>
        <v>0</v>
      </c>
      <c r="G668" s="58"/>
      <c r="H668" s="11"/>
      <c r="I668" s="73">
        <f t="shared" si="177"/>
        <v>0</v>
      </c>
      <c r="J668" s="59"/>
      <c r="K668" s="58"/>
      <c r="L668" s="73">
        <f t="shared" si="167"/>
        <v>0</v>
      </c>
      <c r="M668" s="59">
        <f t="shared" si="178"/>
        <v>0</v>
      </c>
    </row>
    <row r="669" spans="1:13" s="2" customFormat="1" ht="54" x14ac:dyDescent="0.25">
      <c r="A669" s="31" t="s">
        <v>1422</v>
      </c>
      <c r="B669" s="31" t="s">
        <v>1832</v>
      </c>
      <c r="C669" s="32" t="s">
        <v>674</v>
      </c>
      <c r="D669" s="11"/>
      <c r="E669" s="11"/>
      <c r="F669" s="57">
        <f t="shared" si="179"/>
        <v>0</v>
      </c>
      <c r="G669" s="58"/>
      <c r="H669" s="11"/>
      <c r="I669" s="73">
        <f t="shared" si="177"/>
        <v>0</v>
      </c>
      <c r="J669" s="59"/>
      <c r="K669" s="58"/>
      <c r="L669" s="73">
        <f t="shared" si="167"/>
        <v>0</v>
      </c>
      <c r="M669" s="59">
        <f t="shared" si="178"/>
        <v>0</v>
      </c>
    </row>
    <row r="670" spans="1:13" s="2" customFormat="1" ht="27" x14ac:dyDescent="0.25">
      <c r="A670" s="31" t="s">
        <v>1422</v>
      </c>
      <c r="B670" s="31" t="s">
        <v>1833</v>
      </c>
      <c r="C670" s="32" t="s">
        <v>722</v>
      </c>
      <c r="D670" s="11"/>
      <c r="E670" s="11"/>
      <c r="F670" s="57">
        <f t="shared" si="179"/>
        <v>0</v>
      </c>
      <c r="G670" s="58"/>
      <c r="H670" s="11"/>
      <c r="I670" s="73">
        <f t="shared" si="177"/>
        <v>0</v>
      </c>
      <c r="J670" s="59"/>
      <c r="K670" s="58"/>
      <c r="L670" s="73">
        <f t="shared" si="167"/>
        <v>0</v>
      </c>
      <c r="M670" s="59">
        <f t="shared" si="178"/>
        <v>0</v>
      </c>
    </row>
    <row r="671" spans="1:13" s="2" customFormat="1" ht="27" x14ac:dyDescent="0.25">
      <c r="A671" s="31" t="s">
        <v>1422</v>
      </c>
      <c r="B671" s="31" t="s">
        <v>1834</v>
      </c>
      <c r="C671" s="32" t="s">
        <v>755</v>
      </c>
      <c r="D671" s="11"/>
      <c r="E671" s="11"/>
      <c r="F671" s="57">
        <f t="shared" si="179"/>
        <v>0</v>
      </c>
      <c r="G671" s="58"/>
      <c r="H671" s="11">
        <v>80000000</v>
      </c>
      <c r="I671" s="73">
        <f t="shared" si="177"/>
        <v>80000000</v>
      </c>
      <c r="J671" s="59"/>
      <c r="K671" s="58"/>
      <c r="L671" s="73">
        <f t="shared" si="167"/>
        <v>0</v>
      </c>
      <c r="M671" s="59">
        <f t="shared" si="178"/>
        <v>80000000</v>
      </c>
    </row>
    <row r="672" spans="1:13" s="2" customFormat="1" ht="27" x14ac:dyDescent="0.25">
      <c r="A672" s="31" t="s">
        <v>1422</v>
      </c>
      <c r="B672" s="31" t="s">
        <v>1835</v>
      </c>
      <c r="C672" s="32" t="s">
        <v>863</v>
      </c>
      <c r="D672" s="11"/>
      <c r="E672" s="11"/>
      <c r="F672" s="57">
        <f t="shared" si="179"/>
        <v>0</v>
      </c>
      <c r="G672" s="58"/>
      <c r="H672" s="11"/>
      <c r="I672" s="73">
        <f t="shared" si="177"/>
        <v>0</v>
      </c>
      <c r="J672" s="59"/>
      <c r="K672" s="58"/>
      <c r="L672" s="73">
        <f t="shared" si="167"/>
        <v>0</v>
      </c>
      <c r="M672" s="59">
        <f t="shared" si="178"/>
        <v>0</v>
      </c>
    </row>
    <row r="673" spans="1:13" s="2" customFormat="1" ht="13.5" x14ac:dyDescent="0.25">
      <c r="A673" s="31" t="s">
        <v>1422</v>
      </c>
      <c r="B673" s="31" t="s">
        <v>1836</v>
      </c>
      <c r="C673" s="32" t="s">
        <v>914</v>
      </c>
      <c r="D673" s="11"/>
      <c r="E673" s="11"/>
      <c r="F673" s="57">
        <f t="shared" si="179"/>
        <v>0</v>
      </c>
      <c r="G673" s="58"/>
      <c r="H673" s="11"/>
      <c r="I673" s="73">
        <f t="shared" si="177"/>
        <v>0</v>
      </c>
      <c r="J673" s="59"/>
      <c r="K673" s="58"/>
      <c r="L673" s="73">
        <f t="shared" si="167"/>
        <v>0</v>
      </c>
      <c r="M673" s="59">
        <f t="shared" si="178"/>
        <v>0</v>
      </c>
    </row>
    <row r="674" spans="1:13" ht="24.75" customHeight="1" x14ac:dyDescent="0.25">
      <c r="A674" s="16" t="s">
        <v>1422</v>
      </c>
      <c r="B674" s="16" t="s">
        <v>1691</v>
      </c>
      <c r="C674" s="30" t="s">
        <v>1437</v>
      </c>
      <c r="D674" s="7">
        <f>+D675</f>
        <v>0</v>
      </c>
      <c r="E674" s="7">
        <f>+E675</f>
        <v>0</v>
      </c>
      <c r="F674" s="8">
        <f t="shared" ref="F674:I675" si="180">+F675</f>
        <v>0</v>
      </c>
      <c r="G674" s="10">
        <f>+G675</f>
        <v>0</v>
      </c>
      <c r="H674" s="7">
        <f>+H675</f>
        <v>243100000</v>
      </c>
      <c r="I674" s="70">
        <f t="shared" si="180"/>
        <v>243100000</v>
      </c>
      <c r="J674" s="48">
        <f>+J675</f>
        <v>0</v>
      </c>
      <c r="K674" s="10">
        <f>+K675</f>
        <v>0</v>
      </c>
      <c r="L674" s="70">
        <f t="shared" si="167"/>
        <v>0</v>
      </c>
      <c r="M674" s="47">
        <f t="shared" ref="M674:M675" si="181">L674+I674</f>
        <v>243100000</v>
      </c>
    </row>
    <row r="675" spans="1:13" s="2" customFormat="1" ht="13.5" x14ac:dyDescent="0.25">
      <c r="A675" s="16" t="s">
        <v>1422</v>
      </c>
      <c r="B675" s="16" t="s">
        <v>1850</v>
      </c>
      <c r="C675" s="17" t="s">
        <v>170</v>
      </c>
      <c r="D675" s="7">
        <f>+D676</f>
        <v>0</v>
      </c>
      <c r="E675" s="7">
        <f>+E676</f>
        <v>0</v>
      </c>
      <c r="F675" s="8">
        <f t="shared" si="180"/>
        <v>0</v>
      </c>
      <c r="G675" s="10">
        <f>+G676</f>
        <v>0</v>
      </c>
      <c r="H675" s="7">
        <f>+H676</f>
        <v>243100000</v>
      </c>
      <c r="I675" s="70">
        <f t="shared" si="180"/>
        <v>243100000</v>
      </c>
      <c r="J675" s="48">
        <f>+J676</f>
        <v>0</v>
      </c>
      <c r="K675" s="10">
        <f>+K676</f>
        <v>0</v>
      </c>
      <c r="L675" s="70">
        <f t="shared" si="167"/>
        <v>0</v>
      </c>
      <c r="M675" s="47">
        <f t="shared" si="181"/>
        <v>243100000</v>
      </c>
    </row>
    <row r="676" spans="1:13" s="2" customFormat="1" ht="13.5" x14ac:dyDescent="0.25">
      <c r="A676" s="16" t="s">
        <v>1422</v>
      </c>
      <c r="B676" s="16" t="s">
        <v>1851</v>
      </c>
      <c r="C676" s="17" t="s">
        <v>330</v>
      </c>
      <c r="D676" s="7">
        <f>SUM(D677:D687)</f>
        <v>0</v>
      </c>
      <c r="E676" s="7">
        <f>SUM(E677:E687)</f>
        <v>0</v>
      </c>
      <c r="F676" s="8">
        <f>+D676+E676</f>
        <v>0</v>
      </c>
      <c r="G676" s="10">
        <f>SUM(G677:G687)</f>
        <v>0</v>
      </c>
      <c r="H676" s="7">
        <f>SUM(H677:H687)</f>
        <v>243100000</v>
      </c>
      <c r="I676" s="70">
        <f>+SUM(F676:H676)</f>
        <v>243100000</v>
      </c>
      <c r="J676" s="48">
        <f>SUM(J677:J687)</f>
        <v>0</v>
      </c>
      <c r="K676" s="10">
        <f>SUM(K677:K687)</f>
        <v>0</v>
      </c>
      <c r="L676" s="70">
        <f t="shared" si="167"/>
        <v>0</v>
      </c>
      <c r="M676" s="47">
        <f>SUM(M677:M687)</f>
        <v>243100000</v>
      </c>
    </row>
    <row r="677" spans="1:13" s="2" customFormat="1" ht="27" x14ac:dyDescent="0.25">
      <c r="A677" s="31" t="s">
        <v>1422</v>
      </c>
      <c r="B677" s="31" t="s">
        <v>1852</v>
      </c>
      <c r="C677" s="32" t="s">
        <v>333</v>
      </c>
      <c r="D677" s="11"/>
      <c r="E677" s="11"/>
      <c r="F677" s="57">
        <f>SUM(D677:E677)</f>
        <v>0</v>
      </c>
      <c r="G677" s="58"/>
      <c r="H677" s="11"/>
      <c r="I677" s="73">
        <f t="shared" ref="I677:I687" si="182">SUM(F677:H677)</f>
        <v>0</v>
      </c>
      <c r="J677" s="59"/>
      <c r="K677" s="58"/>
      <c r="L677" s="73">
        <f t="shared" si="167"/>
        <v>0</v>
      </c>
      <c r="M677" s="59">
        <f t="shared" ref="M677:M687" si="183">+L677+I677</f>
        <v>0</v>
      </c>
    </row>
    <row r="678" spans="1:13" s="2" customFormat="1" ht="13.5" x14ac:dyDescent="0.25">
      <c r="A678" s="31" t="s">
        <v>1422</v>
      </c>
      <c r="B678" s="31" t="s">
        <v>1853</v>
      </c>
      <c r="C678" s="32" t="s">
        <v>369</v>
      </c>
      <c r="D678" s="11"/>
      <c r="E678" s="11"/>
      <c r="F678" s="57">
        <f t="shared" ref="F678:F687" si="184">SUM(D678:E678)</f>
        <v>0</v>
      </c>
      <c r="G678" s="58"/>
      <c r="H678" s="11"/>
      <c r="I678" s="73">
        <f t="shared" si="182"/>
        <v>0</v>
      </c>
      <c r="J678" s="59"/>
      <c r="K678" s="58"/>
      <c r="L678" s="73">
        <f t="shared" si="167"/>
        <v>0</v>
      </c>
      <c r="M678" s="59">
        <f t="shared" si="183"/>
        <v>0</v>
      </c>
    </row>
    <row r="679" spans="1:13" s="2" customFormat="1" ht="40.5" x14ac:dyDescent="0.25">
      <c r="A679" s="31" t="s">
        <v>1422</v>
      </c>
      <c r="B679" s="31" t="s">
        <v>1854</v>
      </c>
      <c r="C679" s="32" t="s">
        <v>384</v>
      </c>
      <c r="D679" s="11"/>
      <c r="E679" s="11"/>
      <c r="F679" s="57">
        <f t="shared" si="184"/>
        <v>0</v>
      </c>
      <c r="G679" s="58"/>
      <c r="H679" s="11"/>
      <c r="I679" s="73">
        <f t="shared" si="182"/>
        <v>0</v>
      </c>
      <c r="J679" s="59"/>
      <c r="K679" s="58"/>
      <c r="L679" s="73">
        <f>SUM(J679:K679)</f>
        <v>0</v>
      </c>
      <c r="M679" s="59">
        <f t="shared" si="183"/>
        <v>0</v>
      </c>
    </row>
    <row r="680" spans="1:13" s="2" customFormat="1" ht="27" x14ac:dyDescent="0.25">
      <c r="A680" s="31" t="s">
        <v>1422</v>
      </c>
      <c r="B680" s="31" t="s">
        <v>1855</v>
      </c>
      <c r="C680" s="32" t="s">
        <v>459</v>
      </c>
      <c r="D680" s="11"/>
      <c r="E680" s="11"/>
      <c r="F680" s="57">
        <f t="shared" si="184"/>
        <v>0</v>
      </c>
      <c r="G680" s="58"/>
      <c r="H680" s="11">
        <v>13547656</v>
      </c>
      <c r="I680" s="73">
        <f t="shared" si="182"/>
        <v>13547656</v>
      </c>
      <c r="J680" s="59"/>
      <c r="K680" s="58"/>
      <c r="L680" s="73">
        <f>SUM(J680:K680)</f>
        <v>0</v>
      </c>
      <c r="M680" s="59">
        <f t="shared" si="183"/>
        <v>13547656</v>
      </c>
    </row>
    <row r="681" spans="1:13" s="2" customFormat="1" ht="13.5" x14ac:dyDescent="0.25">
      <c r="A681" s="31" t="s">
        <v>1422</v>
      </c>
      <c r="B681" s="31" t="s">
        <v>1856</v>
      </c>
      <c r="C681" s="32" t="s">
        <v>588</v>
      </c>
      <c r="D681" s="11"/>
      <c r="E681" s="11"/>
      <c r="F681" s="57">
        <f t="shared" si="184"/>
        <v>0</v>
      </c>
      <c r="G681" s="58"/>
      <c r="H681" s="11"/>
      <c r="I681" s="73">
        <f t="shared" si="182"/>
        <v>0</v>
      </c>
      <c r="J681" s="59"/>
      <c r="K681" s="58"/>
      <c r="L681" s="73">
        <f>SUM(J681:K681)</f>
        <v>0</v>
      </c>
      <c r="M681" s="59">
        <f t="shared" si="183"/>
        <v>0</v>
      </c>
    </row>
    <row r="682" spans="1:13" s="2" customFormat="1" ht="13.5" x14ac:dyDescent="0.25">
      <c r="A682" s="31" t="s">
        <v>1422</v>
      </c>
      <c r="B682" s="31" t="s">
        <v>1857</v>
      </c>
      <c r="C682" s="32" t="s">
        <v>650</v>
      </c>
      <c r="D682" s="11"/>
      <c r="E682" s="11"/>
      <c r="F682" s="57">
        <f t="shared" si="184"/>
        <v>0</v>
      </c>
      <c r="G682" s="58"/>
      <c r="H682" s="11"/>
      <c r="I682" s="73">
        <f t="shared" si="182"/>
        <v>0</v>
      </c>
      <c r="J682" s="59"/>
      <c r="K682" s="58"/>
      <c r="L682" s="73">
        <f>SUM(J682:K682)</f>
        <v>0</v>
      </c>
      <c r="M682" s="59">
        <f t="shared" si="183"/>
        <v>0</v>
      </c>
    </row>
    <row r="683" spans="1:13" s="2" customFormat="1" ht="54" x14ac:dyDescent="0.25">
      <c r="A683" s="31" t="s">
        <v>1422</v>
      </c>
      <c r="B683" s="31" t="s">
        <v>1858</v>
      </c>
      <c r="C683" s="32" t="s">
        <v>674</v>
      </c>
      <c r="D683" s="11"/>
      <c r="E683" s="11"/>
      <c r="F683" s="57">
        <f t="shared" si="184"/>
        <v>0</v>
      </c>
      <c r="G683" s="58"/>
      <c r="H683" s="11">
        <v>106839824</v>
      </c>
      <c r="I683" s="73">
        <f t="shared" si="182"/>
        <v>106839824</v>
      </c>
      <c r="J683" s="59"/>
      <c r="K683" s="58"/>
      <c r="L683" s="73">
        <f>SUM(J683:K683)</f>
        <v>0</v>
      </c>
      <c r="M683" s="59">
        <f t="shared" si="183"/>
        <v>106839824</v>
      </c>
    </row>
    <row r="684" spans="1:13" s="2" customFormat="1" ht="27" x14ac:dyDescent="0.25">
      <c r="A684" s="31" t="s">
        <v>1422</v>
      </c>
      <c r="B684" s="31" t="s">
        <v>1859</v>
      </c>
      <c r="C684" s="32" t="s">
        <v>722</v>
      </c>
      <c r="D684" s="11"/>
      <c r="E684" s="11"/>
      <c r="F684" s="57">
        <f t="shared" si="184"/>
        <v>0</v>
      </c>
      <c r="G684" s="58"/>
      <c r="H684" s="11"/>
      <c r="I684" s="73">
        <f t="shared" si="182"/>
        <v>0</v>
      </c>
      <c r="J684" s="59"/>
      <c r="K684" s="58"/>
      <c r="L684" s="73">
        <f t="shared" si="167"/>
        <v>0</v>
      </c>
      <c r="M684" s="59">
        <f t="shared" si="183"/>
        <v>0</v>
      </c>
    </row>
    <row r="685" spans="1:13" s="2" customFormat="1" ht="27" x14ac:dyDescent="0.25">
      <c r="A685" s="31" t="s">
        <v>1422</v>
      </c>
      <c r="B685" s="31" t="s">
        <v>1860</v>
      </c>
      <c r="C685" s="32" t="s">
        <v>755</v>
      </c>
      <c r="D685" s="11"/>
      <c r="E685" s="11"/>
      <c r="F685" s="57">
        <f t="shared" si="184"/>
        <v>0</v>
      </c>
      <c r="G685" s="58"/>
      <c r="H685" s="11">
        <v>122712520</v>
      </c>
      <c r="I685" s="73">
        <f t="shared" si="182"/>
        <v>122712520</v>
      </c>
      <c r="J685" s="59"/>
      <c r="K685" s="58"/>
      <c r="L685" s="73">
        <f>SUM(J685:K685)</f>
        <v>0</v>
      </c>
      <c r="M685" s="59">
        <f t="shared" si="183"/>
        <v>122712520</v>
      </c>
    </row>
    <row r="686" spans="1:13" s="2" customFormat="1" ht="27" x14ac:dyDescent="0.25">
      <c r="A686" s="31" t="s">
        <v>1422</v>
      </c>
      <c r="B686" s="31" t="s">
        <v>1861</v>
      </c>
      <c r="C686" s="32" t="s">
        <v>863</v>
      </c>
      <c r="D686" s="11"/>
      <c r="E686" s="11"/>
      <c r="F686" s="57">
        <f t="shared" si="184"/>
        <v>0</v>
      </c>
      <c r="G686" s="58"/>
      <c r="H686" s="11"/>
      <c r="I686" s="73">
        <f t="shared" si="182"/>
        <v>0</v>
      </c>
      <c r="J686" s="59"/>
      <c r="K686" s="58"/>
      <c r="L686" s="73">
        <f>SUM(J686:K686)</f>
        <v>0</v>
      </c>
      <c r="M686" s="59">
        <f t="shared" si="183"/>
        <v>0</v>
      </c>
    </row>
    <row r="687" spans="1:13" s="2" customFormat="1" ht="13.5" x14ac:dyDescent="0.25">
      <c r="A687" s="31" t="s">
        <v>1422</v>
      </c>
      <c r="B687" s="31" t="s">
        <v>1862</v>
      </c>
      <c r="C687" s="32" t="s">
        <v>914</v>
      </c>
      <c r="D687" s="11"/>
      <c r="E687" s="11"/>
      <c r="F687" s="57">
        <f t="shared" si="184"/>
        <v>0</v>
      </c>
      <c r="G687" s="58"/>
      <c r="H687" s="11"/>
      <c r="I687" s="73">
        <f t="shared" si="182"/>
        <v>0</v>
      </c>
      <c r="J687" s="59"/>
      <c r="K687" s="58"/>
      <c r="L687" s="73">
        <f>SUM(J687:K687)</f>
        <v>0</v>
      </c>
      <c r="M687" s="59">
        <f t="shared" si="183"/>
        <v>0</v>
      </c>
    </row>
    <row r="688" spans="1:13" ht="24.75" customHeight="1" x14ac:dyDescent="0.25">
      <c r="A688" s="16" t="s">
        <v>1422</v>
      </c>
      <c r="B688" s="16" t="s">
        <v>1692</v>
      </c>
      <c r="C688" s="30" t="s">
        <v>1439</v>
      </c>
      <c r="D688" s="7">
        <f>+D689</f>
        <v>0</v>
      </c>
      <c r="E688" s="7">
        <f>+E689</f>
        <v>0</v>
      </c>
      <c r="F688" s="8">
        <f t="shared" ref="F688:I689" si="185">+F689</f>
        <v>0</v>
      </c>
      <c r="G688" s="10">
        <f>+G689</f>
        <v>0</v>
      </c>
      <c r="H688" s="7">
        <f>+H689</f>
        <v>71500000</v>
      </c>
      <c r="I688" s="70">
        <f t="shared" si="185"/>
        <v>71500000</v>
      </c>
      <c r="J688" s="48">
        <f>+J689</f>
        <v>0</v>
      </c>
      <c r="K688" s="10">
        <f>+K689</f>
        <v>0</v>
      </c>
      <c r="L688" s="70">
        <f>SUM(J688:K688)</f>
        <v>0</v>
      </c>
      <c r="M688" s="47">
        <f t="shared" ref="M688:M689" si="186">L688+I688</f>
        <v>71500000</v>
      </c>
    </row>
    <row r="689" spans="1:13" s="2" customFormat="1" ht="13.5" x14ac:dyDescent="0.25">
      <c r="A689" s="16" t="s">
        <v>1422</v>
      </c>
      <c r="B689" s="16" t="s">
        <v>1876</v>
      </c>
      <c r="C689" s="17" t="s">
        <v>170</v>
      </c>
      <c r="D689" s="7">
        <f>+D690</f>
        <v>0</v>
      </c>
      <c r="E689" s="7">
        <f>+E690</f>
        <v>0</v>
      </c>
      <c r="F689" s="8">
        <f t="shared" si="185"/>
        <v>0</v>
      </c>
      <c r="G689" s="10">
        <f>+G690</f>
        <v>0</v>
      </c>
      <c r="H689" s="7">
        <f>+H690</f>
        <v>71500000</v>
      </c>
      <c r="I689" s="70">
        <f t="shared" si="185"/>
        <v>71500000</v>
      </c>
      <c r="J689" s="48">
        <f>+J690</f>
        <v>0</v>
      </c>
      <c r="K689" s="10">
        <f>+K690</f>
        <v>0</v>
      </c>
      <c r="L689" s="70">
        <f>SUM(J689:K689)</f>
        <v>0</v>
      </c>
      <c r="M689" s="47">
        <f t="shared" si="186"/>
        <v>71500000</v>
      </c>
    </row>
    <row r="690" spans="1:13" s="2" customFormat="1" ht="13.5" x14ac:dyDescent="0.25">
      <c r="A690" s="16" t="s">
        <v>1422</v>
      </c>
      <c r="B690" s="16" t="s">
        <v>1877</v>
      </c>
      <c r="C690" s="17" t="s">
        <v>330</v>
      </c>
      <c r="D690" s="7">
        <f>SUM(D691:D701)</f>
        <v>0</v>
      </c>
      <c r="E690" s="7">
        <f>SUM(E691:E701)</f>
        <v>0</v>
      </c>
      <c r="F690" s="8">
        <f>+D690+E690</f>
        <v>0</v>
      </c>
      <c r="G690" s="10">
        <f>SUM(G691:G701)</f>
        <v>0</v>
      </c>
      <c r="H690" s="7">
        <f>SUM(H691:H701)</f>
        <v>71500000</v>
      </c>
      <c r="I690" s="70">
        <f>+SUM(F690:H690)</f>
        <v>71500000</v>
      </c>
      <c r="J690" s="48">
        <f>SUM(J691:J701)</f>
        <v>0</v>
      </c>
      <c r="K690" s="10">
        <f>SUM(K691:K701)</f>
        <v>0</v>
      </c>
      <c r="L690" s="70">
        <f t="shared" si="167"/>
        <v>0</v>
      </c>
      <c r="M690" s="47">
        <f>SUM(M691:M701)</f>
        <v>71500000</v>
      </c>
    </row>
    <row r="691" spans="1:13" s="2" customFormat="1" ht="27" x14ac:dyDescent="0.25">
      <c r="A691" s="31" t="s">
        <v>1422</v>
      </c>
      <c r="B691" s="31" t="s">
        <v>1878</v>
      </c>
      <c r="C691" s="32" t="s">
        <v>333</v>
      </c>
      <c r="D691" s="11"/>
      <c r="E691" s="11"/>
      <c r="F691" s="57">
        <f>SUM(D691:E691)</f>
        <v>0</v>
      </c>
      <c r="G691" s="58"/>
      <c r="H691" s="11"/>
      <c r="I691" s="73">
        <f t="shared" ref="I691:I701" si="187">SUM(F691:H691)</f>
        <v>0</v>
      </c>
      <c r="J691" s="59"/>
      <c r="K691" s="58"/>
      <c r="L691" s="73">
        <f>SUM(J691:K691)</f>
        <v>0</v>
      </c>
      <c r="M691" s="59">
        <f t="shared" ref="M691:M701" si="188">+L691+I691</f>
        <v>0</v>
      </c>
    </row>
    <row r="692" spans="1:13" s="2" customFormat="1" ht="13.5" x14ac:dyDescent="0.25">
      <c r="A692" s="31" t="s">
        <v>1422</v>
      </c>
      <c r="B692" s="31" t="s">
        <v>1879</v>
      </c>
      <c r="C692" s="32" t="s">
        <v>369</v>
      </c>
      <c r="D692" s="11"/>
      <c r="E692" s="11"/>
      <c r="F692" s="57">
        <f t="shared" ref="F692:F701" si="189">SUM(D692:E692)</f>
        <v>0</v>
      </c>
      <c r="G692" s="58"/>
      <c r="H692" s="11"/>
      <c r="I692" s="73">
        <f t="shared" si="187"/>
        <v>0</v>
      </c>
      <c r="J692" s="59"/>
      <c r="K692" s="58"/>
      <c r="L692" s="73">
        <f>SUM(J692:K692)</f>
        <v>0</v>
      </c>
      <c r="M692" s="59">
        <f t="shared" si="188"/>
        <v>0</v>
      </c>
    </row>
    <row r="693" spans="1:13" s="2" customFormat="1" ht="40.5" x14ac:dyDescent="0.25">
      <c r="A693" s="31" t="s">
        <v>1422</v>
      </c>
      <c r="B693" s="31" t="s">
        <v>1880</v>
      </c>
      <c r="C693" s="32" t="s">
        <v>384</v>
      </c>
      <c r="D693" s="11"/>
      <c r="E693" s="11"/>
      <c r="F693" s="57">
        <f t="shared" si="189"/>
        <v>0</v>
      </c>
      <c r="G693" s="58"/>
      <c r="H693" s="11"/>
      <c r="I693" s="73">
        <f t="shared" si="187"/>
        <v>0</v>
      </c>
      <c r="J693" s="59"/>
      <c r="K693" s="58"/>
      <c r="L693" s="73">
        <f>SUM(J693:K693)</f>
        <v>0</v>
      </c>
      <c r="M693" s="59">
        <f t="shared" si="188"/>
        <v>0</v>
      </c>
    </row>
    <row r="694" spans="1:13" s="2" customFormat="1" ht="27" x14ac:dyDescent="0.25">
      <c r="A694" s="31" t="s">
        <v>1422</v>
      </c>
      <c r="B694" s="31" t="s">
        <v>1881</v>
      </c>
      <c r="C694" s="32" t="s">
        <v>459</v>
      </c>
      <c r="D694" s="11"/>
      <c r="E694" s="11"/>
      <c r="F694" s="57">
        <f t="shared" si="189"/>
        <v>0</v>
      </c>
      <c r="G694" s="58"/>
      <c r="H694" s="11"/>
      <c r="I694" s="73">
        <f t="shared" si="187"/>
        <v>0</v>
      </c>
      <c r="J694" s="59"/>
      <c r="K694" s="58"/>
      <c r="L694" s="73">
        <f>SUM(J694:K694)</f>
        <v>0</v>
      </c>
      <c r="M694" s="59">
        <f t="shared" si="188"/>
        <v>0</v>
      </c>
    </row>
    <row r="695" spans="1:13" s="2" customFormat="1" ht="13.5" x14ac:dyDescent="0.25">
      <c r="A695" s="31" t="s">
        <v>1422</v>
      </c>
      <c r="B695" s="31" t="s">
        <v>1882</v>
      </c>
      <c r="C695" s="32" t="s">
        <v>588</v>
      </c>
      <c r="D695" s="11"/>
      <c r="E695" s="11"/>
      <c r="F695" s="57">
        <f t="shared" si="189"/>
        <v>0</v>
      </c>
      <c r="G695" s="58"/>
      <c r="H695" s="11"/>
      <c r="I695" s="73">
        <f t="shared" si="187"/>
        <v>0</v>
      </c>
      <c r="J695" s="59"/>
      <c r="K695" s="58"/>
      <c r="L695" s="73">
        <f>SUM(J695:K695)</f>
        <v>0</v>
      </c>
      <c r="M695" s="59">
        <f t="shared" si="188"/>
        <v>0</v>
      </c>
    </row>
    <row r="696" spans="1:13" s="2" customFormat="1" ht="13.5" x14ac:dyDescent="0.25">
      <c r="A696" s="31" t="s">
        <v>1422</v>
      </c>
      <c r="B696" s="31" t="s">
        <v>1883</v>
      </c>
      <c r="C696" s="32" t="s">
        <v>650</v>
      </c>
      <c r="D696" s="11"/>
      <c r="E696" s="11"/>
      <c r="F696" s="57">
        <f t="shared" si="189"/>
        <v>0</v>
      </c>
      <c r="G696" s="58"/>
      <c r="H696" s="11"/>
      <c r="I696" s="73">
        <f t="shared" si="187"/>
        <v>0</v>
      </c>
      <c r="J696" s="59"/>
      <c r="K696" s="58"/>
      <c r="L696" s="73">
        <f t="shared" ref="L696:L755" si="190">SUM(J696:K696)</f>
        <v>0</v>
      </c>
      <c r="M696" s="59">
        <f t="shared" si="188"/>
        <v>0</v>
      </c>
    </row>
    <row r="697" spans="1:13" s="2" customFormat="1" ht="54" x14ac:dyDescent="0.25">
      <c r="A697" s="31" t="s">
        <v>1422</v>
      </c>
      <c r="B697" s="31" t="s">
        <v>1884</v>
      </c>
      <c r="C697" s="32" t="s">
        <v>674</v>
      </c>
      <c r="D697" s="11"/>
      <c r="E697" s="11"/>
      <c r="F697" s="57">
        <f t="shared" si="189"/>
        <v>0</v>
      </c>
      <c r="G697" s="58"/>
      <c r="H697" s="11"/>
      <c r="I697" s="73">
        <f t="shared" si="187"/>
        <v>0</v>
      </c>
      <c r="J697" s="59"/>
      <c r="K697" s="58"/>
      <c r="L697" s="73">
        <f>SUM(J697:K697)</f>
        <v>0</v>
      </c>
      <c r="M697" s="59">
        <f t="shared" si="188"/>
        <v>0</v>
      </c>
    </row>
    <row r="698" spans="1:13" s="2" customFormat="1" ht="27" x14ac:dyDescent="0.25">
      <c r="A698" s="31" t="s">
        <v>1422</v>
      </c>
      <c r="B698" s="31" t="s">
        <v>1885</v>
      </c>
      <c r="C698" s="32" t="s">
        <v>722</v>
      </c>
      <c r="D698" s="11"/>
      <c r="E698" s="11"/>
      <c r="F698" s="57">
        <f t="shared" si="189"/>
        <v>0</v>
      </c>
      <c r="G698" s="58"/>
      <c r="H698" s="11"/>
      <c r="I698" s="73">
        <f t="shared" si="187"/>
        <v>0</v>
      </c>
      <c r="J698" s="59"/>
      <c r="K698" s="58"/>
      <c r="L698" s="73">
        <f>SUM(J698:K698)</f>
        <v>0</v>
      </c>
      <c r="M698" s="59">
        <f t="shared" si="188"/>
        <v>0</v>
      </c>
    </row>
    <row r="699" spans="1:13" s="2" customFormat="1" ht="27" x14ac:dyDescent="0.25">
      <c r="A699" s="31" t="s">
        <v>1422</v>
      </c>
      <c r="B699" s="31" t="s">
        <v>1886</v>
      </c>
      <c r="C699" s="32" t="s">
        <v>755</v>
      </c>
      <c r="D699" s="11"/>
      <c r="E699" s="11"/>
      <c r="F699" s="57">
        <f t="shared" si="189"/>
        <v>0</v>
      </c>
      <c r="G699" s="58"/>
      <c r="H699" s="11">
        <v>71500000</v>
      </c>
      <c r="I699" s="73">
        <f t="shared" si="187"/>
        <v>71500000</v>
      </c>
      <c r="J699" s="59"/>
      <c r="K699" s="58"/>
      <c r="L699" s="73">
        <f>SUM(J699:K699)</f>
        <v>0</v>
      </c>
      <c r="M699" s="59">
        <f t="shared" si="188"/>
        <v>71500000</v>
      </c>
    </row>
    <row r="700" spans="1:13" s="2" customFormat="1" ht="27" x14ac:dyDescent="0.25">
      <c r="A700" s="31" t="s">
        <v>1422</v>
      </c>
      <c r="B700" s="31" t="s">
        <v>1887</v>
      </c>
      <c r="C700" s="32" t="s">
        <v>863</v>
      </c>
      <c r="D700" s="11"/>
      <c r="E700" s="11"/>
      <c r="F700" s="57">
        <f t="shared" si="189"/>
        <v>0</v>
      </c>
      <c r="G700" s="58"/>
      <c r="H700" s="11"/>
      <c r="I700" s="73">
        <f t="shared" si="187"/>
        <v>0</v>
      </c>
      <c r="J700" s="59"/>
      <c r="K700" s="58"/>
      <c r="L700" s="73">
        <f>SUM(J700:K700)</f>
        <v>0</v>
      </c>
      <c r="M700" s="59">
        <f t="shared" si="188"/>
        <v>0</v>
      </c>
    </row>
    <row r="701" spans="1:13" s="2" customFormat="1" ht="13.5" x14ac:dyDescent="0.25">
      <c r="A701" s="31" t="s">
        <v>1422</v>
      </c>
      <c r="B701" s="31" t="s">
        <v>1888</v>
      </c>
      <c r="C701" s="32" t="s">
        <v>914</v>
      </c>
      <c r="D701" s="11"/>
      <c r="E701" s="11"/>
      <c r="F701" s="57">
        <f t="shared" si="189"/>
        <v>0</v>
      </c>
      <c r="G701" s="58"/>
      <c r="H701" s="11"/>
      <c r="I701" s="73">
        <f t="shared" si="187"/>
        <v>0</v>
      </c>
      <c r="J701" s="59"/>
      <c r="K701" s="58"/>
      <c r="L701" s="73">
        <f>SUM(J701:K701)</f>
        <v>0</v>
      </c>
      <c r="M701" s="59">
        <f t="shared" si="188"/>
        <v>0</v>
      </c>
    </row>
    <row r="702" spans="1:13" ht="24.75" customHeight="1" x14ac:dyDescent="0.25">
      <c r="A702" s="16" t="s">
        <v>1422</v>
      </c>
      <c r="B702" s="16" t="s">
        <v>1693</v>
      </c>
      <c r="C702" s="30" t="s">
        <v>1441</v>
      </c>
      <c r="D702" s="7">
        <f>+D703</f>
        <v>0</v>
      </c>
      <c r="E702" s="7">
        <f>+E703</f>
        <v>0</v>
      </c>
      <c r="F702" s="8">
        <f t="shared" ref="F702:I703" si="191">+F703</f>
        <v>0</v>
      </c>
      <c r="G702" s="10">
        <f>+G703</f>
        <v>0</v>
      </c>
      <c r="H702" s="7">
        <f>+H703</f>
        <v>71500000</v>
      </c>
      <c r="I702" s="70">
        <f t="shared" si="191"/>
        <v>71500000</v>
      </c>
      <c r="J702" s="48">
        <f>+J703</f>
        <v>0</v>
      </c>
      <c r="K702" s="10">
        <f>+K703</f>
        <v>0</v>
      </c>
      <c r="L702" s="70">
        <f t="shared" si="190"/>
        <v>0</v>
      </c>
      <c r="M702" s="47">
        <f t="shared" ref="M702:M703" si="192">L702+I702</f>
        <v>71500000</v>
      </c>
    </row>
    <row r="703" spans="1:13" s="2" customFormat="1" ht="13.5" x14ac:dyDescent="0.25">
      <c r="A703" s="16" t="s">
        <v>1422</v>
      </c>
      <c r="B703" s="16" t="s">
        <v>7011</v>
      </c>
      <c r="C703" s="17" t="s">
        <v>170</v>
      </c>
      <c r="D703" s="7">
        <f>+D704</f>
        <v>0</v>
      </c>
      <c r="E703" s="7">
        <f>+E704</f>
        <v>0</v>
      </c>
      <c r="F703" s="8">
        <f t="shared" si="191"/>
        <v>0</v>
      </c>
      <c r="G703" s="10">
        <f>+G704</f>
        <v>0</v>
      </c>
      <c r="H703" s="7">
        <f>+H704</f>
        <v>71500000</v>
      </c>
      <c r="I703" s="70">
        <f t="shared" si="191"/>
        <v>71500000</v>
      </c>
      <c r="J703" s="48">
        <f>+J704</f>
        <v>0</v>
      </c>
      <c r="K703" s="10">
        <f>+K704</f>
        <v>0</v>
      </c>
      <c r="L703" s="70">
        <f t="shared" si="190"/>
        <v>0</v>
      </c>
      <c r="M703" s="47">
        <f t="shared" si="192"/>
        <v>71500000</v>
      </c>
    </row>
    <row r="704" spans="1:13" s="2" customFormat="1" ht="13.5" x14ac:dyDescent="0.25">
      <c r="A704" s="16" t="s">
        <v>1422</v>
      </c>
      <c r="B704" s="16" t="s">
        <v>1902</v>
      </c>
      <c r="C704" s="17" t="s">
        <v>330</v>
      </c>
      <c r="D704" s="7">
        <f>SUM(D705:D715)</f>
        <v>0</v>
      </c>
      <c r="E704" s="7">
        <f>SUM(E705:E715)</f>
        <v>0</v>
      </c>
      <c r="F704" s="8">
        <f>+D704+E704</f>
        <v>0</v>
      </c>
      <c r="G704" s="10">
        <f>SUM(G705:G715)</f>
        <v>0</v>
      </c>
      <c r="H704" s="7">
        <f>SUM(H705:H715)</f>
        <v>71500000</v>
      </c>
      <c r="I704" s="70">
        <f>+SUM(F704:H704)</f>
        <v>71500000</v>
      </c>
      <c r="J704" s="48">
        <f>SUM(J705:J715)</f>
        <v>0</v>
      </c>
      <c r="K704" s="10">
        <f>SUM(K705:K715)</f>
        <v>0</v>
      </c>
      <c r="L704" s="70">
        <f t="shared" si="190"/>
        <v>0</v>
      </c>
      <c r="M704" s="47">
        <f>SUM(M705:M715)</f>
        <v>71500000</v>
      </c>
    </row>
    <row r="705" spans="1:13" s="2" customFormat="1" ht="27" x14ac:dyDescent="0.25">
      <c r="A705" s="31" t="s">
        <v>1422</v>
      </c>
      <c r="B705" s="31" t="s">
        <v>1903</v>
      </c>
      <c r="C705" s="32" t="s">
        <v>333</v>
      </c>
      <c r="D705" s="11"/>
      <c r="E705" s="11"/>
      <c r="F705" s="57">
        <f>SUM(D705:E705)</f>
        <v>0</v>
      </c>
      <c r="G705" s="58"/>
      <c r="H705" s="11"/>
      <c r="I705" s="73">
        <f t="shared" ref="I705:I715" si="193">SUM(F705:H705)</f>
        <v>0</v>
      </c>
      <c r="J705" s="59"/>
      <c r="K705" s="58"/>
      <c r="L705" s="73">
        <f t="shared" si="190"/>
        <v>0</v>
      </c>
      <c r="M705" s="59">
        <f t="shared" ref="M705:M715" si="194">+L705+I705</f>
        <v>0</v>
      </c>
    </row>
    <row r="706" spans="1:13" s="2" customFormat="1" ht="13.5" x14ac:dyDescent="0.25">
      <c r="A706" s="31" t="s">
        <v>1422</v>
      </c>
      <c r="B706" s="31" t="s">
        <v>1904</v>
      </c>
      <c r="C706" s="32" t="s">
        <v>369</v>
      </c>
      <c r="D706" s="11"/>
      <c r="E706" s="11"/>
      <c r="F706" s="57">
        <f t="shared" ref="F706:F715" si="195">SUM(D706:E706)</f>
        <v>0</v>
      </c>
      <c r="G706" s="58"/>
      <c r="H706" s="11"/>
      <c r="I706" s="73">
        <f t="shared" si="193"/>
        <v>0</v>
      </c>
      <c r="J706" s="59"/>
      <c r="K706" s="58"/>
      <c r="L706" s="73">
        <f t="shared" si="190"/>
        <v>0</v>
      </c>
      <c r="M706" s="59">
        <f t="shared" si="194"/>
        <v>0</v>
      </c>
    </row>
    <row r="707" spans="1:13" s="2" customFormat="1" ht="40.5" x14ac:dyDescent="0.25">
      <c r="A707" s="31" t="s">
        <v>1422</v>
      </c>
      <c r="B707" s="31" t="s">
        <v>1905</v>
      </c>
      <c r="C707" s="32" t="s">
        <v>384</v>
      </c>
      <c r="D707" s="11"/>
      <c r="E707" s="11"/>
      <c r="F707" s="57">
        <f t="shared" si="195"/>
        <v>0</v>
      </c>
      <c r="G707" s="58"/>
      <c r="H707" s="11"/>
      <c r="I707" s="73">
        <f t="shared" si="193"/>
        <v>0</v>
      </c>
      <c r="J707" s="59"/>
      <c r="K707" s="58"/>
      <c r="L707" s="73">
        <f t="shared" si="190"/>
        <v>0</v>
      </c>
      <c r="M707" s="59">
        <f t="shared" si="194"/>
        <v>0</v>
      </c>
    </row>
    <row r="708" spans="1:13" s="2" customFormat="1" ht="27" x14ac:dyDescent="0.25">
      <c r="A708" s="31" t="s">
        <v>1422</v>
      </c>
      <c r="B708" s="31" t="s">
        <v>1906</v>
      </c>
      <c r="C708" s="32" t="s">
        <v>459</v>
      </c>
      <c r="D708" s="11"/>
      <c r="E708" s="11"/>
      <c r="F708" s="57">
        <f t="shared" si="195"/>
        <v>0</v>
      </c>
      <c r="G708" s="58"/>
      <c r="H708" s="11"/>
      <c r="I708" s="73">
        <f t="shared" si="193"/>
        <v>0</v>
      </c>
      <c r="J708" s="59"/>
      <c r="K708" s="58"/>
      <c r="L708" s="73">
        <f t="shared" si="190"/>
        <v>0</v>
      </c>
      <c r="M708" s="59">
        <f t="shared" si="194"/>
        <v>0</v>
      </c>
    </row>
    <row r="709" spans="1:13" s="2" customFormat="1" ht="13.5" x14ac:dyDescent="0.25">
      <c r="A709" s="31" t="s">
        <v>1422</v>
      </c>
      <c r="B709" s="31" t="s">
        <v>1907</v>
      </c>
      <c r="C709" s="32" t="s">
        <v>588</v>
      </c>
      <c r="D709" s="11"/>
      <c r="E709" s="11"/>
      <c r="F709" s="57">
        <f t="shared" si="195"/>
        <v>0</v>
      </c>
      <c r="G709" s="58"/>
      <c r="H709" s="11"/>
      <c r="I709" s="73">
        <f t="shared" si="193"/>
        <v>0</v>
      </c>
      <c r="J709" s="59"/>
      <c r="K709" s="58"/>
      <c r="L709" s="73">
        <f t="shared" si="190"/>
        <v>0</v>
      </c>
      <c r="M709" s="59">
        <f t="shared" si="194"/>
        <v>0</v>
      </c>
    </row>
    <row r="710" spans="1:13" s="2" customFormat="1" ht="13.5" x14ac:dyDescent="0.25">
      <c r="A710" s="31" t="s">
        <v>1422</v>
      </c>
      <c r="B710" s="31" t="s">
        <v>1908</v>
      </c>
      <c r="C710" s="32" t="s">
        <v>650</v>
      </c>
      <c r="D710" s="11"/>
      <c r="E710" s="11"/>
      <c r="F710" s="57">
        <f t="shared" si="195"/>
        <v>0</v>
      </c>
      <c r="G710" s="58"/>
      <c r="H710" s="11"/>
      <c r="I710" s="73">
        <f t="shared" si="193"/>
        <v>0</v>
      </c>
      <c r="J710" s="59"/>
      <c r="K710" s="58"/>
      <c r="L710" s="73">
        <f t="shared" si="190"/>
        <v>0</v>
      </c>
      <c r="M710" s="59">
        <f t="shared" si="194"/>
        <v>0</v>
      </c>
    </row>
    <row r="711" spans="1:13" s="2" customFormat="1" ht="54" x14ac:dyDescent="0.25">
      <c r="A711" s="31" t="s">
        <v>1422</v>
      </c>
      <c r="B711" s="31" t="s">
        <v>1909</v>
      </c>
      <c r="C711" s="32" t="s">
        <v>674</v>
      </c>
      <c r="D711" s="11"/>
      <c r="E711" s="11"/>
      <c r="F711" s="57">
        <f t="shared" si="195"/>
        <v>0</v>
      </c>
      <c r="G711" s="58"/>
      <c r="H711" s="11"/>
      <c r="I711" s="73">
        <f t="shared" si="193"/>
        <v>0</v>
      </c>
      <c r="J711" s="59"/>
      <c r="K711" s="58"/>
      <c r="L711" s="73">
        <f>SUM(J711:K711)</f>
        <v>0</v>
      </c>
      <c r="M711" s="59">
        <f t="shared" si="194"/>
        <v>0</v>
      </c>
    </row>
    <row r="712" spans="1:13" s="2" customFormat="1" ht="27" x14ac:dyDescent="0.25">
      <c r="A712" s="31" t="s">
        <v>1422</v>
      </c>
      <c r="B712" s="31" t="s">
        <v>1910</v>
      </c>
      <c r="C712" s="32" t="s">
        <v>722</v>
      </c>
      <c r="D712" s="11"/>
      <c r="E712" s="11"/>
      <c r="F712" s="57">
        <f t="shared" si="195"/>
        <v>0</v>
      </c>
      <c r="G712" s="58"/>
      <c r="H712" s="11">
        <v>71500000</v>
      </c>
      <c r="I712" s="73">
        <f t="shared" si="193"/>
        <v>71500000</v>
      </c>
      <c r="J712" s="59"/>
      <c r="K712" s="58"/>
      <c r="L712" s="73">
        <f>SUM(J712:K712)</f>
        <v>0</v>
      </c>
      <c r="M712" s="59">
        <f t="shared" si="194"/>
        <v>71500000</v>
      </c>
    </row>
    <row r="713" spans="1:13" s="2" customFormat="1" ht="27" x14ac:dyDescent="0.25">
      <c r="A713" s="31" t="s">
        <v>1422</v>
      </c>
      <c r="B713" s="31" t="s">
        <v>1911</v>
      </c>
      <c r="C713" s="32" t="s">
        <v>755</v>
      </c>
      <c r="D713" s="11"/>
      <c r="E713" s="11"/>
      <c r="F713" s="57">
        <f t="shared" si="195"/>
        <v>0</v>
      </c>
      <c r="G713" s="58"/>
      <c r="H713" s="11"/>
      <c r="I713" s="73">
        <f t="shared" si="193"/>
        <v>0</v>
      </c>
      <c r="J713" s="59"/>
      <c r="K713" s="58"/>
      <c r="L713" s="73">
        <f t="shared" si="190"/>
        <v>0</v>
      </c>
      <c r="M713" s="59">
        <f t="shared" si="194"/>
        <v>0</v>
      </c>
    </row>
    <row r="714" spans="1:13" s="2" customFormat="1" ht="27" x14ac:dyDescent="0.25">
      <c r="A714" s="31" t="s">
        <v>1422</v>
      </c>
      <c r="B714" s="31" t="s">
        <v>1912</v>
      </c>
      <c r="C714" s="32" t="s">
        <v>863</v>
      </c>
      <c r="D714" s="11"/>
      <c r="E714" s="11"/>
      <c r="F714" s="57">
        <f t="shared" si="195"/>
        <v>0</v>
      </c>
      <c r="G714" s="58"/>
      <c r="H714" s="11"/>
      <c r="I714" s="73">
        <f t="shared" si="193"/>
        <v>0</v>
      </c>
      <c r="J714" s="59"/>
      <c r="K714" s="58"/>
      <c r="L714" s="73">
        <f t="shared" si="190"/>
        <v>0</v>
      </c>
      <c r="M714" s="59">
        <f t="shared" si="194"/>
        <v>0</v>
      </c>
    </row>
    <row r="715" spans="1:13" s="2" customFormat="1" ht="13.5" x14ac:dyDescent="0.25">
      <c r="A715" s="31" t="s">
        <v>1422</v>
      </c>
      <c r="B715" s="31" t="s">
        <v>1913</v>
      </c>
      <c r="C715" s="32" t="s">
        <v>914</v>
      </c>
      <c r="D715" s="11"/>
      <c r="E715" s="11"/>
      <c r="F715" s="57">
        <f t="shared" si="195"/>
        <v>0</v>
      </c>
      <c r="G715" s="58"/>
      <c r="H715" s="11"/>
      <c r="I715" s="73">
        <f t="shared" si="193"/>
        <v>0</v>
      </c>
      <c r="J715" s="59"/>
      <c r="K715" s="58"/>
      <c r="L715" s="73">
        <f t="shared" si="190"/>
        <v>0</v>
      </c>
      <c r="M715" s="59">
        <f t="shared" si="194"/>
        <v>0</v>
      </c>
    </row>
    <row r="716" spans="1:13" ht="27" x14ac:dyDescent="0.25">
      <c r="A716" s="16" t="s">
        <v>1442</v>
      </c>
      <c r="B716" s="16" t="s">
        <v>1443</v>
      </c>
      <c r="C716" s="30" t="s">
        <v>1444</v>
      </c>
      <c r="D716" s="7">
        <f>+D717+D731+D745</f>
        <v>0</v>
      </c>
      <c r="E716" s="7">
        <f>+E717+E731+E745</f>
        <v>0</v>
      </c>
      <c r="F716" s="8">
        <f t="shared" ref="F716:I716" si="196">+F717+F731+F745</f>
        <v>0</v>
      </c>
      <c r="G716" s="10">
        <f>+G717+G731+G745</f>
        <v>0</v>
      </c>
      <c r="H716" s="7">
        <f>+H717+H731+H745</f>
        <v>95500000</v>
      </c>
      <c r="I716" s="70">
        <f t="shared" si="196"/>
        <v>95500000</v>
      </c>
      <c r="J716" s="48">
        <f>+J717+J731+J745</f>
        <v>0</v>
      </c>
      <c r="K716" s="10">
        <f>+K717+K731+K745</f>
        <v>0</v>
      </c>
      <c r="L716" s="70">
        <f t="shared" si="190"/>
        <v>0</v>
      </c>
      <c r="M716" s="48">
        <f>+I716+L716</f>
        <v>95500000</v>
      </c>
    </row>
    <row r="717" spans="1:13" ht="24.75" customHeight="1" x14ac:dyDescent="0.25">
      <c r="A717" s="16" t="s">
        <v>1915</v>
      </c>
      <c r="B717" s="16" t="s">
        <v>1917</v>
      </c>
      <c r="C717" s="30" t="s">
        <v>1564</v>
      </c>
      <c r="D717" s="7">
        <f>+D718</f>
        <v>0</v>
      </c>
      <c r="E717" s="7">
        <f>+E718</f>
        <v>0</v>
      </c>
      <c r="F717" s="8">
        <f t="shared" ref="F717:I718" si="197">+F718</f>
        <v>0</v>
      </c>
      <c r="G717" s="10">
        <f>+G718</f>
        <v>0</v>
      </c>
      <c r="H717" s="7">
        <f>+H718</f>
        <v>37000000</v>
      </c>
      <c r="I717" s="70">
        <f t="shared" si="197"/>
        <v>37000000</v>
      </c>
      <c r="J717" s="48">
        <f>+J718</f>
        <v>0</v>
      </c>
      <c r="K717" s="10">
        <f>+K718</f>
        <v>0</v>
      </c>
      <c r="L717" s="70">
        <f t="shared" si="190"/>
        <v>0</v>
      </c>
      <c r="M717" s="47">
        <f t="shared" ref="M717:M718" si="198">L717+I717</f>
        <v>37000000</v>
      </c>
    </row>
    <row r="718" spans="1:13" s="2" customFormat="1" ht="13.5" x14ac:dyDescent="0.25">
      <c r="A718" s="16" t="s">
        <v>1915</v>
      </c>
      <c r="B718" s="16" t="s">
        <v>7012</v>
      </c>
      <c r="C718" s="17" t="s">
        <v>170</v>
      </c>
      <c r="D718" s="7">
        <f>+D719</f>
        <v>0</v>
      </c>
      <c r="E718" s="7">
        <f>+E719</f>
        <v>0</v>
      </c>
      <c r="F718" s="8">
        <f t="shared" si="197"/>
        <v>0</v>
      </c>
      <c r="G718" s="10">
        <f>+G719</f>
        <v>0</v>
      </c>
      <c r="H718" s="7">
        <f>+H719</f>
        <v>37000000</v>
      </c>
      <c r="I718" s="70">
        <f t="shared" si="197"/>
        <v>37000000</v>
      </c>
      <c r="J718" s="48">
        <f>+J719</f>
        <v>0</v>
      </c>
      <c r="K718" s="10">
        <f>+K719</f>
        <v>0</v>
      </c>
      <c r="L718" s="70">
        <f t="shared" si="190"/>
        <v>0</v>
      </c>
      <c r="M718" s="47">
        <f t="shared" si="198"/>
        <v>37000000</v>
      </c>
    </row>
    <row r="719" spans="1:13" s="2" customFormat="1" ht="13.5" x14ac:dyDescent="0.25">
      <c r="A719" s="16" t="s">
        <v>1915</v>
      </c>
      <c r="B719" s="16" t="s">
        <v>1933</v>
      </c>
      <c r="C719" s="17" t="s">
        <v>330</v>
      </c>
      <c r="D719" s="7">
        <f>SUM(D720:D730)</f>
        <v>0</v>
      </c>
      <c r="E719" s="7">
        <f>SUM(E720:E730)</f>
        <v>0</v>
      </c>
      <c r="F719" s="8">
        <f>+D719+E719</f>
        <v>0</v>
      </c>
      <c r="G719" s="10">
        <f>SUM(G720:G730)</f>
        <v>0</v>
      </c>
      <c r="H719" s="7">
        <f>SUM(H720:H730)</f>
        <v>37000000</v>
      </c>
      <c r="I719" s="70">
        <f>+SUM(F719:H719)</f>
        <v>37000000</v>
      </c>
      <c r="J719" s="48">
        <f>SUM(J720:J730)</f>
        <v>0</v>
      </c>
      <c r="K719" s="10">
        <f>SUM(K720:K730)</f>
        <v>0</v>
      </c>
      <c r="L719" s="70">
        <f t="shared" si="190"/>
        <v>0</v>
      </c>
      <c r="M719" s="47">
        <f>SUM(M720:M730)</f>
        <v>37000000</v>
      </c>
    </row>
    <row r="720" spans="1:13" s="2" customFormat="1" ht="27" x14ac:dyDescent="0.25">
      <c r="A720" s="31" t="s">
        <v>1915</v>
      </c>
      <c r="B720" s="31" t="s">
        <v>1934</v>
      </c>
      <c r="C720" s="32" t="s">
        <v>333</v>
      </c>
      <c r="D720" s="11"/>
      <c r="E720" s="11"/>
      <c r="F720" s="57">
        <f>SUM(D720:E720)</f>
        <v>0</v>
      </c>
      <c r="G720" s="58"/>
      <c r="H720" s="11"/>
      <c r="I720" s="73">
        <f t="shared" ref="I720:I730" si="199">SUM(F720:H720)</f>
        <v>0</v>
      </c>
      <c r="J720" s="59"/>
      <c r="K720" s="58"/>
      <c r="L720" s="73">
        <f t="shared" si="190"/>
        <v>0</v>
      </c>
      <c r="M720" s="59">
        <f t="shared" ref="M720:M730" si="200">+L720+I720</f>
        <v>0</v>
      </c>
    </row>
    <row r="721" spans="1:13" s="2" customFormat="1" ht="13.5" x14ac:dyDescent="0.25">
      <c r="A721" s="31" t="s">
        <v>1915</v>
      </c>
      <c r="B721" s="31" t="s">
        <v>1935</v>
      </c>
      <c r="C721" s="32" t="s">
        <v>369</v>
      </c>
      <c r="D721" s="11"/>
      <c r="E721" s="11"/>
      <c r="F721" s="57">
        <f t="shared" ref="F721:F730" si="201">SUM(D721:E721)</f>
        <v>0</v>
      </c>
      <c r="G721" s="58"/>
      <c r="H721" s="11"/>
      <c r="I721" s="73">
        <f t="shared" si="199"/>
        <v>0</v>
      </c>
      <c r="J721" s="59"/>
      <c r="K721" s="58"/>
      <c r="L721" s="73">
        <f>SUM(J721:K721)</f>
        <v>0</v>
      </c>
      <c r="M721" s="59">
        <f t="shared" si="200"/>
        <v>0</v>
      </c>
    </row>
    <row r="722" spans="1:13" s="2" customFormat="1" ht="40.5" x14ac:dyDescent="0.25">
      <c r="A722" s="31" t="s">
        <v>1915</v>
      </c>
      <c r="B722" s="31" t="s">
        <v>1936</v>
      </c>
      <c r="C722" s="32" t="s">
        <v>384</v>
      </c>
      <c r="D722" s="11"/>
      <c r="E722" s="11"/>
      <c r="F722" s="57">
        <f t="shared" si="201"/>
        <v>0</v>
      </c>
      <c r="G722" s="58"/>
      <c r="H722" s="11"/>
      <c r="I722" s="73">
        <f t="shared" si="199"/>
        <v>0</v>
      </c>
      <c r="J722" s="59"/>
      <c r="K722" s="58"/>
      <c r="L722" s="73">
        <f>SUM(J722:K722)</f>
        <v>0</v>
      </c>
      <c r="M722" s="59">
        <f t="shared" si="200"/>
        <v>0</v>
      </c>
    </row>
    <row r="723" spans="1:13" s="2" customFormat="1" ht="27" x14ac:dyDescent="0.25">
      <c r="A723" s="31" t="s">
        <v>1915</v>
      </c>
      <c r="B723" s="31" t="s">
        <v>1937</v>
      </c>
      <c r="C723" s="32" t="s">
        <v>459</v>
      </c>
      <c r="D723" s="11"/>
      <c r="E723" s="11"/>
      <c r="F723" s="57">
        <f t="shared" si="201"/>
        <v>0</v>
      </c>
      <c r="G723" s="58"/>
      <c r="H723" s="11"/>
      <c r="I723" s="73">
        <f t="shared" si="199"/>
        <v>0</v>
      </c>
      <c r="J723" s="59"/>
      <c r="K723" s="58"/>
      <c r="L723" s="73">
        <f>SUM(J723:K723)</f>
        <v>0</v>
      </c>
      <c r="M723" s="59">
        <f t="shared" si="200"/>
        <v>0</v>
      </c>
    </row>
    <row r="724" spans="1:13" s="2" customFormat="1" ht="13.5" x14ac:dyDescent="0.25">
      <c r="A724" s="31" t="s">
        <v>1915</v>
      </c>
      <c r="B724" s="31" t="s">
        <v>1938</v>
      </c>
      <c r="C724" s="32" t="s">
        <v>588</v>
      </c>
      <c r="D724" s="11"/>
      <c r="E724" s="11"/>
      <c r="F724" s="57">
        <f t="shared" si="201"/>
        <v>0</v>
      </c>
      <c r="G724" s="58"/>
      <c r="H724" s="11"/>
      <c r="I724" s="73">
        <f t="shared" si="199"/>
        <v>0</v>
      </c>
      <c r="J724" s="59"/>
      <c r="K724" s="58"/>
      <c r="L724" s="73">
        <f t="shared" si="190"/>
        <v>0</v>
      </c>
      <c r="M724" s="59">
        <f t="shared" si="200"/>
        <v>0</v>
      </c>
    </row>
    <row r="725" spans="1:13" s="2" customFormat="1" ht="13.5" x14ac:dyDescent="0.25">
      <c r="A725" s="31" t="s">
        <v>1915</v>
      </c>
      <c r="B725" s="31" t="s">
        <v>1939</v>
      </c>
      <c r="C725" s="32" t="s">
        <v>650</v>
      </c>
      <c r="D725" s="11"/>
      <c r="E725" s="11"/>
      <c r="F725" s="57">
        <f t="shared" si="201"/>
        <v>0</v>
      </c>
      <c r="G725" s="58"/>
      <c r="H725" s="11"/>
      <c r="I725" s="73">
        <f t="shared" si="199"/>
        <v>0</v>
      </c>
      <c r="J725" s="59"/>
      <c r="K725" s="58"/>
      <c r="L725" s="73">
        <f>SUM(J725:K725)</f>
        <v>0</v>
      </c>
      <c r="M725" s="59">
        <f t="shared" si="200"/>
        <v>0</v>
      </c>
    </row>
    <row r="726" spans="1:13" s="2" customFormat="1" ht="54" x14ac:dyDescent="0.25">
      <c r="A726" s="31" t="s">
        <v>1915</v>
      </c>
      <c r="B726" s="31" t="s">
        <v>1940</v>
      </c>
      <c r="C726" s="32" t="s">
        <v>674</v>
      </c>
      <c r="D726" s="11"/>
      <c r="E726" s="11"/>
      <c r="F726" s="57">
        <f t="shared" si="201"/>
        <v>0</v>
      </c>
      <c r="G726" s="58"/>
      <c r="H726" s="11"/>
      <c r="I726" s="73">
        <f t="shared" si="199"/>
        <v>0</v>
      </c>
      <c r="J726" s="59"/>
      <c r="K726" s="58"/>
      <c r="L726" s="73">
        <f>SUM(J726:K726)</f>
        <v>0</v>
      </c>
      <c r="M726" s="59">
        <f t="shared" si="200"/>
        <v>0</v>
      </c>
    </row>
    <row r="727" spans="1:13" s="2" customFormat="1" ht="27" x14ac:dyDescent="0.25">
      <c r="A727" s="31" t="s">
        <v>1915</v>
      </c>
      <c r="B727" s="31" t="s">
        <v>1941</v>
      </c>
      <c r="C727" s="32" t="s">
        <v>722</v>
      </c>
      <c r="D727" s="11"/>
      <c r="E727" s="11"/>
      <c r="F727" s="57">
        <f t="shared" si="201"/>
        <v>0</v>
      </c>
      <c r="G727" s="58"/>
      <c r="H727" s="11"/>
      <c r="I727" s="73">
        <f t="shared" si="199"/>
        <v>0</v>
      </c>
      <c r="J727" s="59"/>
      <c r="K727" s="58"/>
      <c r="L727" s="73">
        <f>SUM(J727:K727)</f>
        <v>0</v>
      </c>
      <c r="M727" s="59">
        <f t="shared" si="200"/>
        <v>0</v>
      </c>
    </row>
    <row r="728" spans="1:13" s="2" customFormat="1" ht="27" x14ac:dyDescent="0.25">
      <c r="A728" s="31" t="s">
        <v>1915</v>
      </c>
      <c r="B728" s="31" t="s">
        <v>1942</v>
      </c>
      <c r="C728" s="32" t="s">
        <v>755</v>
      </c>
      <c r="D728" s="11"/>
      <c r="E728" s="11"/>
      <c r="F728" s="57">
        <f t="shared" si="201"/>
        <v>0</v>
      </c>
      <c r="G728" s="58"/>
      <c r="H728" s="11">
        <v>37000000</v>
      </c>
      <c r="I728" s="73">
        <f t="shared" si="199"/>
        <v>37000000</v>
      </c>
      <c r="J728" s="59"/>
      <c r="K728" s="58"/>
      <c r="L728" s="73">
        <f>SUM(J728:K728)</f>
        <v>0</v>
      </c>
      <c r="M728" s="59">
        <f t="shared" si="200"/>
        <v>37000000</v>
      </c>
    </row>
    <row r="729" spans="1:13" s="2" customFormat="1" ht="27" x14ac:dyDescent="0.25">
      <c r="A729" s="31" t="s">
        <v>1915</v>
      </c>
      <c r="B729" s="31" t="s">
        <v>1943</v>
      </c>
      <c r="C729" s="32" t="s">
        <v>863</v>
      </c>
      <c r="D729" s="11"/>
      <c r="E729" s="11"/>
      <c r="F729" s="57">
        <f t="shared" si="201"/>
        <v>0</v>
      </c>
      <c r="G729" s="58"/>
      <c r="H729" s="11"/>
      <c r="I729" s="73">
        <f t="shared" si="199"/>
        <v>0</v>
      </c>
      <c r="J729" s="59"/>
      <c r="K729" s="58"/>
      <c r="L729" s="73">
        <f t="shared" si="190"/>
        <v>0</v>
      </c>
      <c r="M729" s="59">
        <f t="shared" si="200"/>
        <v>0</v>
      </c>
    </row>
    <row r="730" spans="1:13" s="2" customFormat="1" ht="13.5" x14ac:dyDescent="0.25">
      <c r="A730" s="31" t="s">
        <v>1915</v>
      </c>
      <c r="B730" s="31" t="s">
        <v>1944</v>
      </c>
      <c r="C730" s="32" t="s">
        <v>914</v>
      </c>
      <c r="D730" s="11"/>
      <c r="E730" s="11"/>
      <c r="F730" s="57">
        <f t="shared" si="201"/>
        <v>0</v>
      </c>
      <c r="G730" s="58"/>
      <c r="H730" s="11"/>
      <c r="I730" s="73">
        <f t="shared" si="199"/>
        <v>0</v>
      </c>
      <c r="J730" s="59"/>
      <c r="K730" s="58"/>
      <c r="L730" s="73">
        <f>SUM(J730:K730)</f>
        <v>0</v>
      </c>
      <c r="M730" s="59">
        <f t="shared" si="200"/>
        <v>0</v>
      </c>
    </row>
    <row r="731" spans="1:13" ht="24.75" customHeight="1" x14ac:dyDescent="0.25">
      <c r="A731" s="16" t="s">
        <v>1915</v>
      </c>
      <c r="B731" s="16" t="s">
        <v>1918</v>
      </c>
      <c r="C731" s="30" t="s">
        <v>1565</v>
      </c>
      <c r="D731" s="7">
        <f>+D732</f>
        <v>0</v>
      </c>
      <c r="E731" s="7">
        <f>+E732</f>
        <v>0</v>
      </c>
      <c r="F731" s="8">
        <f t="shared" ref="F731:I732" si="202">+F732</f>
        <v>0</v>
      </c>
      <c r="G731" s="10">
        <f>+G732</f>
        <v>0</v>
      </c>
      <c r="H731" s="7">
        <f>+H732</f>
        <v>9000000</v>
      </c>
      <c r="I731" s="70">
        <f t="shared" si="202"/>
        <v>9000000</v>
      </c>
      <c r="J731" s="48">
        <f>+J732</f>
        <v>0</v>
      </c>
      <c r="K731" s="10">
        <f>+K732</f>
        <v>0</v>
      </c>
      <c r="L731" s="70">
        <f>SUM(J731:K731)</f>
        <v>0</v>
      </c>
      <c r="M731" s="48">
        <f>+I731+L731</f>
        <v>9000000</v>
      </c>
    </row>
    <row r="732" spans="1:13" s="2" customFormat="1" ht="13.5" x14ac:dyDescent="0.25">
      <c r="A732" s="16" t="s">
        <v>1915</v>
      </c>
      <c r="B732" s="16" t="s">
        <v>7013</v>
      </c>
      <c r="C732" s="17" t="s">
        <v>170</v>
      </c>
      <c r="D732" s="7">
        <f>+D733</f>
        <v>0</v>
      </c>
      <c r="E732" s="7">
        <f>+E733</f>
        <v>0</v>
      </c>
      <c r="F732" s="8">
        <f t="shared" si="202"/>
        <v>0</v>
      </c>
      <c r="G732" s="10">
        <f>+G733</f>
        <v>0</v>
      </c>
      <c r="H732" s="7">
        <f>+H733</f>
        <v>9000000</v>
      </c>
      <c r="I732" s="70">
        <f t="shared" si="202"/>
        <v>9000000</v>
      </c>
      <c r="J732" s="48">
        <f>+J733</f>
        <v>0</v>
      </c>
      <c r="K732" s="10">
        <f>+K733</f>
        <v>0</v>
      </c>
      <c r="L732" s="70">
        <f>SUM(J732:K732)</f>
        <v>0</v>
      </c>
      <c r="M732" s="48">
        <f>+I732+L732</f>
        <v>9000000</v>
      </c>
    </row>
    <row r="733" spans="1:13" s="2" customFormat="1" ht="13.5" x14ac:dyDescent="0.25">
      <c r="A733" s="16" t="s">
        <v>1915</v>
      </c>
      <c r="B733" s="16" t="s">
        <v>1945</v>
      </c>
      <c r="C733" s="17" t="s">
        <v>330</v>
      </c>
      <c r="D733" s="7">
        <f>SUM(D734:D744)</f>
        <v>0</v>
      </c>
      <c r="E733" s="7">
        <f>SUM(E734:E744)</f>
        <v>0</v>
      </c>
      <c r="F733" s="8">
        <f>+D733+E733</f>
        <v>0</v>
      </c>
      <c r="G733" s="10">
        <f>SUM(G734:G744)</f>
        <v>0</v>
      </c>
      <c r="H733" s="7">
        <f>SUM(H734:H744)</f>
        <v>9000000</v>
      </c>
      <c r="I733" s="70">
        <f>+SUM(F733:H733)</f>
        <v>9000000</v>
      </c>
      <c r="J733" s="48">
        <f>SUM(J734:J744)</f>
        <v>0</v>
      </c>
      <c r="K733" s="10">
        <f>SUM(K734:K744)</f>
        <v>0</v>
      </c>
      <c r="L733" s="70">
        <f>SUM(J733:K733)</f>
        <v>0</v>
      </c>
      <c r="M733" s="47">
        <f>SUM(M734:M744)</f>
        <v>9000000</v>
      </c>
    </row>
    <row r="734" spans="1:13" s="2" customFormat="1" ht="27" x14ac:dyDescent="0.25">
      <c r="A734" s="31" t="s">
        <v>1915</v>
      </c>
      <c r="B734" s="31" t="s">
        <v>1946</v>
      </c>
      <c r="C734" s="32" t="s">
        <v>333</v>
      </c>
      <c r="D734" s="11"/>
      <c r="E734" s="11"/>
      <c r="F734" s="57">
        <f>SUM(D734:E734)</f>
        <v>0</v>
      </c>
      <c r="G734" s="58"/>
      <c r="H734" s="11"/>
      <c r="I734" s="73">
        <f t="shared" ref="I734:I744" si="203">SUM(F734:H734)</f>
        <v>0</v>
      </c>
      <c r="J734" s="59"/>
      <c r="K734" s="58"/>
      <c r="L734" s="73">
        <f>SUM(J734:K734)</f>
        <v>0</v>
      </c>
      <c r="M734" s="59">
        <f t="shared" ref="M734:M744" si="204">+L734+I734</f>
        <v>0</v>
      </c>
    </row>
    <row r="735" spans="1:13" s="2" customFormat="1" ht="13.5" x14ac:dyDescent="0.25">
      <c r="A735" s="31" t="s">
        <v>1915</v>
      </c>
      <c r="B735" s="31" t="s">
        <v>1947</v>
      </c>
      <c r="C735" s="32" t="s">
        <v>369</v>
      </c>
      <c r="D735" s="11"/>
      <c r="E735" s="11"/>
      <c r="F735" s="57">
        <f t="shared" ref="F735:F744" si="205">SUM(D735:E735)</f>
        <v>0</v>
      </c>
      <c r="G735" s="58"/>
      <c r="H735" s="11"/>
      <c r="I735" s="73">
        <f t="shared" si="203"/>
        <v>0</v>
      </c>
      <c r="J735" s="59"/>
      <c r="K735" s="58"/>
      <c r="L735" s="73">
        <f t="shared" si="190"/>
        <v>0</v>
      </c>
      <c r="M735" s="59">
        <f t="shared" si="204"/>
        <v>0</v>
      </c>
    </row>
    <row r="736" spans="1:13" s="2" customFormat="1" ht="40.5" x14ac:dyDescent="0.25">
      <c r="A736" s="31" t="s">
        <v>1915</v>
      </c>
      <c r="B736" s="31" t="s">
        <v>1948</v>
      </c>
      <c r="C736" s="32" t="s">
        <v>384</v>
      </c>
      <c r="D736" s="11"/>
      <c r="E736" s="11"/>
      <c r="F736" s="57">
        <f t="shared" si="205"/>
        <v>0</v>
      </c>
      <c r="G736" s="58"/>
      <c r="H736" s="11"/>
      <c r="I736" s="73">
        <f t="shared" si="203"/>
        <v>0</v>
      </c>
      <c r="J736" s="59"/>
      <c r="K736" s="58"/>
      <c r="L736" s="73">
        <f>SUM(J736:K736)</f>
        <v>0</v>
      </c>
      <c r="M736" s="59">
        <f t="shared" si="204"/>
        <v>0</v>
      </c>
    </row>
    <row r="737" spans="1:13" s="2" customFormat="1" ht="27" x14ac:dyDescent="0.25">
      <c r="A737" s="31" t="s">
        <v>1915</v>
      </c>
      <c r="B737" s="31" t="s">
        <v>1949</v>
      </c>
      <c r="C737" s="32" t="s">
        <v>459</v>
      </c>
      <c r="D737" s="11"/>
      <c r="E737" s="11"/>
      <c r="F737" s="57">
        <f t="shared" si="205"/>
        <v>0</v>
      </c>
      <c r="G737" s="58"/>
      <c r="H737" s="11"/>
      <c r="I737" s="73">
        <f t="shared" si="203"/>
        <v>0</v>
      </c>
      <c r="J737" s="59"/>
      <c r="K737" s="58"/>
      <c r="L737" s="73">
        <f>SUM(J737:K737)</f>
        <v>0</v>
      </c>
      <c r="M737" s="59">
        <f t="shared" si="204"/>
        <v>0</v>
      </c>
    </row>
    <row r="738" spans="1:13" s="2" customFormat="1" ht="13.5" x14ac:dyDescent="0.25">
      <c r="A738" s="31" t="s">
        <v>1915</v>
      </c>
      <c r="B738" s="31" t="s">
        <v>1950</v>
      </c>
      <c r="C738" s="32" t="s">
        <v>588</v>
      </c>
      <c r="D738" s="11"/>
      <c r="E738" s="11"/>
      <c r="F738" s="57">
        <f t="shared" si="205"/>
        <v>0</v>
      </c>
      <c r="G738" s="58"/>
      <c r="H738" s="11"/>
      <c r="I738" s="73">
        <f t="shared" si="203"/>
        <v>0</v>
      </c>
      <c r="J738" s="59"/>
      <c r="K738" s="58"/>
      <c r="L738" s="73">
        <f>SUM(J738:K738)</f>
        <v>0</v>
      </c>
      <c r="M738" s="59">
        <f t="shared" si="204"/>
        <v>0</v>
      </c>
    </row>
    <row r="739" spans="1:13" s="2" customFormat="1" ht="13.5" x14ac:dyDescent="0.25">
      <c r="A739" s="31" t="s">
        <v>1915</v>
      </c>
      <c r="B739" s="31" t="s">
        <v>1951</v>
      </c>
      <c r="C739" s="32" t="s">
        <v>650</v>
      </c>
      <c r="D739" s="11"/>
      <c r="E739" s="11"/>
      <c r="F739" s="57">
        <f t="shared" si="205"/>
        <v>0</v>
      </c>
      <c r="G739" s="58"/>
      <c r="H739" s="11"/>
      <c r="I739" s="73">
        <f t="shared" si="203"/>
        <v>0</v>
      </c>
      <c r="J739" s="59"/>
      <c r="K739" s="58"/>
      <c r="L739" s="73">
        <f>SUM(J739:K739)</f>
        <v>0</v>
      </c>
      <c r="M739" s="59">
        <f t="shared" si="204"/>
        <v>0</v>
      </c>
    </row>
    <row r="740" spans="1:13" s="2" customFormat="1" ht="54" x14ac:dyDescent="0.25">
      <c r="A740" s="31" t="s">
        <v>1915</v>
      </c>
      <c r="B740" s="31" t="s">
        <v>1952</v>
      </c>
      <c r="C740" s="32" t="s">
        <v>674</v>
      </c>
      <c r="D740" s="11"/>
      <c r="E740" s="11"/>
      <c r="F740" s="57">
        <f t="shared" si="205"/>
        <v>0</v>
      </c>
      <c r="G740" s="58"/>
      <c r="H740" s="11"/>
      <c r="I740" s="73">
        <f t="shared" si="203"/>
        <v>0</v>
      </c>
      <c r="J740" s="59"/>
      <c r="K740" s="58"/>
      <c r="L740" s="73">
        <f t="shared" si="190"/>
        <v>0</v>
      </c>
      <c r="M740" s="59">
        <f t="shared" si="204"/>
        <v>0</v>
      </c>
    </row>
    <row r="741" spans="1:13" s="2" customFormat="1" ht="27" x14ac:dyDescent="0.25">
      <c r="A741" s="31" t="s">
        <v>1915</v>
      </c>
      <c r="B741" s="31" t="s">
        <v>1953</v>
      </c>
      <c r="C741" s="32" t="s">
        <v>722</v>
      </c>
      <c r="D741" s="11"/>
      <c r="E741" s="11"/>
      <c r="F741" s="57">
        <f t="shared" si="205"/>
        <v>0</v>
      </c>
      <c r="G741" s="58"/>
      <c r="H741" s="11"/>
      <c r="I741" s="73">
        <f t="shared" si="203"/>
        <v>0</v>
      </c>
      <c r="J741" s="59"/>
      <c r="K741" s="58"/>
      <c r="L741" s="73">
        <f>SUM(J741:K741)</f>
        <v>0</v>
      </c>
      <c r="M741" s="59">
        <f t="shared" si="204"/>
        <v>0</v>
      </c>
    </row>
    <row r="742" spans="1:13" s="2" customFormat="1" ht="27" x14ac:dyDescent="0.25">
      <c r="A742" s="31" t="s">
        <v>1915</v>
      </c>
      <c r="B742" s="31" t="s">
        <v>1954</v>
      </c>
      <c r="C742" s="32" t="s">
        <v>755</v>
      </c>
      <c r="D742" s="11"/>
      <c r="E742" s="11"/>
      <c r="F742" s="57">
        <f t="shared" si="205"/>
        <v>0</v>
      </c>
      <c r="G742" s="58"/>
      <c r="H742" s="11">
        <v>9000000</v>
      </c>
      <c r="I742" s="73">
        <f t="shared" si="203"/>
        <v>9000000</v>
      </c>
      <c r="J742" s="59"/>
      <c r="K742" s="58"/>
      <c r="L742" s="73">
        <f>SUM(J742:K742)</f>
        <v>0</v>
      </c>
      <c r="M742" s="59">
        <f t="shared" si="204"/>
        <v>9000000</v>
      </c>
    </row>
    <row r="743" spans="1:13" s="2" customFormat="1" ht="27" x14ac:dyDescent="0.25">
      <c r="A743" s="31" t="s">
        <v>1915</v>
      </c>
      <c r="B743" s="31" t="s">
        <v>1955</v>
      </c>
      <c r="C743" s="32" t="s">
        <v>863</v>
      </c>
      <c r="D743" s="11"/>
      <c r="E743" s="11"/>
      <c r="F743" s="57">
        <f t="shared" si="205"/>
        <v>0</v>
      </c>
      <c r="G743" s="58"/>
      <c r="H743" s="11"/>
      <c r="I743" s="73">
        <f t="shared" si="203"/>
        <v>0</v>
      </c>
      <c r="J743" s="59"/>
      <c r="K743" s="58"/>
      <c r="L743" s="73">
        <f>SUM(J743:K743)</f>
        <v>0</v>
      </c>
      <c r="M743" s="59">
        <f t="shared" si="204"/>
        <v>0</v>
      </c>
    </row>
    <row r="744" spans="1:13" s="2" customFormat="1" ht="13.5" x14ac:dyDescent="0.25">
      <c r="A744" s="31" t="s">
        <v>1915</v>
      </c>
      <c r="B744" s="31" t="s">
        <v>1956</v>
      </c>
      <c r="C744" s="32" t="s">
        <v>914</v>
      </c>
      <c r="D744" s="11"/>
      <c r="E744" s="11"/>
      <c r="F744" s="57">
        <f t="shared" si="205"/>
        <v>0</v>
      </c>
      <c r="G744" s="58"/>
      <c r="H744" s="11"/>
      <c r="I744" s="73">
        <f t="shared" si="203"/>
        <v>0</v>
      </c>
      <c r="J744" s="59"/>
      <c r="K744" s="58"/>
      <c r="L744" s="73">
        <f t="shared" si="190"/>
        <v>0</v>
      </c>
      <c r="M744" s="59">
        <f t="shared" si="204"/>
        <v>0</v>
      </c>
    </row>
    <row r="745" spans="1:13" ht="13.5" x14ac:dyDescent="0.25">
      <c r="A745" s="16" t="s">
        <v>1915</v>
      </c>
      <c r="B745" s="16" t="s">
        <v>1919</v>
      </c>
      <c r="C745" s="30" t="s">
        <v>1566</v>
      </c>
      <c r="D745" s="7">
        <f>+D746</f>
        <v>0</v>
      </c>
      <c r="E745" s="7">
        <f>+E746</f>
        <v>0</v>
      </c>
      <c r="F745" s="8">
        <f t="shared" ref="F745:I746" si="206">+F746</f>
        <v>0</v>
      </c>
      <c r="G745" s="10">
        <f>+G746</f>
        <v>0</v>
      </c>
      <c r="H745" s="7">
        <f>+H746</f>
        <v>49500000</v>
      </c>
      <c r="I745" s="70">
        <f t="shared" si="206"/>
        <v>49500000</v>
      </c>
      <c r="J745" s="48">
        <f>+J746</f>
        <v>0</v>
      </c>
      <c r="K745" s="10">
        <f>+K746</f>
        <v>0</v>
      </c>
      <c r="L745" s="70">
        <f>SUM(J745:K745)</f>
        <v>0</v>
      </c>
      <c r="M745" s="48">
        <f>+I745+L745</f>
        <v>49500000</v>
      </c>
    </row>
    <row r="746" spans="1:13" s="2" customFormat="1" ht="13.5" x14ac:dyDescent="0.25">
      <c r="A746" s="16" t="s">
        <v>1915</v>
      </c>
      <c r="B746" s="16" t="s">
        <v>7014</v>
      </c>
      <c r="C746" s="17" t="s">
        <v>170</v>
      </c>
      <c r="D746" s="7">
        <f>+D747</f>
        <v>0</v>
      </c>
      <c r="E746" s="7">
        <f>+E747</f>
        <v>0</v>
      </c>
      <c r="F746" s="8">
        <f t="shared" si="206"/>
        <v>0</v>
      </c>
      <c r="G746" s="10">
        <f>+G747</f>
        <v>0</v>
      </c>
      <c r="H746" s="7">
        <f>+H747</f>
        <v>49500000</v>
      </c>
      <c r="I746" s="70">
        <f t="shared" si="206"/>
        <v>49500000</v>
      </c>
      <c r="J746" s="48">
        <f>+J747</f>
        <v>0</v>
      </c>
      <c r="K746" s="10">
        <f>+K747</f>
        <v>0</v>
      </c>
      <c r="L746" s="70">
        <f>SUM(J746:K746)</f>
        <v>0</v>
      </c>
      <c r="M746" s="48">
        <f>+I746+L746</f>
        <v>49500000</v>
      </c>
    </row>
    <row r="747" spans="1:13" s="2" customFormat="1" ht="13.5" x14ac:dyDescent="0.25">
      <c r="A747" s="16" t="s">
        <v>1915</v>
      </c>
      <c r="B747" s="16" t="s">
        <v>1982</v>
      </c>
      <c r="C747" s="17" t="s">
        <v>330</v>
      </c>
      <c r="D747" s="7">
        <f>SUM(D748:D758)</f>
        <v>0</v>
      </c>
      <c r="E747" s="7">
        <f>SUM(E748:E758)</f>
        <v>0</v>
      </c>
      <c r="F747" s="8">
        <f>+D747+E747</f>
        <v>0</v>
      </c>
      <c r="G747" s="10">
        <f>SUM(G748:G758)</f>
        <v>0</v>
      </c>
      <c r="H747" s="7">
        <f>SUM(H748:H758)</f>
        <v>49500000</v>
      </c>
      <c r="I747" s="70">
        <f>+SUM(F747:H747)</f>
        <v>49500000</v>
      </c>
      <c r="J747" s="48">
        <f>SUM(J748:J758)</f>
        <v>0</v>
      </c>
      <c r="K747" s="10">
        <f>SUM(K748:K758)</f>
        <v>0</v>
      </c>
      <c r="L747" s="70">
        <f>SUM(J747:K747)</f>
        <v>0</v>
      </c>
      <c r="M747" s="47">
        <f>SUM(M748:M758)</f>
        <v>49500000</v>
      </c>
    </row>
    <row r="748" spans="1:13" s="2" customFormat="1" ht="27" x14ac:dyDescent="0.25">
      <c r="A748" s="31" t="s">
        <v>1915</v>
      </c>
      <c r="B748" s="31" t="s">
        <v>1983</v>
      </c>
      <c r="C748" s="32" t="s">
        <v>333</v>
      </c>
      <c r="D748" s="11"/>
      <c r="E748" s="11"/>
      <c r="F748" s="57">
        <f>SUM(D748:E748)</f>
        <v>0</v>
      </c>
      <c r="G748" s="58"/>
      <c r="H748" s="11"/>
      <c r="I748" s="73">
        <f t="shared" ref="I748:I758" si="207">SUM(F748:H748)</f>
        <v>0</v>
      </c>
      <c r="J748" s="59"/>
      <c r="K748" s="58"/>
      <c r="L748" s="73">
        <f>SUM(J748:K748)</f>
        <v>0</v>
      </c>
      <c r="M748" s="59">
        <f t="shared" ref="M748:M758" si="208">+L748+I748</f>
        <v>0</v>
      </c>
    </row>
    <row r="749" spans="1:13" s="2" customFormat="1" ht="13.5" x14ac:dyDescent="0.25">
      <c r="A749" s="31" t="s">
        <v>1915</v>
      </c>
      <c r="B749" s="31" t="s">
        <v>1984</v>
      </c>
      <c r="C749" s="32" t="s">
        <v>369</v>
      </c>
      <c r="D749" s="11"/>
      <c r="E749" s="11"/>
      <c r="F749" s="57">
        <f t="shared" ref="F749:F758" si="209">SUM(D749:E749)</f>
        <v>0</v>
      </c>
      <c r="G749" s="58"/>
      <c r="H749" s="11"/>
      <c r="I749" s="73">
        <f t="shared" si="207"/>
        <v>0</v>
      </c>
      <c r="J749" s="59"/>
      <c r="K749" s="58"/>
      <c r="L749" s="73">
        <f t="shared" si="190"/>
        <v>0</v>
      </c>
      <c r="M749" s="59">
        <f t="shared" si="208"/>
        <v>0</v>
      </c>
    </row>
    <row r="750" spans="1:13" s="2" customFormat="1" ht="40.5" x14ac:dyDescent="0.25">
      <c r="A750" s="31" t="s">
        <v>1915</v>
      </c>
      <c r="B750" s="31" t="s">
        <v>1985</v>
      </c>
      <c r="C750" s="32" t="s">
        <v>384</v>
      </c>
      <c r="D750" s="11"/>
      <c r="E750" s="11"/>
      <c r="F750" s="57">
        <f t="shared" si="209"/>
        <v>0</v>
      </c>
      <c r="G750" s="58"/>
      <c r="H750" s="11"/>
      <c r="I750" s="73">
        <f t="shared" si="207"/>
        <v>0</v>
      </c>
      <c r="J750" s="59"/>
      <c r="K750" s="58"/>
      <c r="L750" s="73">
        <f>SUM(J750:K750)</f>
        <v>0</v>
      </c>
      <c r="M750" s="59">
        <f t="shared" si="208"/>
        <v>0</v>
      </c>
    </row>
    <row r="751" spans="1:13" s="2" customFormat="1" ht="27" x14ac:dyDescent="0.25">
      <c r="A751" s="31" t="s">
        <v>1915</v>
      </c>
      <c r="B751" s="31" t="s">
        <v>1986</v>
      </c>
      <c r="C751" s="32" t="s">
        <v>459</v>
      </c>
      <c r="D751" s="11"/>
      <c r="E751" s="11"/>
      <c r="F751" s="57">
        <f t="shared" si="209"/>
        <v>0</v>
      </c>
      <c r="G751" s="58"/>
      <c r="H751" s="11"/>
      <c r="I751" s="73">
        <f t="shared" si="207"/>
        <v>0</v>
      </c>
      <c r="J751" s="59"/>
      <c r="K751" s="58"/>
      <c r="L751" s="73">
        <f>SUM(J751:K751)</f>
        <v>0</v>
      </c>
      <c r="M751" s="59">
        <f t="shared" si="208"/>
        <v>0</v>
      </c>
    </row>
    <row r="752" spans="1:13" s="2" customFormat="1" ht="13.5" x14ac:dyDescent="0.25">
      <c r="A752" s="31" t="s">
        <v>1915</v>
      </c>
      <c r="B752" s="31" t="s">
        <v>1987</v>
      </c>
      <c r="C752" s="32" t="s">
        <v>588</v>
      </c>
      <c r="D752" s="11"/>
      <c r="E752" s="11"/>
      <c r="F752" s="57">
        <f t="shared" si="209"/>
        <v>0</v>
      </c>
      <c r="G752" s="58"/>
      <c r="H752" s="11"/>
      <c r="I752" s="73">
        <f t="shared" si="207"/>
        <v>0</v>
      </c>
      <c r="J752" s="59"/>
      <c r="K752" s="58"/>
      <c r="L752" s="73">
        <f>SUM(J752:K752)</f>
        <v>0</v>
      </c>
      <c r="M752" s="59">
        <f t="shared" si="208"/>
        <v>0</v>
      </c>
    </row>
    <row r="753" spans="1:13" s="2" customFormat="1" ht="13.5" x14ac:dyDescent="0.25">
      <c r="A753" s="31" t="s">
        <v>1915</v>
      </c>
      <c r="B753" s="31" t="s">
        <v>1988</v>
      </c>
      <c r="C753" s="32" t="s">
        <v>650</v>
      </c>
      <c r="D753" s="11"/>
      <c r="E753" s="11"/>
      <c r="F753" s="57">
        <f t="shared" si="209"/>
        <v>0</v>
      </c>
      <c r="G753" s="58"/>
      <c r="H753" s="11"/>
      <c r="I753" s="73">
        <f t="shared" si="207"/>
        <v>0</v>
      </c>
      <c r="J753" s="59"/>
      <c r="K753" s="58"/>
      <c r="L753" s="73">
        <f>SUM(J753:K753)</f>
        <v>0</v>
      </c>
      <c r="M753" s="59">
        <f t="shared" si="208"/>
        <v>0</v>
      </c>
    </row>
    <row r="754" spans="1:13" s="2" customFormat="1" ht="54" x14ac:dyDescent="0.25">
      <c r="A754" s="31" t="s">
        <v>1915</v>
      </c>
      <c r="B754" s="31" t="s">
        <v>1989</v>
      </c>
      <c r="C754" s="32" t="s">
        <v>674</v>
      </c>
      <c r="D754" s="11"/>
      <c r="E754" s="11"/>
      <c r="F754" s="57">
        <f t="shared" si="209"/>
        <v>0</v>
      </c>
      <c r="G754" s="58"/>
      <c r="H754" s="11"/>
      <c r="I754" s="73">
        <f t="shared" si="207"/>
        <v>0</v>
      </c>
      <c r="J754" s="59"/>
      <c r="K754" s="58"/>
      <c r="L754" s="73">
        <f>SUM(J754:K754)</f>
        <v>0</v>
      </c>
      <c r="M754" s="59">
        <f t="shared" si="208"/>
        <v>0</v>
      </c>
    </row>
    <row r="755" spans="1:13" s="2" customFormat="1" ht="27" x14ac:dyDescent="0.25">
      <c r="A755" s="31" t="s">
        <v>1915</v>
      </c>
      <c r="B755" s="31" t="s">
        <v>1990</v>
      </c>
      <c r="C755" s="32" t="s">
        <v>722</v>
      </c>
      <c r="D755" s="11"/>
      <c r="E755" s="11"/>
      <c r="F755" s="57">
        <f t="shared" si="209"/>
        <v>0</v>
      </c>
      <c r="G755" s="58"/>
      <c r="H755" s="11"/>
      <c r="I755" s="73">
        <f t="shared" si="207"/>
        <v>0</v>
      </c>
      <c r="J755" s="59"/>
      <c r="K755" s="58"/>
      <c r="L755" s="73">
        <f t="shared" si="190"/>
        <v>0</v>
      </c>
      <c r="M755" s="59">
        <f t="shared" si="208"/>
        <v>0</v>
      </c>
    </row>
    <row r="756" spans="1:13" s="2" customFormat="1" ht="27" x14ac:dyDescent="0.25">
      <c r="A756" s="31" t="s">
        <v>1915</v>
      </c>
      <c r="B756" s="31" t="s">
        <v>1991</v>
      </c>
      <c r="C756" s="32" t="s">
        <v>755</v>
      </c>
      <c r="D756" s="11"/>
      <c r="E756" s="11"/>
      <c r="F756" s="57">
        <f t="shared" si="209"/>
        <v>0</v>
      </c>
      <c r="G756" s="58"/>
      <c r="H756" s="11">
        <v>49500000</v>
      </c>
      <c r="I756" s="73">
        <f t="shared" si="207"/>
        <v>49500000</v>
      </c>
      <c r="J756" s="59"/>
      <c r="K756" s="58"/>
      <c r="L756" s="73">
        <f>SUM(J756:K756)</f>
        <v>0</v>
      </c>
      <c r="M756" s="59">
        <f t="shared" si="208"/>
        <v>49500000</v>
      </c>
    </row>
    <row r="757" spans="1:13" s="2" customFormat="1" ht="27" x14ac:dyDescent="0.25">
      <c r="A757" s="31" t="s">
        <v>1915</v>
      </c>
      <c r="B757" s="31" t="s">
        <v>1992</v>
      </c>
      <c r="C757" s="32" t="s">
        <v>863</v>
      </c>
      <c r="D757" s="11"/>
      <c r="E757" s="11"/>
      <c r="F757" s="57">
        <f t="shared" si="209"/>
        <v>0</v>
      </c>
      <c r="G757" s="58"/>
      <c r="H757" s="11"/>
      <c r="I757" s="73">
        <f t="shared" si="207"/>
        <v>0</v>
      </c>
      <c r="J757" s="59"/>
      <c r="K757" s="58"/>
      <c r="L757" s="73">
        <f>SUM(J757:K757)</f>
        <v>0</v>
      </c>
      <c r="M757" s="59">
        <f t="shared" si="208"/>
        <v>0</v>
      </c>
    </row>
    <row r="758" spans="1:13" s="2" customFormat="1" ht="13.5" x14ac:dyDescent="0.25">
      <c r="A758" s="31" t="s">
        <v>1915</v>
      </c>
      <c r="B758" s="31" t="s">
        <v>1993</v>
      </c>
      <c r="C758" s="32" t="s">
        <v>914</v>
      </c>
      <c r="D758" s="11"/>
      <c r="E758" s="11"/>
      <c r="F758" s="57">
        <f t="shared" si="209"/>
        <v>0</v>
      </c>
      <c r="G758" s="58"/>
      <c r="H758" s="11"/>
      <c r="I758" s="73">
        <f t="shared" si="207"/>
        <v>0</v>
      </c>
      <c r="J758" s="59"/>
      <c r="K758" s="58"/>
      <c r="L758" s="73">
        <f>SUM(J758:K758)</f>
        <v>0</v>
      </c>
      <c r="M758" s="59">
        <f t="shared" si="208"/>
        <v>0</v>
      </c>
    </row>
    <row r="759" spans="1:13" ht="40.5" x14ac:dyDescent="0.25">
      <c r="A759" s="16" t="s">
        <v>1445</v>
      </c>
      <c r="B759" s="16" t="s">
        <v>1446</v>
      </c>
      <c r="C759" s="30" t="s">
        <v>1447</v>
      </c>
      <c r="D759" s="7">
        <f>+D760+D774+D788</f>
        <v>0</v>
      </c>
      <c r="E759" s="7">
        <f>+E760+E774+E788</f>
        <v>282635</v>
      </c>
      <c r="F759" s="8">
        <f t="shared" ref="F759:I759" si="210">+F760+F774+F788</f>
        <v>282635</v>
      </c>
      <c r="G759" s="10">
        <f>+G760+G774+G788</f>
        <v>0</v>
      </c>
      <c r="H759" s="7">
        <f>+H760+H774+H788</f>
        <v>186000000</v>
      </c>
      <c r="I759" s="70">
        <f t="shared" si="210"/>
        <v>186282635</v>
      </c>
      <c r="J759" s="48">
        <f>+J760+J774+J788</f>
        <v>0</v>
      </c>
      <c r="K759" s="10">
        <f>+K760+K774+K788</f>
        <v>0</v>
      </c>
      <c r="L759" s="70">
        <f>SUM(J759:K759)</f>
        <v>0</v>
      </c>
      <c r="M759" s="48">
        <f>+I759+L759</f>
        <v>186282635</v>
      </c>
    </row>
    <row r="760" spans="1:13" ht="24.75" customHeight="1" x14ac:dyDescent="0.25">
      <c r="A760" s="16" t="s">
        <v>1995</v>
      </c>
      <c r="B760" s="16" t="s">
        <v>1997</v>
      </c>
      <c r="C760" s="30" t="s">
        <v>1567</v>
      </c>
      <c r="D760" s="7">
        <f>+D761</f>
        <v>0</v>
      </c>
      <c r="E760" s="7">
        <f>+E761</f>
        <v>282635</v>
      </c>
      <c r="F760" s="8">
        <f t="shared" ref="F760:I761" si="211">+F761</f>
        <v>282635</v>
      </c>
      <c r="G760" s="10">
        <f>+G761</f>
        <v>0</v>
      </c>
      <c r="H760" s="7">
        <f>+H761</f>
        <v>65000000</v>
      </c>
      <c r="I760" s="70">
        <f t="shared" si="211"/>
        <v>65282635</v>
      </c>
      <c r="J760" s="48">
        <f>+J761</f>
        <v>0</v>
      </c>
      <c r="K760" s="10">
        <f>+K761</f>
        <v>0</v>
      </c>
      <c r="L760" s="70">
        <f>SUM(J760:K760)</f>
        <v>0</v>
      </c>
      <c r="M760" s="48">
        <f>+I760+L760</f>
        <v>65282635</v>
      </c>
    </row>
    <row r="761" spans="1:13" s="2" customFormat="1" ht="13.5" x14ac:dyDescent="0.25">
      <c r="A761" s="16" t="s">
        <v>1995</v>
      </c>
      <c r="B761" s="16" t="s">
        <v>7015</v>
      </c>
      <c r="C761" s="17" t="s">
        <v>170</v>
      </c>
      <c r="D761" s="7">
        <f>+D762</f>
        <v>0</v>
      </c>
      <c r="E761" s="7">
        <f>+E762</f>
        <v>282635</v>
      </c>
      <c r="F761" s="8">
        <f t="shared" si="211"/>
        <v>282635</v>
      </c>
      <c r="G761" s="10">
        <f>+G762</f>
        <v>0</v>
      </c>
      <c r="H761" s="7">
        <f>+H762</f>
        <v>65000000</v>
      </c>
      <c r="I761" s="70">
        <f t="shared" si="211"/>
        <v>65282635</v>
      </c>
      <c r="J761" s="48">
        <f>+J762</f>
        <v>0</v>
      </c>
      <c r="K761" s="10">
        <f>+K762</f>
        <v>0</v>
      </c>
      <c r="L761" s="70">
        <f t="shared" ref="L761:L817" si="212">SUM(J761:K761)</f>
        <v>0</v>
      </c>
      <c r="M761" s="48">
        <f>+I761+L761</f>
        <v>65282635</v>
      </c>
    </row>
    <row r="762" spans="1:13" s="2" customFormat="1" ht="13.5" x14ac:dyDescent="0.25">
      <c r="A762" s="16" t="s">
        <v>1995</v>
      </c>
      <c r="B762" s="16" t="s">
        <v>2000</v>
      </c>
      <c r="C762" s="17" t="s">
        <v>330</v>
      </c>
      <c r="D762" s="7">
        <f>SUM(D763:D773)</f>
        <v>0</v>
      </c>
      <c r="E762" s="7">
        <f>SUM(E763:E773)</f>
        <v>282635</v>
      </c>
      <c r="F762" s="8">
        <f>+D762+E762</f>
        <v>282635</v>
      </c>
      <c r="G762" s="10">
        <f>SUM(G763:G773)</f>
        <v>0</v>
      </c>
      <c r="H762" s="7">
        <f>SUM(H763:H773)</f>
        <v>65000000</v>
      </c>
      <c r="I762" s="70">
        <f>+SUM(F762:H762)</f>
        <v>65282635</v>
      </c>
      <c r="J762" s="48">
        <f>SUM(J763:J773)</f>
        <v>0</v>
      </c>
      <c r="K762" s="10">
        <f>SUM(K763:K773)</f>
        <v>0</v>
      </c>
      <c r="L762" s="70">
        <f t="shared" ref="L762:L771" si="213">SUM(J762:K762)</f>
        <v>0</v>
      </c>
      <c r="M762" s="47">
        <f>SUM(M763:M773)</f>
        <v>65282635</v>
      </c>
    </row>
    <row r="763" spans="1:13" s="2" customFormat="1" ht="27" x14ac:dyDescent="0.25">
      <c r="A763" s="31" t="s">
        <v>1995</v>
      </c>
      <c r="B763" s="31" t="s">
        <v>2001</v>
      </c>
      <c r="C763" s="32" t="s">
        <v>333</v>
      </c>
      <c r="D763" s="11"/>
      <c r="E763" s="11"/>
      <c r="F763" s="57">
        <f>SUM(D763:E763)</f>
        <v>0</v>
      </c>
      <c r="G763" s="58"/>
      <c r="H763" s="11"/>
      <c r="I763" s="73">
        <f t="shared" ref="I763:I773" si="214">SUM(F763:H763)</f>
        <v>0</v>
      </c>
      <c r="J763" s="59"/>
      <c r="K763" s="58"/>
      <c r="L763" s="73">
        <f t="shared" si="213"/>
        <v>0</v>
      </c>
      <c r="M763" s="59">
        <f t="shared" ref="M763:M773" si="215">+L763+I763</f>
        <v>0</v>
      </c>
    </row>
    <row r="764" spans="1:13" s="2" customFormat="1" ht="13.5" x14ac:dyDescent="0.25">
      <c r="A764" s="31" t="s">
        <v>1995</v>
      </c>
      <c r="B764" s="31" t="s">
        <v>2002</v>
      </c>
      <c r="C764" s="32" t="s">
        <v>369</v>
      </c>
      <c r="D764" s="11"/>
      <c r="E764" s="11"/>
      <c r="F764" s="57">
        <f t="shared" ref="F764:F773" si="216">SUM(D764:E764)</f>
        <v>0</v>
      </c>
      <c r="G764" s="58"/>
      <c r="H764" s="11"/>
      <c r="I764" s="73">
        <f t="shared" si="214"/>
        <v>0</v>
      </c>
      <c r="J764" s="59"/>
      <c r="K764" s="58"/>
      <c r="L764" s="73">
        <f t="shared" si="213"/>
        <v>0</v>
      </c>
      <c r="M764" s="59">
        <f t="shared" si="215"/>
        <v>0</v>
      </c>
    </row>
    <row r="765" spans="1:13" s="2" customFormat="1" ht="40.5" x14ac:dyDescent="0.25">
      <c r="A765" s="31" t="s">
        <v>1995</v>
      </c>
      <c r="B765" s="31" t="s">
        <v>2003</v>
      </c>
      <c r="C765" s="32" t="s">
        <v>384</v>
      </c>
      <c r="D765" s="11"/>
      <c r="E765" s="11"/>
      <c r="F765" s="57">
        <f t="shared" si="216"/>
        <v>0</v>
      </c>
      <c r="G765" s="58"/>
      <c r="H765" s="11"/>
      <c r="I765" s="73">
        <f t="shared" si="214"/>
        <v>0</v>
      </c>
      <c r="J765" s="59"/>
      <c r="K765" s="58"/>
      <c r="L765" s="73">
        <f t="shared" si="213"/>
        <v>0</v>
      </c>
      <c r="M765" s="59">
        <f t="shared" si="215"/>
        <v>0</v>
      </c>
    </row>
    <row r="766" spans="1:13" s="2" customFormat="1" ht="27" x14ac:dyDescent="0.25">
      <c r="A766" s="31" t="s">
        <v>1995</v>
      </c>
      <c r="B766" s="31" t="s">
        <v>2004</v>
      </c>
      <c r="C766" s="32" t="s">
        <v>459</v>
      </c>
      <c r="D766" s="11"/>
      <c r="E766" s="11"/>
      <c r="F766" s="57">
        <f t="shared" si="216"/>
        <v>0</v>
      </c>
      <c r="G766" s="58"/>
      <c r="H766" s="11"/>
      <c r="I766" s="73">
        <f t="shared" si="214"/>
        <v>0</v>
      </c>
      <c r="J766" s="59"/>
      <c r="K766" s="58"/>
      <c r="L766" s="73">
        <f t="shared" si="213"/>
        <v>0</v>
      </c>
      <c r="M766" s="59">
        <f t="shared" si="215"/>
        <v>0</v>
      </c>
    </row>
    <row r="767" spans="1:13" s="2" customFormat="1" ht="13.5" x14ac:dyDescent="0.25">
      <c r="A767" s="31" t="s">
        <v>1995</v>
      </c>
      <c r="B767" s="31" t="s">
        <v>2005</v>
      </c>
      <c r="C767" s="32" t="s">
        <v>588</v>
      </c>
      <c r="D767" s="11"/>
      <c r="E767" s="11"/>
      <c r="F767" s="57">
        <f t="shared" si="216"/>
        <v>0</v>
      </c>
      <c r="G767" s="58"/>
      <c r="H767" s="11"/>
      <c r="I767" s="73">
        <f t="shared" si="214"/>
        <v>0</v>
      </c>
      <c r="J767" s="59"/>
      <c r="K767" s="58"/>
      <c r="L767" s="73">
        <f t="shared" si="213"/>
        <v>0</v>
      </c>
      <c r="M767" s="59">
        <f t="shared" si="215"/>
        <v>0</v>
      </c>
    </row>
    <row r="768" spans="1:13" s="2" customFormat="1" ht="13.5" x14ac:dyDescent="0.25">
      <c r="A768" s="31" t="s">
        <v>1995</v>
      </c>
      <c r="B768" s="31" t="s">
        <v>2006</v>
      </c>
      <c r="C768" s="32" t="s">
        <v>650</v>
      </c>
      <c r="D768" s="11"/>
      <c r="E768" s="11"/>
      <c r="F768" s="57">
        <f t="shared" si="216"/>
        <v>0</v>
      </c>
      <c r="G768" s="58"/>
      <c r="H768" s="11"/>
      <c r="I768" s="73">
        <f t="shared" si="214"/>
        <v>0</v>
      </c>
      <c r="J768" s="59"/>
      <c r="K768" s="58"/>
      <c r="L768" s="73">
        <f t="shared" si="213"/>
        <v>0</v>
      </c>
      <c r="M768" s="59">
        <f t="shared" si="215"/>
        <v>0</v>
      </c>
    </row>
    <row r="769" spans="1:13" s="2" customFormat="1" ht="54" x14ac:dyDescent="0.25">
      <c r="A769" s="31" t="s">
        <v>1995</v>
      </c>
      <c r="B769" s="31" t="s">
        <v>2007</v>
      </c>
      <c r="C769" s="32" t="s">
        <v>674</v>
      </c>
      <c r="D769" s="11"/>
      <c r="E769" s="11"/>
      <c r="F769" s="57">
        <f t="shared" si="216"/>
        <v>0</v>
      </c>
      <c r="G769" s="58"/>
      <c r="H769" s="11"/>
      <c r="I769" s="73">
        <f t="shared" si="214"/>
        <v>0</v>
      </c>
      <c r="J769" s="59"/>
      <c r="K769" s="58"/>
      <c r="L769" s="73">
        <f t="shared" si="213"/>
        <v>0</v>
      </c>
      <c r="M769" s="59">
        <f t="shared" si="215"/>
        <v>0</v>
      </c>
    </row>
    <row r="770" spans="1:13" s="2" customFormat="1" ht="27" x14ac:dyDescent="0.25">
      <c r="A770" s="31" t="s">
        <v>1995</v>
      </c>
      <c r="B770" s="31" t="s">
        <v>2008</v>
      </c>
      <c r="C770" s="32" t="s">
        <v>722</v>
      </c>
      <c r="D770" s="11"/>
      <c r="E770" s="11"/>
      <c r="F770" s="57">
        <f t="shared" si="216"/>
        <v>0</v>
      </c>
      <c r="G770" s="58"/>
      <c r="H770" s="11"/>
      <c r="I770" s="73">
        <f t="shared" si="214"/>
        <v>0</v>
      </c>
      <c r="J770" s="59"/>
      <c r="K770" s="58"/>
      <c r="L770" s="73">
        <f t="shared" si="213"/>
        <v>0</v>
      </c>
      <c r="M770" s="59">
        <f t="shared" si="215"/>
        <v>0</v>
      </c>
    </row>
    <row r="771" spans="1:13" s="2" customFormat="1" ht="27" x14ac:dyDescent="0.25">
      <c r="A771" s="31" t="s">
        <v>1995</v>
      </c>
      <c r="B771" s="31" t="s">
        <v>2009</v>
      </c>
      <c r="C771" s="32" t="s">
        <v>755</v>
      </c>
      <c r="D771" s="11"/>
      <c r="E771" s="11">
        <v>282635</v>
      </c>
      <c r="F771" s="57">
        <f t="shared" si="216"/>
        <v>282635</v>
      </c>
      <c r="G771" s="58"/>
      <c r="H771" s="11">
        <v>65000000</v>
      </c>
      <c r="I771" s="73">
        <f t="shared" si="214"/>
        <v>65282635</v>
      </c>
      <c r="J771" s="59"/>
      <c r="K771" s="58"/>
      <c r="L771" s="73">
        <f t="shared" si="213"/>
        <v>0</v>
      </c>
      <c r="M771" s="59">
        <f t="shared" si="215"/>
        <v>65282635</v>
      </c>
    </row>
    <row r="772" spans="1:13" s="2" customFormat="1" ht="27" x14ac:dyDescent="0.25">
      <c r="A772" s="31" t="s">
        <v>1995</v>
      </c>
      <c r="B772" s="31" t="s">
        <v>2010</v>
      </c>
      <c r="C772" s="32" t="s">
        <v>863</v>
      </c>
      <c r="D772" s="11"/>
      <c r="E772" s="11"/>
      <c r="F772" s="57">
        <f t="shared" si="216"/>
        <v>0</v>
      </c>
      <c r="G772" s="58"/>
      <c r="H772" s="11"/>
      <c r="I772" s="73">
        <f t="shared" si="214"/>
        <v>0</v>
      </c>
      <c r="J772" s="59"/>
      <c r="K772" s="58"/>
      <c r="L772" s="73">
        <f t="shared" si="212"/>
        <v>0</v>
      </c>
      <c r="M772" s="59">
        <f t="shared" si="215"/>
        <v>0</v>
      </c>
    </row>
    <row r="773" spans="1:13" s="2" customFormat="1" ht="13.5" x14ac:dyDescent="0.25">
      <c r="A773" s="31" t="s">
        <v>1995</v>
      </c>
      <c r="B773" s="31" t="s">
        <v>2011</v>
      </c>
      <c r="C773" s="32" t="s">
        <v>914</v>
      </c>
      <c r="D773" s="11"/>
      <c r="E773" s="11"/>
      <c r="F773" s="57">
        <f t="shared" si="216"/>
        <v>0</v>
      </c>
      <c r="G773" s="58"/>
      <c r="H773" s="11"/>
      <c r="I773" s="73">
        <f t="shared" si="214"/>
        <v>0</v>
      </c>
      <c r="J773" s="59"/>
      <c r="K773" s="58"/>
      <c r="L773" s="73">
        <f>SUM(J773:K773)</f>
        <v>0</v>
      </c>
      <c r="M773" s="59">
        <f t="shared" si="215"/>
        <v>0</v>
      </c>
    </row>
    <row r="774" spans="1:13" ht="24.75" customHeight="1" x14ac:dyDescent="0.25">
      <c r="A774" s="16" t="s">
        <v>1995</v>
      </c>
      <c r="B774" s="16" t="s">
        <v>1998</v>
      </c>
      <c r="C774" s="30" t="s">
        <v>1568</v>
      </c>
      <c r="D774" s="7">
        <f>+D775</f>
        <v>0</v>
      </c>
      <c r="E774" s="7">
        <f>+E775</f>
        <v>0</v>
      </c>
      <c r="F774" s="8">
        <f t="shared" ref="F774:I775" si="217">+F775</f>
        <v>0</v>
      </c>
      <c r="G774" s="10">
        <f>+G775</f>
        <v>0</v>
      </c>
      <c r="H774" s="7">
        <f>+H775</f>
        <v>85000000</v>
      </c>
      <c r="I774" s="70">
        <f t="shared" si="217"/>
        <v>85000000</v>
      </c>
      <c r="J774" s="48">
        <f>+J775</f>
        <v>0</v>
      </c>
      <c r="K774" s="10">
        <f>+K775</f>
        <v>0</v>
      </c>
      <c r="L774" s="70">
        <f>SUM(J774:K774)</f>
        <v>0</v>
      </c>
      <c r="M774" s="48">
        <f>+I774+L774</f>
        <v>85000000</v>
      </c>
    </row>
    <row r="775" spans="1:13" s="2" customFormat="1" ht="13.5" x14ac:dyDescent="0.25">
      <c r="A775" s="16" t="s">
        <v>1995</v>
      </c>
      <c r="B775" s="16" t="s">
        <v>7016</v>
      </c>
      <c r="C775" s="17" t="s">
        <v>170</v>
      </c>
      <c r="D775" s="7">
        <f>+D776</f>
        <v>0</v>
      </c>
      <c r="E775" s="7">
        <f>+E776</f>
        <v>0</v>
      </c>
      <c r="F775" s="8">
        <f t="shared" si="217"/>
        <v>0</v>
      </c>
      <c r="G775" s="10">
        <f>+G776</f>
        <v>0</v>
      </c>
      <c r="H775" s="7">
        <f>+H776</f>
        <v>85000000</v>
      </c>
      <c r="I775" s="70">
        <f t="shared" si="217"/>
        <v>85000000</v>
      </c>
      <c r="J775" s="48">
        <f>+J776</f>
        <v>0</v>
      </c>
      <c r="K775" s="10">
        <f>+K776</f>
        <v>0</v>
      </c>
      <c r="L775" s="70">
        <f>SUM(J775:K775)</f>
        <v>0</v>
      </c>
      <c r="M775" s="48">
        <f>+I775+L775</f>
        <v>85000000</v>
      </c>
    </row>
    <row r="776" spans="1:13" s="2" customFormat="1" ht="13.5" x14ac:dyDescent="0.25">
      <c r="A776" s="16" t="s">
        <v>1995</v>
      </c>
      <c r="B776" s="16" t="s">
        <v>2037</v>
      </c>
      <c r="C776" s="17" t="s">
        <v>330</v>
      </c>
      <c r="D776" s="7">
        <f>SUM(D777:D787)</f>
        <v>0</v>
      </c>
      <c r="E776" s="7">
        <f>SUM(E777:E787)</f>
        <v>0</v>
      </c>
      <c r="F776" s="8">
        <f>+D776+E776</f>
        <v>0</v>
      </c>
      <c r="G776" s="10">
        <f>SUM(G777:G787)</f>
        <v>0</v>
      </c>
      <c r="H776" s="7">
        <f>SUM(H777:H787)</f>
        <v>85000000</v>
      </c>
      <c r="I776" s="70">
        <f>+SUM(F776:H776)</f>
        <v>85000000</v>
      </c>
      <c r="J776" s="48">
        <f>SUM(J777:J787)</f>
        <v>0</v>
      </c>
      <c r="K776" s="10">
        <f>SUM(K777:K787)</f>
        <v>0</v>
      </c>
      <c r="L776" s="70">
        <f>SUM(J776:K776)</f>
        <v>0</v>
      </c>
      <c r="M776" s="47">
        <f>SUM(M777:M787)</f>
        <v>85000000</v>
      </c>
    </row>
    <row r="777" spans="1:13" s="2" customFormat="1" ht="27" x14ac:dyDescent="0.25">
      <c r="A777" s="31" t="s">
        <v>1995</v>
      </c>
      <c r="B777" s="31" t="s">
        <v>2038</v>
      </c>
      <c r="C777" s="32" t="s">
        <v>333</v>
      </c>
      <c r="D777" s="11"/>
      <c r="E777" s="11"/>
      <c r="F777" s="57">
        <f>SUM(D777:E777)</f>
        <v>0</v>
      </c>
      <c r="G777" s="58"/>
      <c r="H777" s="11"/>
      <c r="I777" s="73">
        <f t="shared" ref="I777:I787" si="218">SUM(F777:H777)</f>
        <v>0</v>
      </c>
      <c r="J777" s="59"/>
      <c r="K777" s="58"/>
      <c r="L777" s="73">
        <f>SUM(J777:K777)</f>
        <v>0</v>
      </c>
      <c r="M777" s="59">
        <f t="shared" ref="M777:M787" si="219">+L777+I777</f>
        <v>0</v>
      </c>
    </row>
    <row r="778" spans="1:13" s="2" customFormat="1" ht="13.5" x14ac:dyDescent="0.25">
      <c r="A778" s="31" t="s">
        <v>1995</v>
      </c>
      <c r="B778" s="31" t="s">
        <v>2039</v>
      </c>
      <c r="C778" s="32" t="s">
        <v>369</v>
      </c>
      <c r="D778" s="11"/>
      <c r="E778" s="11"/>
      <c r="F778" s="57">
        <f t="shared" ref="F778:F787" si="220">SUM(D778:E778)</f>
        <v>0</v>
      </c>
      <c r="G778" s="58"/>
      <c r="H778" s="11"/>
      <c r="I778" s="73">
        <f>SUM(F778:H778)</f>
        <v>0</v>
      </c>
      <c r="J778" s="59"/>
      <c r="K778" s="58"/>
      <c r="L778" s="73">
        <f t="shared" si="212"/>
        <v>0</v>
      </c>
      <c r="M778" s="59">
        <f t="shared" si="219"/>
        <v>0</v>
      </c>
    </row>
    <row r="779" spans="1:13" s="2" customFormat="1" ht="40.5" x14ac:dyDescent="0.25">
      <c r="A779" s="31" t="s">
        <v>1995</v>
      </c>
      <c r="B779" s="31" t="s">
        <v>2040</v>
      </c>
      <c r="C779" s="32" t="s">
        <v>384</v>
      </c>
      <c r="D779" s="11"/>
      <c r="E779" s="11"/>
      <c r="F779" s="57">
        <f t="shared" si="220"/>
        <v>0</v>
      </c>
      <c r="G779" s="58"/>
      <c r="H779" s="11"/>
      <c r="I779" s="73">
        <f t="shared" si="218"/>
        <v>0</v>
      </c>
      <c r="J779" s="59"/>
      <c r="K779" s="58"/>
      <c r="L779" s="73">
        <f t="shared" ref="L779:L784" si="221">SUM(J779:K779)</f>
        <v>0</v>
      </c>
      <c r="M779" s="59">
        <f t="shared" si="219"/>
        <v>0</v>
      </c>
    </row>
    <row r="780" spans="1:13" s="2" customFormat="1" ht="27" x14ac:dyDescent="0.25">
      <c r="A780" s="31" t="s">
        <v>1995</v>
      </c>
      <c r="B780" s="31" t="s">
        <v>2041</v>
      </c>
      <c r="C780" s="32" t="s">
        <v>459</v>
      </c>
      <c r="D780" s="11"/>
      <c r="E780" s="11"/>
      <c r="F780" s="57">
        <f t="shared" si="220"/>
        <v>0</v>
      </c>
      <c r="G780" s="58"/>
      <c r="H780" s="11"/>
      <c r="I780" s="73">
        <f t="shared" si="218"/>
        <v>0</v>
      </c>
      <c r="J780" s="59"/>
      <c r="K780" s="58"/>
      <c r="L780" s="73">
        <f t="shared" si="221"/>
        <v>0</v>
      </c>
      <c r="M780" s="59">
        <f t="shared" si="219"/>
        <v>0</v>
      </c>
    </row>
    <row r="781" spans="1:13" s="2" customFormat="1" ht="13.5" x14ac:dyDescent="0.25">
      <c r="A781" s="31" t="s">
        <v>1995</v>
      </c>
      <c r="B781" s="31" t="s">
        <v>2042</v>
      </c>
      <c r="C781" s="32" t="s">
        <v>588</v>
      </c>
      <c r="D781" s="11"/>
      <c r="E781" s="11"/>
      <c r="F781" s="57">
        <f t="shared" si="220"/>
        <v>0</v>
      </c>
      <c r="G781" s="58"/>
      <c r="H781" s="11"/>
      <c r="I781" s="73">
        <f t="shared" si="218"/>
        <v>0</v>
      </c>
      <c r="J781" s="59"/>
      <c r="K781" s="58"/>
      <c r="L781" s="73">
        <f t="shared" si="221"/>
        <v>0</v>
      </c>
      <c r="M781" s="59">
        <f t="shared" si="219"/>
        <v>0</v>
      </c>
    </row>
    <row r="782" spans="1:13" s="2" customFormat="1" ht="13.5" x14ac:dyDescent="0.25">
      <c r="A782" s="31" t="s">
        <v>1995</v>
      </c>
      <c r="B782" s="31" t="s">
        <v>2043</v>
      </c>
      <c r="C782" s="32" t="s">
        <v>650</v>
      </c>
      <c r="D782" s="11"/>
      <c r="E782" s="11"/>
      <c r="F782" s="57">
        <f t="shared" si="220"/>
        <v>0</v>
      </c>
      <c r="G782" s="58"/>
      <c r="H782" s="11"/>
      <c r="I782" s="73">
        <f t="shared" si="218"/>
        <v>0</v>
      </c>
      <c r="J782" s="59"/>
      <c r="K782" s="58"/>
      <c r="L782" s="73">
        <f t="shared" si="221"/>
        <v>0</v>
      </c>
      <c r="M782" s="59">
        <f t="shared" si="219"/>
        <v>0</v>
      </c>
    </row>
    <row r="783" spans="1:13" s="2" customFormat="1" ht="54" x14ac:dyDescent="0.25">
      <c r="A783" s="31" t="s">
        <v>1995</v>
      </c>
      <c r="B783" s="31" t="s">
        <v>2044</v>
      </c>
      <c r="C783" s="32" t="s">
        <v>674</v>
      </c>
      <c r="D783" s="11"/>
      <c r="E783" s="11"/>
      <c r="F783" s="57">
        <f t="shared" si="220"/>
        <v>0</v>
      </c>
      <c r="G783" s="58"/>
      <c r="H783" s="11"/>
      <c r="I783" s="73">
        <f t="shared" si="218"/>
        <v>0</v>
      </c>
      <c r="J783" s="59"/>
      <c r="K783" s="58"/>
      <c r="L783" s="73">
        <f t="shared" si="221"/>
        <v>0</v>
      </c>
      <c r="M783" s="59">
        <f t="shared" si="219"/>
        <v>0</v>
      </c>
    </row>
    <row r="784" spans="1:13" s="2" customFormat="1" ht="27" x14ac:dyDescent="0.25">
      <c r="A784" s="31" t="s">
        <v>1995</v>
      </c>
      <c r="B784" s="31" t="s">
        <v>2045</v>
      </c>
      <c r="C784" s="32" t="s">
        <v>722</v>
      </c>
      <c r="D784" s="11"/>
      <c r="E784" s="11"/>
      <c r="F784" s="57">
        <f t="shared" si="220"/>
        <v>0</v>
      </c>
      <c r="G784" s="58"/>
      <c r="H784" s="11"/>
      <c r="I784" s="73">
        <f t="shared" si="218"/>
        <v>0</v>
      </c>
      <c r="J784" s="59"/>
      <c r="K784" s="58"/>
      <c r="L784" s="73">
        <f t="shared" si="221"/>
        <v>0</v>
      </c>
      <c r="M784" s="59">
        <f t="shared" si="219"/>
        <v>0</v>
      </c>
    </row>
    <row r="785" spans="1:13" s="2" customFormat="1" ht="27" x14ac:dyDescent="0.25">
      <c r="A785" s="31" t="s">
        <v>1995</v>
      </c>
      <c r="B785" s="31" t="s">
        <v>2046</v>
      </c>
      <c r="C785" s="32" t="s">
        <v>755</v>
      </c>
      <c r="D785" s="11"/>
      <c r="E785" s="11"/>
      <c r="F785" s="57">
        <f t="shared" si="220"/>
        <v>0</v>
      </c>
      <c r="G785" s="58"/>
      <c r="H785" s="11">
        <v>85000000</v>
      </c>
      <c r="I785" s="73">
        <f t="shared" si="218"/>
        <v>85000000</v>
      </c>
      <c r="J785" s="59"/>
      <c r="K785" s="58"/>
      <c r="L785" s="73">
        <f t="shared" si="212"/>
        <v>0</v>
      </c>
      <c r="M785" s="59">
        <f t="shared" si="219"/>
        <v>85000000</v>
      </c>
    </row>
    <row r="786" spans="1:13" s="2" customFormat="1" ht="27" x14ac:dyDescent="0.25">
      <c r="A786" s="31" t="s">
        <v>1995</v>
      </c>
      <c r="B786" s="31" t="s">
        <v>2047</v>
      </c>
      <c r="C786" s="32" t="s">
        <v>863</v>
      </c>
      <c r="D786" s="11"/>
      <c r="E786" s="11"/>
      <c r="F786" s="57">
        <f t="shared" si="220"/>
        <v>0</v>
      </c>
      <c r="G786" s="58"/>
      <c r="H786" s="11"/>
      <c r="I786" s="73">
        <f t="shared" si="218"/>
        <v>0</v>
      </c>
      <c r="J786" s="59"/>
      <c r="K786" s="58"/>
      <c r="L786" s="73">
        <f t="shared" ref="L786:L792" si="222">SUM(J786:K786)</f>
        <v>0</v>
      </c>
      <c r="M786" s="59">
        <f t="shared" si="219"/>
        <v>0</v>
      </c>
    </row>
    <row r="787" spans="1:13" s="2" customFormat="1" ht="13.5" x14ac:dyDescent="0.25">
      <c r="A787" s="31" t="s">
        <v>1995</v>
      </c>
      <c r="B787" s="31" t="s">
        <v>2048</v>
      </c>
      <c r="C787" s="32" t="s">
        <v>914</v>
      </c>
      <c r="D787" s="11"/>
      <c r="E787" s="11"/>
      <c r="F787" s="57">
        <f t="shared" si="220"/>
        <v>0</v>
      </c>
      <c r="G787" s="58"/>
      <c r="H787" s="11"/>
      <c r="I787" s="73">
        <f t="shared" si="218"/>
        <v>0</v>
      </c>
      <c r="J787" s="59"/>
      <c r="K787" s="58"/>
      <c r="L787" s="73">
        <f t="shared" si="222"/>
        <v>0</v>
      </c>
      <c r="M787" s="59">
        <f t="shared" si="219"/>
        <v>0</v>
      </c>
    </row>
    <row r="788" spans="1:13" ht="24.75" customHeight="1" x14ac:dyDescent="0.25">
      <c r="A788" s="16" t="s">
        <v>1995</v>
      </c>
      <c r="B788" s="16" t="s">
        <v>1999</v>
      </c>
      <c r="C788" s="30" t="s">
        <v>1569</v>
      </c>
      <c r="D788" s="7">
        <f>+D789</f>
        <v>0</v>
      </c>
      <c r="E788" s="7">
        <f>+E789</f>
        <v>0</v>
      </c>
      <c r="F788" s="8">
        <f t="shared" ref="F788:I789" si="223">+F789</f>
        <v>0</v>
      </c>
      <c r="G788" s="10">
        <f>+G789</f>
        <v>0</v>
      </c>
      <c r="H788" s="7">
        <f>+H789</f>
        <v>36000000</v>
      </c>
      <c r="I788" s="70">
        <f t="shared" si="223"/>
        <v>36000000</v>
      </c>
      <c r="J788" s="48">
        <f>+J789</f>
        <v>0</v>
      </c>
      <c r="K788" s="10">
        <f>+K789</f>
        <v>0</v>
      </c>
      <c r="L788" s="70">
        <f t="shared" si="222"/>
        <v>0</v>
      </c>
      <c r="M788" s="48">
        <f>+I788+L788</f>
        <v>36000000</v>
      </c>
    </row>
    <row r="789" spans="1:13" s="2" customFormat="1" ht="13.5" x14ac:dyDescent="0.25">
      <c r="A789" s="16" t="s">
        <v>1995</v>
      </c>
      <c r="B789" s="16" t="s">
        <v>7017</v>
      </c>
      <c r="C789" s="17" t="s">
        <v>170</v>
      </c>
      <c r="D789" s="7">
        <f>+D790</f>
        <v>0</v>
      </c>
      <c r="E789" s="7">
        <f>+E790</f>
        <v>0</v>
      </c>
      <c r="F789" s="8">
        <f t="shared" si="223"/>
        <v>0</v>
      </c>
      <c r="G789" s="10">
        <f>+G790</f>
        <v>0</v>
      </c>
      <c r="H789" s="7">
        <f>+H790</f>
        <v>36000000</v>
      </c>
      <c r="I789" s="70">
        <f t="shared" si="223"/>
        <v>36000000</v>
      </c>
      <c r="J789" s="48">
        <f>+J790</f>
        <v>0</v>
      </c>
      <c r="K789" s="10">
        <f>+K790</f>
        <v>0</v>
      </c>
      <c r="L789" s="70">
        <f t="shared" si="222"/>
        <v>0</v>
      </c>
      <c r="M789" s="48">
        <f>+I789+L789</f>
        <v>36000000</v>
      </c>
    </row>
    <row r="790" spans="1:13" s="2" customFormat="1" ht="13.5" x14ac:dyDescent="0.25">
      <c r="A790" s="16" t="s">
        <v>1995</v>
      </c>
      <c r="B790" s="16" t="s">
        <v>2049</v>
      </c>
      <c r="C790" s="17" t="s">
        <v>330</v>
      </c>
      <c r="D790" s="7">
        <f>SUM(D791:D801)</f>
        <v>0</v>
      </c>
      <c r="E790" s="7">
        <f>SUM(E791:E801)</f>
        <v>0</v>
      </c>
      <c r="F790" s="8">
        <f>+D790+E790</f>
        <v>0</v>
      </c>
      <c r="G790" s="10">
        <f>SUM(G791:G801)</f>
        <v>0</v>
      </c>
      <c r="H790" s="7">
        <f>SUM(H791:H801)</f>
        <v>36000000</v>
      </c>
      <c r="I790" s="70">
        <f>+SUM(F790:H790)</f>
        <v>36000000</v>
      </c>
      <c r="J790" s="48">
        <f>SUM(J791:J801)</f>
        <v>0</v>
      </c>
      <c r="K790" s="10">
        <f>SUM(K791:K801)</f>
        <v>0</v>
      </c>
      <c r="L790" s="70">
        <f t="shared" si="222"/>
        <v>0</v>
      </c>
      <c r="M790" s="47">
        <f>SUM(M791:M801)</f>
        <v>36000000</v>
      </c>
    </row>
    <row r="791" spans="1:13" s="2" customFormat="1" ht="27" x14ac:dyDescent="0.25">
      <c r="A791" s="31" t="s">
        <v>1995</v>
      </c>
      <c r="B791" s="31" t="s">
        <v>2050</v>
      </c>
      <c r="C791" s="32" t="s">
        <v>333</v>
      </c>
      <c r="D791" s="11"/>
      <c r="E791" s="11"/>
      <c r="F791" s="57">
        <f>SUM(D791:E791)</f>
        <v>0</v>
      </c>
      <c r="G791" s="58"/>
      <c r="H791" s="11"/>
      <c r="I791" s="73">
        <f t="shared" ref="I791:I801" si="224">SUM(F791:H791)</f>
        <v>0</v>
      </c>
      <c r="J791" s="59"/>
      <c r="K791" s="58"/>
      <c r="L791" s="73">
        <f t="shared" si="222"/>
        <v>0</v>
      </c>
      <c r="M791" s="59">
        <f t="shared" ref="M791:M801" si="225">+L791+I791</f>
        <v>0</v>
      </c>
    </row>
    <row r="792" spans="1:13" s="2" customFormat="1" ht="13.5" x14ac:dyDescent="0.25">
      <c r="A792" s="31" t="s">
        <v>1995</v>
      </c>
      <c r="B792" s="31" t="s">
        <v>2051</v>
      </c>
      <c r="C792" s="32" t="s">
        <v>369</v>
      </c>
      <c r="D792" s="11"/>
      <c r="E792" s="11"/>
      <c r="F792" s="57">
        <f t="shared" ref="F792:F801" si="226">SUM(D792:E792)</f>
        <v>0</v>
      </c>
      <c r="G792" s="58"/>
      <c r="H792" s="11"/>
      <c r="I792" s="73">
        <f t="shared" si="224"/>
        <v>0</v>
      </c>
      <c r="J792" s="59"/>
      <c r="K792" s="58"/>
      <c r="L792" s="73">
        <f t="shared" si="222"/>
        <v>0</v>
      </c>
      <c r="M792" s="59">
        <f t="shared" si="225"/>
        <v>0</v>
      </c>
    </row>
    <row r="793" spans="1:13" s="2" customFormat="1" ht="40.5" x14ac:dyDescent="0.25">
      <c r="A793" s="31" t="s">
        <v>1995</v>
      </c>
      <c r="B793" s="31" t="s">
        <v>2052</v>
      </c>
      <c r="C793" s="32" t="s">
        <v>384</v>
      </c>
      <c r="D793" s="11"/>
      <c r="E793" s="11"/>
      <c r="F793" s="57">
        <f t="shared" si="226"/>
        <v>0</v>
      </c>
      <c r="G793" s="58"/>
      <c r="H793" s="11"/>
      <c r="I793" s="73">
        <f t="shared" si="224"/>
        <v>0</v>
      </c>
      <c r="J793" s="59"/>
      <c r="K793" s="58"/>
      <c r="L793" s="73">
        <f t="shared" si="212"/>
        <v>0</v>
      </c>
      <c r="M793" s="59">
        <f t="shared" si="225"/>
        <v>0</v>
      </c>
    </row>
    <row r="794" spans="1:13" s="2" customFormat="1" ht="27" x14ac:dyDescent="0.25">
      <c r="A794" s="31" t="s">
        <v>1995</v>
      </c>
      <c r="B794" s="31" t="s">
        <v>2053</v>
      </c>
      <c r="C794" s="32" t="s">
        <v>459</v>
      </c>
      <c r="D794" s="11"/>
      <c r="E794" s="11"/>
      <c r="F794" s="57">
        <f t="shared" si="226"/>
        <v>0</v>
      </c>
      <c r="G794" s="58"/>
      <c r="H794" s="11"/>
      <c r="I794" s="73">
        <f t="shared" si="224"/>
        <v>0</v>
      </c>
      <c r="J794" s="59"/>
      <c r="K794" s="58"/>
      <c r="L794" s="73">
        <f t="shared" ref="L794:L803" si="227">SUM(J794:K794)</f>
        <v>0</v>
      </c>
      <c r="M794" s="59">
        <f t="shared" si="225"/>
        <v>0</v>
      </c>
    </row>
    <row r="795" spans="1:13" s="2" customFormat="1" ht="13.5" x14ac:dyDescent="0.25">
      <c r="A795" s="31" t="s">
        <v>1995</v>
      </c>
      <c r="B795" s="31" t="s">
        <v>2054</v>
      </c>
      <c r="C795" s="32" t="s">
        <v>588</v>
      </c>
      <c r="D795" s="11"/>
      <c r="E795" s="11"/>
      <c r="F795" s="57">
        <f t="shared" si="226"/>
        <v>0</v>
      </c>
      <c r="G795" s="58"/>
      <c r="H795" s="11"/>
      <c r="I795" s="73">
        <f t="shared" si="224"/>
        <v>0</v>
      </c>
      <c r="J795" s="59"/>
      <c r="K795" s="58"/>
      <c r="L795" s="73">
        <f t="shared" si="227"/>
        <v>0</v>
      </c>
      <c r="M795" s="59">
        <f t="shared" si="225"/>
        <v>0</v>
      </c>
    </row>
    <row r="796" spans="1:13" s="2" customFormat="1" ht="13.5" x14ac:dyDescent="0.25">
      <c r="A796" s="31" t="s">
        <v>1995</v>
      </c>
      <c r="B796" s="31" t="s">
        <v>2055</v>
      </c>
      <c r="C796" s="32" t="s">
        <v>650</v>
      </c>
      <c r="D796" s="11"/>
      <c r="E796" s="11"/>
      <c r="F796" s="57">
        <f t="shared" si="226"/>
        <v>0</v>
      </c>
      <c r="G796" s="58"/>
      <c r="H796" s="11"/>
      <c r="I796" s="73">
        <f t="shared" si="224"/>
        <v>0</v>
      </c>
      <c r="J796" s="59"/>
      <c r="K796" s="58"/>
      <c r="L796" s="73">
        <f t="shared" si="227"/>
        <v>0</v>
      </c>
      <c r="M796" s="59">
        <f t="shared" si="225"/>
        <v>0</v>
      </c>
    </row>
    <row r="797" spans="1:13" s="2" customFormat="1" ht="54" x14ac:dyDescent="0.25">
      <c r="A797" s="31" t="s">
        <v>1995</v>
      </c>
      <c r="B797" s="31" t="s">
        <v>2056</v>
      </c>
      <c r="C797" s="32" t="s">
        <v>674</v>
      </c>
      <c r="D797" s="11"/>
      <c r="E797" s="11"/>
      <c r="F797" s="57">
        <f t="shared" si="226"/>
        <v>0</v>
      </c>
      <c r="G797" s="58"/>
      <c r="H797" s="11"/>
      <c r="I797" s="73">
        <f t="shared" si="224"/>
        <v>0</v>
      </c>
      <c r="J797" s="59"/>
      <c r="K797" s="58"/>
      <c r="L797" s="73">
        <f t="shared" si="227"/>
        <v>0</v>
      </c>
      <c r="M797" s="59">
        <f t="shared" si="225"/>
        <v>0</v>
      </c>
    </row>
    <row r="798" spans="1:13" s="2" customFormat="1" ht="27" x14ac:dyDescent="0.25">
      <c r="A798" s="31" t="s">
        <v>1995</v>
      </c>
      <c r="B798" s="31" t="s">
        <v>2057</v>
      </c>
      <c r="C798" s="32" t="s">
        <v>722</v>
      </c>
      <c r="D798" s="11"/>
      <c r="E798" s="11"/>
      <c r="F798" s="57">
        <f t="shared" si="226"/>
        <v>0</v>
      </c>
      <c r="G798" s="58"/>
      <c r="H798" s="11"/>
      <c r="I798" s="73">
        <f t="shared" si="224"/>
        <v>0</v>
      </c>
      <c r="J798" s="59"/>
      <c r="K798" s="58"/>
      <c r="L798" s="73">
        <f t="shared" si="227"/>
        <v>0</v>
      </c>
      <c r="M798" s="59">
        <f t="shared" si="225"/>
        <v>0</v>
      </c>
    </row>
    <row r="799" spans="1:13" s="2" customFormat="1" ht="27" x14ac:dyDescent="0.25">
      <c r="A799" s="31" t="s">
        <v>1995</v>
      </c>
      <c r="B799" s="31" t="s">
        <v>2058</v>
      </c>
      <c r="C799" s="32" t="s">
        <v>755</v>
      </c>
      <c r="D799" s="11"/>
      <c r="E799" s="11"/>
      <c r="F799" s="57">
        <f t="shared" si="226"/>
        <v>0</v>
      </c>
      <c r="G799" s="58"/>
      <c r="H799" s="11">
        <v>36000000</v>
      </c>
      <c r="I799" s="73">
        <f t="shared" si="224"/>
        <v>36000000</v>
      </c>
      <c r="J799" s="59"/>
      <c r="K799" s="58"/>
      <c r="L799" s="73">
        <f t="shared" si="227"/>
        <v>0</v>
      </c>
      <c r="M799" s="59">
        <f t="shared" si="225"/>
        <v>36000000</v>
      </c>
    </row>
    <row r="800" spans="1:13" s="2" customFormat="1" ht="27" x14ac:dyDescent="0.25">
      <c r="A800" s="31" t="s">
        <v>1995</v>
      </c>
      <c r="B800" s="31" t="s">
        <v>2059</v>
      </c>
      <c r="C800" s="32" t="s">
        <v>863</v>
      </c>
      <c r="D800" s="11"/>
      <c r="E800" s="11"/>
      <c r="F800" s="57">
        <f t="shared" si="226"/>
        <v>0</v>
      </c>
      <c r="G800" s="58"/>
      <c r="H800" s="11"/>
      <c r="I800" s="73">
        <f t="shared" si="224"/>
        <v>0</v>
      </c>
      <c r="J800" s="59"/>
      <c r="K800" s="58"/>
      <c r="L800" s="73">
        <f t="shared" si="227"/>
        <v>0</v>
      </c>
      <c r="M800" s="59">
        <f t="shared" si="225"/>
        <v>0</v>
      </c>
    </row>
    <row r="801" spans="1:13" s="2" customFormat="1" ht="13.5" x14ac:dyDescent="0.25">
      <c r="A801" s="31" t="s">
        <v>1995</v>
      </c>
      <c r="B801" s="31" t="s">
        <v>2060</v>
      </c>
      <c r="C801" s="32" t="s">
        <v>914</v>
      </c>
      <c r="D801" s="11"/>
      <c r="E801" s="11"/>
      <c r="F801" s="57">
        <f t="shared" si="226"/>
        <v>0</v>
      </c>
      <c r="G801" s="58"/>
      <c r="H801" s="11"/>
      <c r="I801" s="73">
        <f t="shared" si="224"/>
        <v>0</v>
      </c>
      <c r="J801" s="59"/>
      <c r="K801" s="58"/>
      <c r="L801" s="73">
        <f t="shared" si="227"/>
        <v>0</v>
      </c>
      <c r="M801" s="59">
        <f t="shared" si="225"/>
        <v>0</v>
      </c>
    </row>
    <row r="802" spans="1:13" ht="27" x14ac:dyDescent="0.25">
      <c r="A802" s="16" t="s">
        <v>1448</v>
      </c>
      <c r="B802" s="16" t="s">
        <v>1449</v>
      </c>
      <c r="C802" s="30" t="s">
        <v>1450</v>
      </c>
      <c r="D802" s="7">
        <f>D803+D832+D847</f>
        <v>39984000</v>
      </c>
      <c r="E802" s="7">
        <f>E803+E832+E847</f>
        <v>0</v>
      </c>
      <c r="F802" s="8">
        <f>+D802+E802</f>
        <v>39984000</v>
      </c>
      <c r="G802" s="10">
        <f>G803+G832+G847</f>
        <v>0</v>
      </c>
      <c r="H802" s="7">
        <f>H803+H832+H847</f>
        <v>100000000</v>
      </c>
      <c r="I802" s="70">
        <f>I803+I832+I847</f>
        <v>139984000</v>
      </c>
      <c r="J802" s="48">
        <f>J803+J832+J847</f>
        <v>0</v>
      </c>
      <c r="K802" s="10">
        <f>K803+K832+K847</f>
        <v>0</v>
      </c>
      <c r="L802" s="70">
        <f t="shared" si="227"/>
        <v>0</v>
      </c>
      <c r="M802" s="48">
        <f>+I802+L802</f>
        <v>139984000</v>
      </c>
    </row>
    <row r="803" spans="1:13" ht="27" x14ac:dyDescent="0.25">
      <c r="A803" s="16" t="s">
        <v>1451</v>
      </c>
      <c r="B803" s="16" t="s">
        <v>1452</v>
      </c>
      <c r="C803" s="30" t="s">
        <v>1453</v>
      </c>
      <c r="D803" s="7">
        <f>D804+D818</f>
        <v>39984000</v>
      </c>
      <c r="E803" s="7">
        <f>E804+E818</f>
        <v>0</v>
      </c>
      <c r="F803" s="8">
        <f>+D803+E803</f>
        <v>39984000</v>
      </c>
      <c r="G803" s="10">
        <f>G804+G818</f>
        <v>0</v>
      </c>
      <c r="H803" s="7">
        <f>H804+H818</f>
        <v>13000000</v>
      </c>
      <c r="I803" s="70">
        <f>SUM(F803:H803)</f>
        <v>52984000</v>
      </c>
      <c r="J803" s="48">
        <f>J804+J818</f>
        <v>0</v>
      </c>
      <c r="K803" s="10">
        <f>K804+K818</f>
        <v>0</v>
      </c>
      <c r="L803" s="70">
        <f t="shared" si="227"/>
        <v>0</v>
      </c>
      <c r="M803" s="48">
        <f>+I803+L803</f>
        <v>52984000</v>
      </c>
    </row>
    <row r="804" spans="1:13" s="2" customFormat="1" ht="27" x14ac:dyDescent="0.25">
      <c r="A804" s="16" t="s">
        <v>3401</v>
      </c>
      <c r="B804" s="16" t="s">
        <v>3400</v>
      </c>
      <c r="C804" s="17" t="s">
        <v>3429</v>
      </c>
      <c r="D804" s="7">
        <f t="shared" ref="D804:K805" si="228">+D805</f>
        <v>39984000</v>
      </c>
      <c r="E804" s="7">
        <f t="shared" si="228"/>
        <v>0</v>
      </c>
      <c r="F804" s="8">
        <f t="shared" si="228"/>
        <v>39984000</v>
      </c>
      <c r="G804" s="10">
        <f t="shared" si="228"/>
        <v>0</v>
      </c>
      <c r="H804" s="7">
        <f t="shared" si="228"/>
        <v>6000000</v>
      </c>
      <c r="I804" s="70">
        <f t="shared" si="228"/>
        <v>45984000</v>
      </c>
      <c r="J804" s="48">
        <f t="shared" si="228"/>
        <v>0</v>
      </c>
      <c r="K804" s="10">
        <f t="shared" si="228"/>
        <v>0</v>
      </c>
      <c r="L804" s="70">
        <f t="shared" si="212"/>
        <v>0</v>
      </c>
      <c r="M804" s="47">
        <f>L804+I804</f>
        <v>45984000</v>
      </c>
    </row>
    <row r="805" spans="1:13" s="2" customFormat="1" ht="13.5" x14ac:dyDescent="0.25">
      <c r="A805" s="16" t="s">
        <v>3401</v>
      </c>
      <c r="B805" s="16" t="s">
        <v>3479</v>
      </c>
      <c r="C805" s="17" t="s">
        <v>170</v>
      </c>
      <c r="D805" s="7">
        <f t="shared" si="228"/>
        <v>39984000</v>
      </c>
      <c r="E805" s="7">
        <f t="shared" si="228"/>
        <v>0</v>
      </c>
      <c r="F805" s="8">
        <f t="shared" si="228"/>
        <v>39984000</v>
      </c>
      <c r="G805" s="10">
        <f t="shared" si="228"/>
        <v>0</v>
      </c>
      <c r="H805" s="7">
        <f t="shared" si="228"/>
        <v>6000000</v>
      </c>
      <c r="I805" s="70">
        <f t="shared" si="228"/>
        <v>45984000</v>
      </c>
      <c r="J805" s="48">
        <f t="shared" si="228"/>
        <v>0</v>
      </c>
      <c r="K805" s="10">
        <f t="shared" si="228"/>
        <v>0</v>
      </c>
      <c r="L805" s="70">
        <f t="shared" ref="L805:L810" si="229">SUM(J805:K805)</f>
        <v>0</v>
      </c>
      <c r="M805" s="47">
        <f>L805+I805</f>
        <v>45984000</v>
      </c>
    </row>
    <row r="806" spans="1:13" s="2" customFormat="1" ht="13.5" x14ac:dyDescent="0.25">
      <c r="A806" s="16" t="s">
        <v>3401</v>
      </c>
      <c r="B806" s="16" t="s">
        <v>3480</v>
      </c>
      <c r="C806" s="17" t="s">
        <v>330</v>
      </c>
      <c r="D806" s="7">
        <f>SUM(D807:D817)</f>
        <v>39984000</v>
      </c>
      <c r="E806" s="7">
        <f>SUM(E807:E817)</f>
        <v>0</v>
      </c>
      <c r="F806" s="8">
        <f>+D806+E806</f>
        <v>39984000</v>
      </c>
      <c r="G806" s="10">
        <f>SUM(G807:G817)</f>
        <v>0</v>
      </c>
      <c r="H806" s="7">
        <f>SUM(H807:H817)</f>
        <v>6000000</v>
      </c>
      <c r="I806" s="70">
        <f>+SUM(F806:H806)</f>
        <v>45984000</v>
      </c>
      <c r="J806" s="48">
        <f>SUM(J807:J817)</f>
        <v>0</v>
      </c>
      <c r="K806" s="10">
        <f>SUM(K807:K817)</f>
        <v>0</v>
      </c>
      <c r="L806" s="70">
        <f t="shared" si="229"/>
        <v>0</v>
      </c>
      <c r="M806" s="47">
        <f>SUM(M807:M817)</f>
        <v>45984000</v>
      </c>
    </row>
    <row r="807" spans="1:13" s="2" customFormat="1" ht="27" x14ac:dyDescent="0.25">
      <c r="A807" s="31" t="s">
        <v>3401</v>
      </c>
      <c r="B807" s="31" t="s">
        <v>3481</v>
      </c>
      <c r="C807" s="32" t="s">
        <v>333</v>
      </c>
      <c r="D807" s="11"/>
      <c r="E807" s="11"/>
      <c r="F807" s="57">
        <f>SUM(D807:E807)</f>
        <v>0</v>
      </c>
      <c r="G807" s="58"/>
      <c r="H807" s="11"/>
      <c r="I807" s="73">
        <f t="shared" ref="I807:I817" si="230">SUM(F807:H807)</f>
        <v>0</v>
      </c>
      <c r="J807" s="59"/>
      <c r="K807" s="58"/>
      <c r="L807" s="73">
        <f t="shared" si="229"/>
        <v>0</v>
      </c>
      <c r="M807" s="59">
        <f t="shared" ref="M807:M817" si="231">+L807+I807</f>
        <v>0</v>
      </c>
    </row>
    <row r="808" spans="1:13" s="2" customFormat="1" ht="13.5" x14ac:dyDescent="0.25">
      <c r="A808" s="31" t="s">
        <v>3401</v>
      </c>
      <c r="B808" s="31" t="s">
        <v>3482</v>
      </c>
      <c r="C808" s="32" t="s">
        <v>369</v>
      </c>
      <c r="D808" s="11"/>
      <c r="E808" s="11"/>
      <c r="F808" s="57">
        <f t="shared" ref="F808:F817" si="232">SUM(D808:E808)</f>
        <v>0</v>
      </c>
      <c r="G808" s="58"/>
      <c r="H808" s="11"/>
      <c r="I808" s="73">
        <f t="shared" si="230"/>
        <v>0</v>
      </c>
      <c r="J808" s="59"/>
      <c r="K808" s="58"/>
      <c r="L808" s="73">
        <f t="shared" si="229"/>
        <v>0</v>
      </c>
      <c r="M808" s="59">
        <f t="shared" si="231"/>
        <v>0</v>
      </c>
    </row>
    <row r="809" spans="1:13" s="2" customFormat="1" ht="40.5" x14ac:dyDescent="0.25">
      <c r="A809" s="31" t="s">
        <v>3401</v>
      </c>
      <c r="B809" s="31" t="s">
        <v>3483</v>
      </c>
      <c r="C809" s="32" t="s">
        <v>384</v>
      </c>
      <c r="D809" s="11"/>
      <c r="E809" s="11"/>
      <c r="F809" s="57">
        <f t="shared" si="232"/>
        <v>0</v>
      </c>
      <c r="G809" s="58"/>
      <c r="H809" s="11"/>
      <c r="I809" s="73">
        <f t="shared" si="230"/>
        <v>0</v>
      </c>
      <c r="J809" s="59"/>
      <c r="K809" s="58"/>
      <c r="L809" s="73">
        <f t="shared" si="229"/>
        <v>0</v>
      </c>
      <c r="M809" s="59">
        <f t="shared" si="231"/>
        <v>0</v>
      </c>
    </row>
    <row r="810" spans="1:13" s="2" customFormat="1" ht="27" x14ac:dyDescent="0.25">
      <c r="A810" s="31" t="s">
        <v>3401</v>
      </c>
      <c r="B810" s="31" t="s">
        <v>3484</v>
      </c>
      <c r="C810" s="32" t="s">
        <v>459</v>
      </c>
      <c r="D810" s="11"/>
      <c r="E810" s="11"/>
      <c r="F810" s="57">
        <f t="shared" si="232"/>
        <v>0</v>
      </c>
      <c r="G810" s="58"/>
      <c r="H810" s="11"/>
      <c r="I810" s="73">
        <f t="shared" si="230"/>
        <v>0</v>
      </c>
      <c r="J810" s="59"/>
      <c r="K810" s="58"/>
      <c r="L810" s="73">
        <f t="shared" si="229"/>
        <v>0</v>
      </c>
      <c r="M810" s="59">
        <f t="shared" si="231"/>
        <v>0</v>
      </c>
    </row>
    <row r="811" spans="1:13" s="2" customFormat="1" ht="13.5" x14ac:dyDescent="0.25">
      <c r="A811" s="31" t="s">
        <v>3401</v>
      </c>
      <c r="B811" s="31" t="s">
        <v>3485</v>
      </c>
      <c r="C811" s="32" t="s">
        <v>588</v>
      </c>
      <c r="D811" s="11"/>
      <c r="E811" s="11"/>
      <c r="F811" s="57">
        <f t="shared" si="232"/>
        <v>0</v>
      </c>
      <c r="G811" s="58"/>
      <c r="H811" s="11"/>
      <c r="I811" s="73">
        <f t="shared" si="230"/>
        <v>0</v>
      </c>
      <c r="J811" s="59"/>
      <c r="K811" s="58"/>
      <c r="L811" s="73">
        <f t="shared" si="212"/>
        <v>0</v>
      </c>
      <c r="M811" s="59">
        <f t="shared" si="231"/>
        <v>0</v>
      </c>
    </row>
    <row r="812" spans="1:13" s="2" customFormat="1" ht="13.5" x14ac:dyDescent="0.25">
      <c r="A812" s="31" t="s">
        <v>3401</v>
      </c>
      <c r="B812" s="31" t="s">
        <v>3486</v>
      </c>
      <c r="C812" s="32" t="s">
        <v>650</v>
      </c>
      <c r="D812" s="11"/>
      <c r="E812" s="11"/>
      <c r="F812" s="57">
        <f t="shared" si="232"/>
        <v>0</v>
      </c>
      <c r="G812" s="58"/>
      <c r="H812" s="11"/>
      <c r="I812" s="73">
        <f t="shared" si="230"/>
        <v>0</v>
      </c>
      <c r="J812" s="59"/>
      <c r="K812" s="58"/>
      <c r="L812" s="73">
        <f>SUM(J812:K812)</f>
        <v>0</v>
      </c>
      <c r="M812" s="59">
        <f t="shared" si="231"/>
        <v>0</v>
      </c>
    </row>
    <row r="813" spans="1:13" s="2" customFormat="1" ht="54" x14ac:dyDescent="0.25">
      <c r="A813" s="31" t="s">
        <v>3401</v>
      </c>
      <c r="B813" s="31" t="s">
        <v>3487</v>
      </c>
      <c r="C813" s="32" t="s">
        <v>674</v>
      </c>
      <c r="D813" s="11"/>
      <c r="E813" s="11"/>
      <c r="F813" s="57">
        <f t="shared" si="232"/>
        <v>0</v>
      </c>
      <c r="G813" s="58"/>
      <c r="H813" s="11"/>
      <c r="I813" s="73">
        <f t="shared" si="230"/>
        <v>0</v>
      </c>
      <c r="J813" s="59"/>
      <c r="K813" s="58"/>
      <c r="L813" s="73">
        <f>SUM(J813:K813)</f>
        <v>0</v>
      </c>
      <c r="M813" s="59">
        <f t="shared" si="231"/>
        <v>0</v>
      </c>
    </row>
    <row r="814" spans="1:13" s="2" customFormat="1" ht="27" x14ac:dyDescent="0.25">
      <c r="A814" s="31" t="s">
        <v>3401</v>
      </c>
      <c r="B814" s="31" t="s">
        <v>3488</v>
      </c>
      <c r="C814" s="32" t="s">
        <v>722</v>
      </c>
      <c r="D814" s="11"/>
      <c r="E814" s="11"/>
      <c r="F814" s="57">
        <f t="shared" si="232"/>
        <v>0</v>
      </c>
      <c r="G814" s="58"/>
      <c r="H814" s="11"/>
      <c r="I814" s="73">
        <f t="shared" si="230"/>
        <v>0</v>
      </c>
      <c r="J814" s="59"/>
      <c r="K814" s="58"/>
      <c r="L814" s="73">
        <f>SUM(J814:K814)</f>
        <v>0</v>
      </c>
      <c r="M814" s="59">
        <f t="shared" si="231"/>
        <v>0</v>
      </c>
    </row>
    <row r="815" spans="1:13" s="2" customFormat="1" ht="27" x14ac:dyDescent="0.25">
      <c r="A815" s="31" t="s">
        <v>3401</v>
      </c>
      <c r="B815" s="31" t="s">
        <v>3489</v>
      </c>
      <c r="C815" s="32" t="s">
        <v>755</v>
      </c>
      <c r="D815" s="11">
        <v>39984000</v>
      </c>
      <c r="E815" s="11"/>
      <c r="F815" s="57">
        <f t="shared" si="232"/>
        <v>39984000</v>
      </c>
      <c r="G815" s="58"/>
      <c r="H815" s="11">
        <v>6000000</v>
      </c>
      <c r="I815" s="73">
        <f t="shared" si="230"/>
        <v>45984000</v>
      </c>
      <c r="J815" s="59"/>
      <c r="K815" s="58"/>
      <c r="L815" s="73">
        <f>SUM(J815:K815)</f>
        <v>0</v>
      </c>
      <c r="M815" s="59">
        <f t="shared" si="231"/>
        <v>45984000</v>
      </c>
    </row>
    <row r="816" spans="1:13" s="2" customFormat="1" ht="27" x14ac:dyDescent="0.25">
      <c r="A816" s="31" t="s">
        <v>3401</v>
      </c>
      <c r="B816" s="31" t="s">
        <v>3490</v>
      </c>
      <c r="C816" s="32" t="s">
        <v>863</v>
      </c>
      <c r="D816" s="11"/>
      <c r="E816" s="11"/>
      <c r="F816" s="57">
        <f t="shared" si="232"/>
        <v>0</v>
      </c>
      <c r="G816" s="58"/>
      <c r="H816" s="11"/>
      <c r="I816" s="73">
        <f t="shared" si="230"/>
        <v>0</v>
      </c>
      <c r="J816" s="59"/>
      <c r="K816" s="58"/>
      <c r="L816" s="73">
        <f>SUM(J816:K816)</f>
        <v>0</v>
      </c>
      <c r="M816" s="59">
        <f t="shared" si="231"/>
        <v>0</v>
      </c>
    </row>
    <row r="817" spans="1:13" s="2" customFormat="1" ht="13.5" x14ac:dyDescent="0.25">
      <c r="A817" s="31" t="s">
        <v>3401</v>
      </c>
      <c r="B817" s="31" t="s">
        <v>3491</v>
      </c>
      <c r="C817" s="32" t="s">
        <v>914</v>
      </c>
      <c r="D817" s="11"/>
      <c r="E817" s="11"/>
      <c r="F817" s="57">
        <f t="shared" si="232"/>
        <v>0</v>
      </c>
      <c r="G817" s="58"/>
      <c r="H817" s="11"/>
      <c r="I817" s="73">
        <f t="shared" si="230"/>
        <v>0</v>
      </c>
      <c r="J817" s="59"/>
      <c r="K817" s="58"/>
      <c r="L817" s="73">
        <f t="shared" si="212"/>
        <v>0</v>
      </c>
      <c r="M817" s="59">
        <f t="shared" si="231"/>
        <v>0</v>
      </c>
    </row>
    <row r="818" spans="1:13" s="2" customFormat="1" ht="27" x14ac:dyDescent="0.25">
      <c r="A818" s="16" t="s">
        <v>3401</v>
      </c>
      <c r="B818" s="16" t="s">
        <v>3402</v>
      </c>
      <c r="C818" s="17" t="s">
        <v>3430</v>
      </c>
      <c r="D818" s="7">
        <f t="shared" ref="D818:K819" si="233">+D819</f>
        <v>0</v>
      </c>
      <c r="E818" s="7">
        <f t="shared" si="233"/>
        <v>0</v>
      </c>
      <c r="F818" s="8">
        <f t="shared" si="233"/>
        <v>0</v>
      </c>
      <c r="G818" s="10">
        <f t="shared" si="233"/>
        <v>0</v>
      </c>
      <c r="H818" s="7">
        <f t="shared" si="233"/>
        <v>7000000</v>
      </c>
      <c r="I818" s="70">
        <f t="shared" si="233"/>
        <v>7000000</v>
      </c>
      <c r="J818" s="48">
        <f t="shared" si="233"/>
        <v>0</v>
      </c>
      <c r="K818" s="10">
        <f t="shared" si="233"/>
        <v>0</v>
      </c>
      <c r="L818" s="70">
        <f t="shared" ref="L818:L881" si="234">SUM(J818:K818)</f>
        <v>0</v>
      </c>
      <c r="M818" s="47">
        <f t="shared" ref="M818:M819" si="235">L818+I818</f>
        <v>7000000</v>
      </c>
    </row>
    <row r="819" spans="1:13" s="2" customFormat="1" ht="13.5" x14ac:dyDescent="0.25">
      <c r="A819" s="16" t="s">
        <v>3401</v>
      </c>
      <c r="B819" s="16" t="s">
        <v>3492</v>
      </c>
      <c r="C819" s="17" t="s">
        <v>170</v>
      </c>
      <c r="D819" s="7">
        <f t="shared" si="233"/>
        <v>0</v>
      </c>
      <c r="E819" s="7">
        <f t="shared" si="233"/>
        <v>0</v>
      </c>
      <c r="F819" s="8">
        <f t="shared" si="233"/>
        <v>0</v>
      </c>
      <c r="G819" s="10">
        <f t="shared" si="233"/>
        <v>0</v>
      </c>
      <c r="H819" s="7">
        <f t="shared" si="233"/>
        <v>7000000</v>
      </c>
      <c r="I819" s="70">
        <f t="shared" si="233"/>
        <v>7000000</v>
      </c>
      <c r="J819" s="48">
        <f t="shared" si="233"/>
        <v>0</v>
      </c>
      <c r="K819" s="10">
        <f t="shared" si="233"/>
        <v>0</v>
      </c>
      <c r="L819" s="70">
        <f t="shared" si="234"/>
        <v>0</v>
      </c>
      <c r="M819" s="47">
        <f t="shared" si="235"/>
        <v>7000000</v>
      </c>
    </row>
    <row r="820" spans="1:13" s="2" customFormat="1" ht="13.5" x14ac:dyDescent="0.25">
      <c r="A820" s="16" t="s">
        <v>3401</v>
      </c>
      <c r="B820" s="16" t="s">
        <v>3493</v>
      </c>
      <c r="C820" s="17" t="s">
        <v>330</v>
      </c>
      <c r="D820" s="7">
        <f>SUM(D821:D831)</f>
        <v>0</v>
      </c>
      <c r="E820" s="7">
        <f>SUM(E821:E831)</f>
        <v>0</v>
      </c>
      <c r="F820" s="8">
        <f>+D820+E820</f>
        <v>0</v>
      </c>
      <c r="G820" s="10">
        <f>SUM(G821:G831)</f>
        <v>0</v>
      </c>
      <c r="H820" s="7">
        <f>SUM(H821:H831)</f>
        <v>7000000</v>
      </c>
      <c r="I820" s="70">
        <f>+SUM(F820:H820)</f>
        <v>7000000</v>
      </c>
      <c r="J820" s="48">
        <f>SUM(J821:J831)</f>
        <v>0</v>
      </c>
      <c r="K820" s="10">
        <f>SUM(K821:K831)</f>
        <v>0</v>
      </c>
      <c r="L820" s="70">
        <f t="shared" si="234"/>
        <v>0</v>
      </c>
      <c r="M820" s="47">
        <f>SUM(M821:M831)</f>
        <v>7000000</v>
      </c>
    </row>
    <row r="821" spans="1:13" s="2" customFormat="1" ht="27" x14ac:dyDescent="0.25">
      <c r="A821" s="31" t="s">
        <v>3401</v>
      </c>
      <c r="B821" s="31" t="s">
        <v>3494</v>
      </c>
      <c r="C821" s="32" t="s">
        <v>333</v>
      </c>
      <c r="D821" s="11"/>
      <c r="E821" s="11"/>
      <c r="F821" s="57">
        <f>SUM(D821:E821)</f>
        <v>0</v>
      </c>
      <c r="G821" s="58"/>
      <c r="H821" s="11"/>
      <c r="I821" s="73">
        <f>SUM(F821:H821)</f>
        <v>0</v>
      </c>
      <c r="J821" s="59"/>
      <c r="K821" s="58"/>
      <c r="L821" s="73">
        <f t="shared" si="234"/>
        <v>0</v>
      </c>
      <c r="M821" s="59">
        <f t="shared" ref="M821:M831" si="236">+L821+I821</f>
        <v>0</v>
      </c>
    </row>
    <row r="822" spans="1:13" s="2" customFormat="1" ht="13.5" x14ac:dyDescent="0.25">
      <c r="A822" s="31" t="s">
        <v>3401</v>
      </c>
      <c r="B822" s="31" t="s">
        <v>3495</v>
      </c>
      <c r="C822" s="32" t="s">
        <v>369</v>
      </c>
      <c r="D822" s="11"/>
      <c r="E822" s="11"/>
      <c r="F822" s="57">
        <f t="shared" ref="F822:F831" si="237">SUM(D822:E822)</f>
        <v>0</v>
      </c>
      <c r="G822" s="58"/>
      <c r="H822" s="11"/>
      <c r="I822" s="73">
        <f t="shared" ref="I822:I831" si="238">SUM(F822:H822)</f>
        <v>0</v>
      </c>
      <c r="J822" s="59"/>
      <c r="K822" s="58"/>
      <c r="L822" s="73">
        <f t="shared" si="234"/>
        <v>0</v>
      </c>
      <c r="M822" s="59">
        <f t="shared" si="236"/>
        <v>0</v>
      </c>
    </row>
    <row r="823" spans="1:13" s="2" customFormat="1" ht="40.5" x14ac:dyDescent="0.25">
      <c r="A823" s="31" t="s">
        <v>3401</v>
      </c>
      <c r="B823" s="31" t="s">
        <v>3496</v>
      </c>
      <c r="C823" s="32" t="s">
        <v>384</v>
      </c>
      <c r="D823" s="11"/>
      <c r="E823" s="11"/>
      <c r="F823" s="57">
        <f t="shared" si="237"/>
        <v>0</v>
      </c>
      <c r="G823" s="58"/>
      <c r="H823" s="11"/>
      <c r="I823" s="73">
        <f t="shared" si="238"/>
        <v>0</v>
      </c>
      <c r="J823" s="59"/>
      <c r="K823" s="58"/>
      <c r="L823" s="73">
        <f t="shared" si="234"/>
        <v>0</v>
      </c>
      <c r="M823" s="59">
        <f t="shared" si="236"/>
        <v>0</v>
      </c>
    </row>
    <row r="824" spans="1:13" s="2" customFormat="1" ht="27" x14ac:dyDescent="0.25">
      <c r="A824" s="31" t="s">
        <v>3401</v>
      </c>
      <c r="B824" s="31" t="s">
        <v>3497</v>
      </c>
      <c r="C824" s="32" t="s">
        <v>459</v>
      </c>
      <c r="D824" s="11"/>
      <c r="E824" s="11"/>
      <c r="F824" s="57">
        <f t="shared" si="237"/>
        <v>0</v>
      </c>
      <c r="G824" s="58"/>
      <c r="H824" s="11"/>
      <c r="I824" s="73">
        <f t="shared" si="238"/>
        <v>0</v>
      </c>
      <c r="J824" s="59"/>
      <c r="K824" s="58"/>
      <c r="L824" s="73">
        <f t="shared" si="234"/>
        <v>0</v>
      </c>
      <c r="M824" s="59">
        <f t="shared" si="236"/>
        <v>0</v>
      </c>
    </row>
    <row r="825" spans="1:13" s="2" customFormat="1" ht="13.5" x14ac:dyDescent="0.25">
      <c r="A825" s="31" t="s">
        <v>3401</v>
      </c>
      <c r="B825" s="31" t="s">
        <v>3498</v>
      </c>
      <c r="C825" s="32" t="s">
        <v>588</v>
      </c>
      <c r="D825" s="11"/>
      <c r="E825" s="11"/>
      <c r="F825" s="57">
        <f t="shared" si="237"/>
        <v>0</v>
      </c>
      <c r="G825" s="58"/>
      <c r="H825" s="11"/>
      <c r="I825" s="73">
        <f t="shared" si="238"/>
        <v>0</v>
      </c>
      <c r="J825" s="59"/>
      <c r="K825" s="58"/>
      <c r="L825" s="73">
        <f t="shared" si="234"/>
        <v>0</v>
      </c>
      <c r="M825" s="59">
        <f t="shared" si="236"/>
        <v>0</v>
      </c>
    </row>
    <row r="826" spans="1:13" s="2" customFormat="1" ht="13.5" x14ac:dyDescent="0.25">
      <c r="A826" s="31" t="s">
        <v>3401</v>
      </c>
      <c r="B826" s="31" t="s">
        <v>3499</v>
      </c>
      <c r="C826" s="32" t="s">
        <v>650</v>
      </c>
      <c r="D826" s="11"/>
      <c r="E826" s="11"/>
      <c r="F826" s="57">
        <f t="shared" si="237"/>
        <v>0</v>
      </c>
      <c r="G826" s="58"/>
      <c r="H826" s="11"/>
      <c r="I826" s="73">
        <f t="shared" si="238"/>
        <v>0</v>
      </c>
      <c r="J826" s="59"/>
      <c r="K826" s="58"/>
      <c r="L826" s="73">
        <f t="shared" si="234"/>
        <v>0</v>
      </c>
      <c r="M826" s="59">
        <f t="shared" si="236"/>
        <v>0</v>
      </c>
    </row>
    <row r="827" spans="1:13" s="2" customFormat="1" ht="54" x14ac:dyDescent="0.25">
      <c r="A827" s="31" t="s">
        <v>3401</v>
      </c>
      <c r="B827" s="31" t="s">
        <v>3500</v>
      </c>
      <c r="C827" s="32" t="s">
        <v>674</v>
      </c>
      <c r="D827" s="11"/>
      <c r="E827" s="11"/>
      <c r="F827" s="57">
        <f t="shared" si="237"/>
        <v>0</v>
      </c>
      <c r="G827" s="58"/>
      <c r="H827" s="11"/>
      <c r="I827" s="73">
        <f t="shared" si="238"/>
        <v>0</v>
      </c>
      <c r="J827" s="59"/>
      <c r="K827" s="58"/>
      <c r="L827" s="73">
        <f t="shared" si="234"/>
        <v>0</v>
      </c>
      <c r="M827" s="59">
        <f t="shared" si="236"/>
        <v>0</v>
      </c>
    </row>
    <row r="828" spans="1:13" s="2" customFormat="1" ht="27" x14ac:dyDescent="0.25">
      <c r="A828" s="31" t="s">
        <v>3401</v>
      </c>
      <c r="B828" s="31" t="s">
        <v>3501</v>
      </c>
      <c r="C828" s="32" t="s">
        <v>722</v>
      </c>
      <c r="D828" s="11"/>
      <c r="E828" s="11"/>
      <c r="F828" s="57">
        <f t="shared" si="237"/>
        <v>0</v>
      </c>
      <c r="G828" s="58"/>
      <c r="H828" s="11"/>
      <c r="I828" s="73">
        <f t="shared" si="238"/>
        <v>0</v>
      </c>
      <c r="J828" s="59"/>
      <c r="K828" s="58"/>
      <c r="L828" s="73">
        <f t="shared" si="234"/>
        <v>0</v>
      </c>
      <c r="M828" s="59">
        <f t="shared" si="236"/>
        <v>0</v>
      </c>
    </row>
    <row r="829" spans="1:13" s="2" customFormat="1" ht="27" x14ac:dyDescent="0.25">
      <c r="A829" s="31" t="s">
        <v>3401</v>
      </c>
      <c r="B829" s="31" t="s">
        <v>3502</v>
      </c>
      <c r="C829" s="32" t="s">
        <v>755</v>
      </c>
      <c r="D829" s="11"/>
      <c r="E829" s="11"/>
      <c r="F829" s="57">
        <f t="shared" si="237"/>
        <v>0</v>
      </c>
      <c r="G829" s="58"/>
      <c r="H829" s="11">
        <v>7000000</v>
      </c>
      <c r="I829" s="73">
        <f t="shared" si="238"/>
        <v>7000000</v>
      </c>
      <c r="J829" s="59"/>
      <c r="K829" s="58"/>
      <c r="L829" s="73">
        <f t="shared" si="234"/>
        <v>0</v>
      </c>
      <c r="M829" s="59">
        <f t="shared" si="236"/>
        <v>7000000</v>
      </c>
    </row>
    <row r="830" spans="1:13" s="2" customFormat="1" ht="27" x14ac:dyDescent="0.25">
      <c r="A830" s="31" t="s">
        <v>3427</v>
      </c>
      <c r="B830" s="31" t="s">
        <v>3503</v>
      </c>
      <c r="C830" s="32" t="s">
        <v>863</v>
      </c>
      <c r="D830" s="11"/>
      <c r="E830" s="11"/>
      <c r="F830" s="57">
        <f t="shared" si="237"/>
        <v>0</v>
      </c>
      <c r="G830" s="58"/>
      <c r="H830" s="11"/>
      <c r="I830" s="73">
        <f t="shared" si="238"/>
        <v>0</v>
      </c>
      <c r="J830" s="59"/>
      <c r="K830" s="58"/>
      <c r="L830" s="73">
        <f t="shared" si="234"/>
        <v>0</v>
      </c>
      <c r="M830" s="59">
        <f t="shared" si="236"/>
        <v>0</v>
      </c>
    </row>
    <row r="831" spans="1:13" s="2" customFormat="1" ht="13.5" x14ac:dyDescent="0.25">
      <c r="A831" s="31" t="s">
        <v>3428</v>
      </c>
      <c r="B831" s="31" t="s">
        <v>3504</v>
      </c>
      <c r="C831" s="32" t="s">
        <v>914</v>
      </c>
      <c r="D831" s="11"/>
      <c r="E831" s="11"/>
      <c r="F831" s="57">
        <f t="shared" si="237"/>
        <v>0</v>
      </c>
      <c r="G831" s="58"/>
      <c r="H831" s="11"/>
      <c r="I831" s="73">
        <f t="shared" si="238"/>
        <v>0</v>
      </c>
      <c r="J831" s="59"/>
      <c r="K831" s="58"/>
      <c r="L831" s="73">
        <f t="shared" si="234"/>
        <v>0</v>
      </c>
      <c r="M831" s="59">
        <f t="shared" si="236"/>
        <v>0</v>
      </c>
    </row>
    <row r="832" spans="1:13" ht="27" x14ac:dyDescent="0.25">
      <c r="A832" s="16" t="s">
        <v>1454</v>
      </c>
      <c r="B832" s="16" t="s">
        <v>1455</v>
      </c>
      <c r="C832" s="30" t="s">
        <v>1456</v>
      </c>
      <c r="D832" s="7">
        <f>D833</f>
        <v>0</v>
      </c>
      <c r="E832" s="7">
        <f>E833</f>
        <v>0</v>
      </c>
      <c r="F832" s="8">
        <f>+D832+E832</f>
        <v>0</v>
      </c>
      <c r="G832" s="10">
        <f>G833</f>
        <v>0</v>
      </c>
      <c r="H832" s="7">
        <f>H833</f>
        <v>37077000</v>
      </c>
      <c r="I832" s="70">
        <f>+SUM(F832:H832)</f>
        <v>37077000</v>
      </c>
      <c r="J832" s="48">
        <f>J833</f>
        <v>0</v>
      </c>
      <c r="K832" s="10">
        <f>K833</f>
        <v>0</v>
      </c>
      <c r="L832" s="70">
        <f t="shared" si="234"/>
        <v>0</v>
      </c>
      <c r="M832" s="48">
        <f>+I832+L832</f>
        <v>37077000</v>
      </c>
    </row>
    <row r="833" spans="1:13" ht="27" x14ac:dyDescent="0.25">
      <c r="A833" s="16" t="s">
        <v>7303</v>
      </c>
      <c r="B833" s="16" t="s">
        <v>3432</v>
      </c>
      <c r="C833" s="30" t="s">
        <v>3433</v>
      </c>
      <c r="D833" s="7">
        <f>+D834</f>
        <v>0</v>
      </c>
      <c r="E833" s="7">
        <f>+E834</f>
        <v>0</v>
      </c>
      <c r="F833" s="8">
        <f t="shared" ref="F833:I834" si="239">+F834</f>
        <v>0</v>
      </c>
      <c r="G833" s="10">
        <f>+G834</f>
        <v>0</v>
      </c>
      <c r="H833" s="7">
        <f>+H834</f>
        <v>37077000</v>
      </c>
      <c r="I833" s="70">
        <f t="shared" si="239"/>
        <v>37077000</v>
      </c>
      <c r="J833" s="48">
        <f>+J834</f>
        <v>0</v>
      </c>
      <c r="K833" s="10">
        <f>+K834</f>
        <v>0</v>
      </c>
      <c r="L833" s="70">
        <f t="shared" si="234"/>
        <v>0</v>
      </c>
      <c r="M833" s="47">
        <f t="shared" ref="M833:M834" si="240">L833+I833</f>
        <v>37077000</v>
      </c>
    </row>
    <row r="834" spans="1:13" s="2" customFormat="1" ht="26.25" customHeight="1" x14ac:dyDescent="0.25">
      <c r="A834" s="16" t="s">
        <v>7303</v>
      </c>
      <c r="B834" s="16" t="s">
        <v>3505</v>
      </c>
      <c r="C834" s="17" t="s">
        <v>170</v>
      </c>
      <c r="D834" s="7">
        <f>+D835</f>
        <v>0</v>
      </c>
      <c r="E834" s="7">
        <f>+E835</f>
        <v>0</v>
      </c>
      <c r="F834" s="8">
        <f t="shared" si="239"/>
        <v>0</v>
      </c>
      <c r="G834" s="10">
        <f>+G835</f>
        <v>0</v>
      </c>
      <c r="H834" s="7">
        <f>+H835</f>
        <v>37077000</v>
      </c>
      <c r="I834" s="70">
        <f t="shared" si="239"/>
        <v>37077000</v>
      </c>
      <c r="J834" s="48">
        <f>+J835</f>
        <v>0</v>
      </c>
      <c r="K834" s="10">
        <f>+K835</f>
        <v>0</v>
      </c>
      <c r="L834" s="70">
        <f t="shared" si="234"/>
        <v>0</v>
      </c>
      <c r="M834" s="47">
        <f t="shared" si="240"/>
        <v>37077000</v>
      </c>
    </row>
    <row r="835" spans="1:13" s="2" customFormat="1" ht="13.5" x14ac:dyDescent="0.25">
      <c r="A835" s="16" t="s">
        <v>7303</v>
      </c>
      <c r="B835" s="16" t="s">
        <v>3506</v>
      </c>
      <c r="C835" s="17" t="s">
        <v>330</v>
      </c>
      <c r="D835" s="7">
        <f>SUM(D836:D846)</f>
        <v>0</v>
      </c>
      <c r="E835" s="7">
        <f>SUM(E836:E846)</f>
        <v>0</v>
      </c>
      <c r="F835" s="8">
        <f>+D835+E835</f>
        <v>0</v>
      </c>
      <c r="G835" s="10">
        <f>SUM(G836:G846)</f>
        <v>0</v>
      </c>
      <c r="H835" s="7">
        <f>SUM(H836:H846)</f>
        <v>37077000</v>
      </c>
      <c r="I835" s="70">
        <f>+SUM(F835:H835)</f>
        <v>37077000</v>
      </c>
      <c r="J835" s="48">
        <f>SUM(J836:J846)</f>
        <v>0</v>
      </c>
      <c r="K835" s="10">
        <f>SUM(K836:K846)</f>
        <v>0</v>
      </c>
      <c r="L835" s="70">
        <f t="shared" si="234"/>
        <v>0</v>
      </c>
      <c r="M835" s="47">
        <f>SUM(M836:M846)</f>
        <v>37077000</v>
      </c>
    </row>
    <row r="836" spans="1:13" s="2" customFormat="1" ht="27" x14ac:dyDescent="0.25">
      <c r="A836" s="31" t="s">
        <v>7303</v>
      </c>
      <c r="B836" s="31" t="s">
        <v>3507</v>
      </c>
      <c r="C836" s="32" t="s">
        <v>333</v>
      </c>
      <c r="D836" s="11"/>
      <c r="E836" s="11"/>
      <c r="F836" s="57">
        <f>SUM(D836:E836)</f>
        <v>0</v>
      </c>
      <c r="G836" s="58"/>
      <c r="H836" s="11"/>
      <c r="I836" s="73">
        <f t="shared" ref="I836:I846" si="241">SUM(F836:H836)</f>
        <v>0</v>
      </c>
      <c r="J836" s="59"/>
      <c r="K836" s="58"/>
      <c r="L836" s="73">
        <f t="shared" si="234"/>
        <v>0</v>
      </c>
      <c r="M836" s="59">
        <f t="shared" ref="M836:M846" si="242">+L836+I836</f>
        <v>0</v>
      </c>
    </row>
    <row r="837" spans="1:13" s="2" customFormat="1" ht="13.5" x14ac:dyDescent="0.25">
      <c r="A837" s="31" t="s">
        <v>7303</v>
      </c>
      <c r="B837" s="31" t="s">
        <v>3508</v>
      </c>
      <c r="C837" s="32" t="s">
        <v>369</v>
      </c>
      <c r="D837" s="11"/>
      <c r="E837" s="11"/>
      <c r="F837" s="57">
        <f t="shared" ref="F837:F846" si="243">SUM(D837:E837)</f>
        <v>0</v>
      </c>
      <c r="G837" s="58"/>
      <c r="H837" s="11"/>
      <c r="I837" s="73">
        <f t="shared" si="241"/>
        <v>0</v>
      </c>
      <c r="J837" s="59"/>
      <c r="K837" s="58"/>
      <c r="L837" s="73">
        <f t="shared" si="234"/>
        <v>0</v>
      </c>
      <c r="M837" s="59">
        <f t="shared" si="242"/>
        <v>0</v>
      </c>
    </row>
    <row r="838" spans="1:13" s="2" customFormat="1" ht="40.5" x14ac:dyDescent="0.25">
      <c r="A838" s="31" t="s">
        <v>7303</v>
      </c>
      <c r="B838" s="31" t="s">
        <v>3509</v>
      </c>
      <c r="C838" s="32" t="s">
        <v>384</v>
      </c>
      <c r="D838" s="11"/>
      <c r="E838" s="11"/>
      <c r="F838" s="57">
        <f t="shared" si="243"/>
        <v>0</v>
      </c>
      <c r="G838" s="58"/>
      <c r="H838" s="11"/>
      <c r="I838" s="73">
        <f t="shared" si="241"/>
        <v>0</v>
      </c>
      <c r="J838" s="59"/>
      <c r="K838" s="58"/>
      <c r="L838" s="73">
        <f t="shared" si="234"/>
        <v>0</v>
      </c>
      <c r="M838" s="59">
        <f t="shared" si="242"/>
        <v>0</v>
      </c>
    </row>
    <row r="839" spans="1:13" s="2" customFormat="1" ht="27" x14ac:dyDescent="0.25">
      <c r="A839" s="31" t="s">
        <v>7303</v>
      </c>
      <c r="B839" s="31" t="s">
        <v>3510</v>
      </c>
      <c r="C839" s="32" t="s">
        <v>459</v>
      </c>
      <c r="D839" s="11"/>
      <c r="E839" s="11"/>
      <c r="F839" s="57">
        <f t="shared" si="243"/>
        <v>0</v>
      </c>
      <c r="G839" s="58"/>
      <c r="H839" s="11"/>
      <c r="I839" s="73">
        <f t="shared" si="241"/>
        <v>0</v>
      </c>
      <c r="J839" s="59"/>
      <c r="K839" s="58"/>
      <c r="L839" s="73">
        <f t="shared" si="234"/>
        <v>0</v>
      </c>
      <c r="M839" s="59">
        <f t="shared" si="242"/>
        <v>0</v>
      </c>
    </row>
    <row r="840" spans="1:13" s="2" customFormat="1" ht="13.5" x14ac:dyDescent="0.25">
      <c r="A840" s="31" t="s">
        <v>7303</v>
      </c>
      <c r="B840" s="31" t="s">
        <v>3511</v>
      </c>
      <c r="C840" s="32" t="s">
        <v>588</v>
      </c>
      <c r="D840" s="11"/>
      <c r="E840" s="11"/>
      <c r="F840" s="57">
        <f t="shared" si="243"/>
        <v>0</v>
      </c>
      <c r="G840" s="58"/>
      <c r="H840" s="11"/>
      <c r="I840" s="73">
        <f t="shared" si="241"/>
        <v>0</v>
      </c>
      <c r="J840" s="59"/>
      <c r="K840" s="58"/>
      <c r="L840" s="73">
        <f t="shared" si="234"/>
        <v>0</v>
      </c>
      <c r="M840" s="59">
        <f t="shared" si="242"/>
        <v>0</v>
      </c>
    </row>
    <row r="841" spans="1:13" s="2" customFormat="1" ht="13.5" x14ac:dyDescent="0.25">
      <c r="A841" s="31" t="s">
        <v>7303</v>
      </c>
      <c r="B841" s="31" t="s">
        <v>3512</v>
      </c>
      <c r="C841" s="32" t="s">
        <v>650</v>
      </c>
      <c r="D841" s="11"/>
      <c r="E841" s="11"/>
      <c r="F841" s="57">
        <f t="shared" si="243"/>
        <v>0</v>
      </c>
      <c r="G841" s="58"/>
      <c r="H841" s="11"/>
      <c r="I841" s="73">
        <f t="shared" si="241"/>
        <v>0</v>
      </c>
      <c r="J841" s="59"/>
      <c r="K841" s="58"/>
      <c r="L841" s="73">
        <f t="shared" si="234"/>
        <v>0</v>
      </c>
      <c r="M841" s="59">
        <f t="shared" si="242"/>
        <v>0</v>
      </c>
    </row>
    <row r="842" spans="1:13" s="2" customFormat="1" ht="54" x14ac:dyDescent="0.25">
      <c r="A842" s="31" t="s">
        <v>7303</v>
      </c>
      <c r="B842" s="31" t="s">
        <v>3513</v>
      </c>
      <c r="C842" s="32" t="s">
        <v>674</v>
      </c>
      <c r="D842" s="11"/>
      <c r="E842" s="11"/>
      <c r="F842" s="57">
        <f t="shared" si="243"/>
        <v>0</v>
      </c>
      <c r="G842" s="58"/>
      <c r="H842" s="11"/>
      <c r="I842" s="73">
        <f t="shared" si="241"/>
        <v>0</v>
      </c>
      <c r="J842" s="59"/>
      <c r="K842" s="58"/>
      <c r="L842" s="73">
        <f t="shared" si="234"/>
        <v>0</v>
      </c>
      <c r="M842" s="59">
        <f t="shared" si="242"/>
        <v>0</v>
      </c>
    </row>
    <row r="843" spans="1:13" s="2" customFormat="1" ht="27" x14ac:dyDescent="0.25">
      <c r="A843" s="31" t="s">
        <v>7303</v>
      </c>
      <c r="B843" s="31" t="s">
        <v>3514</v>
      </c>
      <c r="C843" s="32" t="s">
        <v>722</v>
      </c>
      <c r="D843" s="11"/>
      <c r="E843" s="11"/>
      <c r="F843" s="57">
        <f t="shared" si="243"/>
        <v>0</v>
      </c>
      <c r="G843" s="58"/>
      <c r="H843" s="11"/>
      <c r="I843" s="73">
        <f t="shared" si="241"/>
        <v>0</v>
      </c>
      <c r="J843" s="59"/>
      <c r="K843" s="58"/>
      <c r="L843" s="73">
        <f>SUM(J843:K843)</f>
        <v>0</v>
      </c>
      <c r="M843" s="59">
        <f t="shared" si="242"/>
        <v>0</v>
      </c>
    </row>
    <row r="844" spans="1:13" s="2" customFormat="1" ht="27" x14ac:dyDescent="0.25">
      <c r="A844" s="31" t="s">
        <v>7303</v>
      </c>
      <c r="B844" s="31" t="s">
        <v>3515</v>
      </c>
      <c r="C844" s="32" t="s">
        <v>755</v>
      </c>
      <c r="D844" s="11"/>
      <c r="E844" s="11"/>
      <c r="F844" s="57">
        <f t="shared" si="243"/>
        <v>0</v>
      </c>
      <c r="G844" s="58"/>
      <c r="H844" s="11">
        <v>37077000</v>
      </c>
      <c r="I844" s="73">
        <f t="shared" si="241"/>
        <v>37077000</v>
      </c>
      <c r="J844" s="59"/>
      <c r="K844" s="58"/>
      <c r="L844" s="73">
        <f>SUM(J844:K844)</f>
        <v>0</v>
      </c>
      <c r="M844" s="59">
        <f t="shared" si="242"/>
        <v>37077000</v>
      </c>
    </row>
    <row r="845" spans="1:13" s="2" customFormat="1" ht="27" x14ac:dyDescent="0.25">
      <c r="A845" s="31" t="s">
        <v>7303</v>
      </c>
      <c r="B845" s="31" t="s">
        <v>3516</v>
      </c>
      <c r="C845" s="32" t="s">
        <v>863</v>
      </c>
      <c r="D845" s="11"/>
      <c r="E845" s="11"/>
      <c r="F845" s="57">
        <f t="shared" si="243"/>
        <v>0</v>
      </c>
      <c r="G845" s="58"/>
      <c r="H845" s="11"/>
      <c r="I845" s="73">
        <f t="shared" si="241"/>
        <v>0</v>
      </c>
      <c r="J845" s="59"/>
      <c r="K845" s="58"/>
      <c r="L845" s="73">
        <f t="shared" si="234"/>
        <v>0</v>
      </c>
      <c r="M845" s="59">
        <f t="shared" si="242"/>
        <v>0</v>
      </c>
    </row>
    <row r="846" spans="1:13" s="2" customFormat="1" ht="13.5" x14ac:dyDescent="0.25">
      <c r="A846" s="31" t="s">
        <v>7303</v>
      </c>
      <c r="B846" s="31" t="s">
        <v>3517</v>
      </c>
      <c r="C846" s="32" t="s">
        <v>914</v>
      </c>
      <c r="D846" s="11"/>
      <c r="E846" s="11"/>
      <c r="F846" s="57">
        <f t="shared" si="243"/>
        <v>0</v>
      </c>
      <c r="G846" s="58"/>
      <c r="H846" s="11"/>
      <c r="I846" s="73">
        <f t="shared" si="241"/>
        <v>0</v>
      </c>
      <c r="J846" s="59"/>
      <c r="K846" s="58"/>
      <c r="L846" s="73">
        <f>SUM(J846:K846)</f>
        <v>0</v>
      </c>
      <c r="M846" s="59">
        <f t="shared" si="242"/>
        <v>0</v>
      </c>
    </row>
    <row r="847" spans="1:13" ht="27" x14ac:dyDescent="0.25">
      <c r="A847" s="16" t="s">
        <v>1457</v>
      </c>
      <c r="B847" s="16" t="s">
        <v>1458</v>
      </c>
      <c r="C847" s="30" t="s">
        <v>1459</v>
      </c>
      <c r="D847" s="7">
        <f>D848+D862</f>
        <v>0</v>
      </c>
      <c r="E847" s="7">
        <f>E848+E862</f>
        <v>0</v>
      </c>
      <c r="F847" s="8">
        <f>+D847+E847</f>
        <v>0</v>
      </c>
      <c r="G847" s="10">
        <f>G848+G862</f>
        <v>0</v>
      </c>
      <c r="H847" s="7">
        <f>H848+H862</f>
        <v>49923000</v>
      </c>
      <c r="I847" s="70">
        <f>+SUM(F847:H847)</f>
        <v>49923000</v>
      </c>
      <c r="J847" s="48">
        <f>J848+J862</f>
        <v>0</v>
      </c>
      <c r="K847" s="10">
        <f>K848+K862</f>
        <v>0</v>
      </c>
      <c r="L847" s="70">
        <f>SUM(J847:K847)</f>
        <v>0</v>
      </c>
      <c r="M847" s="48">
        <f>+I847+L847</f>
        <v>49923000</v>
      </c>
    </row>
    <row r="848" spans="1:13" ht="13.5" x14ac:dyDescent="0.25">
      <c r="A848" s="16" t="s">
        <v>3451</v>
      </c>
      <c r="B848" s="16" t="s">
        <v>3450</v>
      </c>
      <c r="C848" s="30" t="s">
        <v>3447</v>
      </c>
      <c r="D848" s="7">
        <f>+D849</f>
        <v>0</v>
      </c>
      <c r="E848" s="7">
        <f>+E849</f>
        <v>0</v>
      </c>
      <c r="F848" s="8">
        <f t="shared" ref="F848:I849" si="244">+F849</f>
        <v>0</v>
      </c>
      <c r="G848" s="10">
        <f>+G849</f>
        <v>0</v>
      </c>
      <c r="H848" s="7">
        <f>+H849</f>
        <v>10000000</v>
      </c>
      <c r="I848" s="70">
        <f t="shared" si="244"/>
        <v>10000000</v>
      </c>
      <c r="J848" s="48">
        <f>+J849</f>
        <v>0</v>
      </c>
      <c r="K848" s="10">
        <f>+K849</f>
        <v>0</v>
      </c>
      <c r="L848" s="70">
        <f>SUM(J848:K848)</f>
        <v>0</v>
      </c>
      <c r="M848" s="47">
        <f t="shared" ref="M848:M849" si="245">L848+I848</f>
        <v>10000000</v>
      </c>
    </row>
    <row r="849" spans="1:13" s="2" customFormat="1" ht="13.5" x14ac:dyDescent="0.25">
      <c r="A849" s="16" t="s">
        <v>3451</v>
      </c>
      <c r="B849" s="16" t="s">
        <v>3518</v>
      </c>
      <c r="C849" s="17" t="s">
        <v>170</v>
      </c>
      <c r="D849" s="7">
        <f>+D850</f>
        <v>0</v>
      </c>
      <c r="E849" s="7">
        <f>+E850</f>
        <v>0</v>
      </c>
      <c r="F849" s="8">
        <f t="shared" si="244"/>
        <v>0</v>
      </c>
      <c r="G849" s="10">
        <f>+G850</f>
        <v>0</v>
      </c>
      <c r="H849" s="7">
        <f>+H850</f>
        <v>10000000</v>
      </c>
      <c r="I849" s="70">
        <f t="shared" si="244"/>
        <v>10000000</v>
      </c>
      <c r="J849" s="48">
        <f>+J850</f>
        <v>0</v>
      </c>
      <c r="K849" s="10">
        <f>+K850</f>
        <v>0</v>
      </c>
      <c r="L849" s="70">
        <f>SUM(J849:K849)</f>
        <v>0</v>
      </c>
      <c r="M849" s="47">
        <f t="shared" si="245"/>
        <v>10000000</v>
      </c>
    </row>
    <row r="850" spans="1:13" s="2" customFormat="1" ht="13.5" x14ac:dyDescent="0.25">
      <c r="A850" s="16" t="s">
        <v>3451</v>
      </c>
      <c r="B850" s="16" t="s">
        <v>3519</v>
      </c>
      <c r="C850" s="17" t="s">
        <v>330</v>
      </c>
      <c r="D850" s="7">
        <f>SUM(D851:D861)</f>
        <v>0</v>
      </c>
      <c r="E850" s="7">
        <f>SUM(E851:E861)</f>
        <v>0</v>
      </c>
      <c r="F850" s="8">
        <f>+D850+E850</f>
        <v>0</v>
      </c>
      <c r="G850" s="10">
        <f>SUM(G851:G861)</f>
        <v>0</v>
      </c>
      <c r="H850" s="7">
        <f>SUM(H851:H861)</f>
        <v>10000000</v>
      </c>
      <c r="I850" s="70">
        <f>+SUM(F850:H850)</f>
        <v>10000000</v>
      </c>
      <c r="J850" s="48">
        <f>SUM(J851:J861)</f>
        <v>0</v>
      </c>
      <c r="K850" s="10">
        <f>SUM(K851:K861)</f>
        <v>0</v>
      </c>
      <c r="L850" s="70">
        <f>SUM(J850:K850)</f>
        <v>0</v>
      </c>
      <c r="M850" s="47">
        <f>SUM(M851:M861)</f>
        <v>10000000</v>
      </c>
    </row>
    <row r="851" spans="1:13" s="2" customFormat="1" ht="27" x14ac:dyDescent="0.25">
      <c r="A851" s="31" t="s">
        <v>3451</v>
      </c>
      <c r="B851" s="31" t="s">
        <v>3520</v>
      </c>
      <c r="C851" s="32" t="s">
        <v>333</v>
      </c>
      <c r="D851" s="11"/>
      <c r="E851" s="11"/>
      <c r="F851" s="57">
        <f>SUM(D851:E851)</f>
        <v>0</v>
      </c>
      <c r="G851" s="58"/>
      <c r="H851" s="11"/>
      <c r="I851" s="73">
        <f t="shared" ref="I851:I861" si="246">SUM(F851:H851)</f>
        <v>0</v>
      </c>
      <c r="J851" s="59"/>
      <c r="K851" s="58"/>
      <c r="L851" s="73">
        <f t="shared" si="234"/>
        <v>0</v>
      </c>
      <c r="M851" s="59">
        <f t="shared" ref="M851:M861" si="247">+L851+I851</f>
        <v>0</v>
      </c>
    </row>
    <row r="852" spans="1:13" s="2" customFormat="1" ht="13.5" x14ac:dyDescent="0.25">
      <c r="A852" s="31" t="s">
        <v>3451</v>
      </c>
      <c r="B852" s="31" t="s">
        <v>3521</v>
      </c>
      <c r="C852" s="32" t="s">
        <v>369</v>
      </c>
      <c r="D852" s="11"/>
      <c r="E852" s="11"/>
      <c r="F852" s="57">
        <f t="shared" ref="F852:F861" si="248">SUM(D852:E852)</f>
        <v>0</v>
      </c>
      <c r="G852" s="58"/>
      <c r="H852" s="11"/>
      <c r="I852" s="73">
        <f t="shared" si="246"/>
        <v>0</v>
      </c>
      <c r="J852" s="59"/>
      <c r="K852" s="58"/>
      <c r="L852" s="73">
        <f>SUM(J852:K852)</f>
        <v>0</v>
      </c>
      <c r="M852" s="59">
        <f t="shared" si="247"/>
        <v>0</v>
      </c>
    </row>
    <row r="853" spans="1:13" s="2" customFormat="1" ht="40.5" x14ac:dyDescent="0.25">
      <c r="A853" s="31" t="s">
        <v>3451</v>
      </c>
      <c r="B853" s="31" t="s">
        <v>3522</v>
      </c>
      <c r="C853" s="32" t="s">
        <v>384</v>
      </c>
      <c r="D853" s="11"/>
      <c r="E853" s="11"/>
      <c r="F853" s="57">
        <f t="shared" si="248"/>
        <v>0</v>
      </c>
      <c r="G853" s="58"/>
      <c r="H853" s="11"/>
      <c r="I853" s="73">
        <f t="shared" si="246"/>
        <v>0</v>
      </c>
      <c r="J853" s="59"/>
      <c r="K853" s="58"/>
      <c r="L853" s="73">
        <f>SUM(J853:K853)</f>
        <v>0</v>
      </c>
      <c r="M853" s="59">
        <f t="shared" si="247"/>
        <v>0</v>
      </c>
    </row>
    <row r="854" spans="1:13" s="2" customFormat="1" ht="27" x14ac:dyDescent="0.25">
      <c r="A854" s="31" t="s">
        <v>3451</v>
      </c>
      <c r="B854" s="31" t="s">
        <v>3523</v>
      </c>
      <c r="C854" s="32" t="s">
        <v>459</v>
      </c>
      <c r="D854" s="11"/>
      <c r="E854" s="11"/>
      <c r="F854" s="57">
        <f t="shared" si="248"/>
        <v>0</v>
      </c>
      <c r="G854" s="58"/>
      <c r="H854" s="11"/>
      <c r="I854" s="73">
        <f t="shared" si="246"/>
        <v>0</v>
      </c>
      <c r="J854" s="59"/>
      <c r="K854" s="58"/>
      <c r="L854" s="73">
        <f>SUM(J854:K854)</f>
        <v>0</v>
      </c>
      <c r="M854" s="59">
        <f t="shared" si="247"/>
        <v>0</v>
      </c>
    </row>
    <row r="855" spans="1:13" s="2" customFormat="1" ht="13.5" x14ac:dyDescent="0.25">
      <c r="A855" s="31" t="s">
        <v>3451</v>
      </c>
      <c r="B855" s="31" t="s">
        <v>3524</v>
      </c>
      <c r="C855" s="32" t="s">
        <v>588</v>
      </c>
      <c r="D855" s="11"/>
      <c r="E855" s="11"/>
      <c r="F855" s="57">
        <f t="shared" si="248"/>
        <v>0</v>
      </c>
      <c r="G855" s="58"/>
      <c r="H855" s="11"/>
      <c r="I855" s="73">
        <f t="shared" si="246"/>
        <v>0</v>
      </c>
      <c r="J855" s="59"/>
      <c r="K855" s="58"/>
      <c r="L855" s="73">
        <f>SUM(J855:K855)</f>
        <v>0</v>
      </c>
      <c r="M855" s="59">
        <f t="shared" si="247"/>
        <v>0</v>
      </c>
    </row>
    <row r="856" spans="1:13" s="2" customFormat="1" ht="13.5" x14ac:dyDescent="0.25">
      <c r="A856" s="31" t="s">
        <v>3451</v>
      </c>
      <c r="B856" s="31" t="s">
        <v>3525</v>
      </c>
      <c r="C856" s="32" t="s">
        <v>650</v>
      </c>
      <c r="D856" s="11"/>
      <c r="E856" s="11"/>
      <c r="F856" s="57">
        <f t="shared" si="248"/>
        <v>0</v>
      </c>
      <c r="G856" s="58"/>
      <c r="H856" s="11"/>
      <c r="I856" s="73">
        <f t="shared" si="246"/>
        <v>0</v>
      </c>
      <c r="J856" s="59"/>
      <c r="K856" s="58"/>
      <c r="L856" s="73">
        <f>SUM(J856:K856)</f>
        <v>0</v>
      </c>
      <c r="M856" s="59">
        <f t="shared" si="247"/>
        <v>0</v>
      </c>
    </row>
    <row r="857" spans="1:13" s="2" customFormat="1" ht="54" x14ac:dyDescent="0.25">
      <c r="A857" s="31" t="s">
        <v>3451</v>
      </c>
      <c r="B857" s="31" t="s">
        <v>3526</v>
      </c>
      <c r="C857" s="32" t="s">
        <v>674</v>
      </c>
      <c r="D857" s="11"/>
      <c r="E857" s="11"/>
      <c r="F857" s="57">
        <f t="shared" si="248"/>
        <v>0</v>
      </c>
      <c r="G857" s="58"/>
      <c r="H857" s="11"/>
      <c r="I857" s="73">
        <f t="shared" si="246"/>
        <v>0</v>
      </c>
      <c r="J857" s="59"/>
      <c r="K857" s="58"/>
      <c r="L857" s="73">
        <f t="shared" si="234"/>
        <v>0</v>
      </c>
      <c r="M857" s="59">
        <f t="shared" si="247"/>
        <v>0</v>
      </c>
    </row>
    <row r="858" spans="1:13" s="2" customFormat="1" ht="27" x14ac:dyDescent="0.25">
      <c r="A858" s="31" t="s">
        <v>3451</v>
      </c>
      <c r="B858" s="31" t="s">
        <v>3527</v>
      </c>
      <c r="C858" s="32" t="s">
        <v>722</v>
      </c>
      <c r="D858" s="11"/>
      <c r="E858" s="11"/>
      <c r="F858" s="57">
        <f t="shared" si="248"/>
        <v>0</v>
      </c>
      <c r="G858" s="58"/>
      <c r="H858" s="11"/>
      <c r="I858" s="73">
        <f t="shared" si="246"/>
        <v>0</v>
      </c>
      <c r="J858" s="59"/>
      <c r="K858" s="58"/>
      <c r="L858" s="73">
        <f>SUM(J858:K858)</f>
        <v>0</v>
      </c>
      <c r="M858" s="59">
        <f t="shared" si="247"/>
        <v>0</v>
      </c>
    </row>
    <row r="859" spans="1:13" s="2" customFormat="1" ht="27" x14ac:dyDescent="0.25">
      <c r="A859" s="31" t="s">
        <v>3451</v>
      </c>
      <c r="B859" s="31" t="s">
        <v>3528</v>
      </c>
      <c r="C859" s="32" t="s">
        <v>755</v>
      </c>
      <c r="D859" s="11"/>
      <c r="E859" s="11"/>
      <c r="F859" s="57">
        <f t="shared" si="248"/>
        <v>0</v>
      </c>
      <c r="G859" s="58"/>
      <c r="H859" s="11">
        <v>10000000</v>
      </c>
      <c r="I859" s="73">
        <f t="shared" si="246"/>
        <v>10000000</v>
      </c>
      <c r="J859" s="59"/>
      <c r="K859" s="58"/>
      <c r="L859" s="73">
        <f>SUM(J859:K859)</f>
        <v>0</v>
      </c>
      <c r="M859" s="59">
        <f t="shared" si="247"/>
        <v>10000000</v>
      </c>
    </row>
    <row r="860" spans="1:13" s="2" customFormat="1" ht="27" x14ac:dyDescent="0.25">
      <c r="A860" s="31" t="s">
        <v>3451</v>
      </c>
      <c r="B860" s="31" t="s">
        <v>3529</v>
      </c>
      <c r="C860" s="32" t="s">
        <v>863</v>
      </c>
      <c r="D860" s="11"/>
      <c r="E860" s="11"/>
      <c r="F860" s="57">
        <f t="shared" si="248"/>
        <v>0</v>
      </c>
      <c r="G860" s="58"/>
      <c r="H860" s="11"/>
      <c r="I860" s="73">
        <f t="shared" si="246"/>
        <v>0</v>
      </c>
      <c r="J860" s="59"/>
      <c r="K860" s="58"/>
      <c r="L860" s="73">
        <f>SUM(J860:K860)</f>
        <v>0</v>
      </c>
      <c r="M860" s="59">
        <f t="shared" si="247"/>
        <v>0</v>
      </c>
    </row>
    <row r="861" spans="1:13" s="2" customFormat="1" ht="13.5" x14ac:dyDescent="0.25">
      <c r="A861" s="31" t="s">
        <v>3451</v>
      </c>
      <c r="B861" s="31" t="s">
        <v>3530</v>
      </c>
      <c r="C861" s="32" t="s">
        <v>914</v>
      </c>
      <c r="D861" s="11"/>
      <c r="E861" s="11"/>
      <c r="F861" s="57">
        <f t="shared" si="248"/>
        <v>0</v>
      </c>
      <c r="G861" s="58"/>
      <c r="H861" s="11"/>
      <c r="I861" s="73">
        <f t="shared" si="246"/>
        <v>0</v>
      </c>
      <c r="J861" s="59"/>
      <c r="K861" s="58"/>
      <c r="L861" s="73">
        <f t="shared" si="234"/>
        <v>0</v>
      </c>
      <c r="M861" s="59">
        <f t="shared" si="247"/>
        <v>0</v>
      </c>
    </row>
    <row r="862" spans="1:13" ht="27" x14ac:dyDescent="0.25">
      <c r="A862" s="16" t="s">
        <v>3451</v>
      </c>
      <c r="B862" s="16" t="s">
        <v>3452</v>
      </c>
      <c r="C862" s="30" t="s">
        <v>3448</v>
      </c>
      <c r="D862" s="7">
        <f>+D863</f>
        <v>0</v>
      </c>
      <c r="E862" s="7">
        <f>+E863</f>
        <v>0</v>
      </c>
      <c r="F862" s="8">
        <f t="shared" ref="F862:I863" si="249">+F863</f>
        <v>0</v>
      </c>
      <c r="G862" s="10">
        <f>+G863</f>
        <v>0</v>
      </c>
      <c r="H862" s="7">
        <f>+H863</f>
        <v>39923000</v>
      </c>
      <c r="I862" s="70">
        <f t="shared" si="249"/>
        <v>39923000</v>
      </c>
      <c r="J862" s="48">
        <f>+J863</f>
        <v>0</v>
      </c>
      <c r="K862" s="10">
        <f>+K863</f>
        <v>0</v>
      </c>
      <c r="L862" s="70">
        <f>SUM(J862:K862)</f>
        <v>0</v>
      </c>
      <c r="M862" s="47">
        <f t="shared" ref="M862:M863" si="250">L862+I862</f>
        <v>39923000</v>
      </c>
    </row>
    <row r="863" spans="1:13" s="2" customFormat="1" ht="13.5" x14ac:dyDescent="0.25">
      <c r="A863" s="16" t="s">
        <v>3451</v>
      </c>
      <c r="B863" s="16" t="s">
        <v>3531</v>
      </c>
      <c r="C863" s="17" t="s">
        <v>170</v>
      </c>
      <c r="D863" s="7">
        <f>+D864</f>
        <v>0</v>
      </c>
      <c r="E863" s="7">
        <f>+E864</f>
        <v>0</v>
      </c>
      <c r="F863" s="8">
        <f t="shared" si="249"/>
        <v>0</v>
      </c>
      <c r="G863" s="10">
        <f>+G864</f>
        <v>0</v>
      </c>
      <c r="H863" s="7">
        <f>+H864</f>
        <v>39923000</v>
      </c>
      <c r="I863" s="70">
        <f t="shared" si="249"/>
        <v>39923000</v>
      </c>
      <c r="J863" s="48">
        <f>+J864</f>
        <v>0</v>
      </c>
      <c r="K863" s="10">
        <f>+K864</f>
        <v>0</v>
      </c>
      <c r="L863" s="70">
        <f>SUM(J863:K863)</f>
        <v>0</v>
      </c>
      <c r="M863" s="47">
        <f t="shared" si="250"/>
        <v>39923000</v>
      </c>
    </row>
    <row r="864" spans="1:13" s="2" customFormat="1" ht="13.5" x14ac:dyDescent="0.25">
      <c r="A864" s="16" t="s">
        <v>3451</v>
      </c>
      <c r="B864" s="16" t="s">
        <v>3532</v>
      </c>
      <c r="C864" s="17" t="s">
        <v>330</v>
      </c>
      <c r="D864" s="7">
        <f>SUM(D865:D875)</f>
        <v>0</v>
      </c>
      <c r="E864" s="7">
        <f>SUM(E865:E875)</f>
        <v>0</v>
      </c>
      <c r="F864" s="8">
        <f>+D864+E864</f>
        <v>0</v>
      </c>
      <c r="G864" s="10">
        <f>SUM(G865:G875)</f>
        <v>0</v>
      </c>
      <c r="H864" s="7">
        <f>SUM(H865:H875)</f>
        <v>39923000</v>
      </c>
      <c r="I864" s="70">
        <f>+SUM(F864:H864)</f>
        <v>39923000</v>
      </c>
      <c r="J864" s="48">
        <f>SUM(J865:J875)</f>
        <v>0</v>
      </c>
      <c r="K864" s="10">
        <f>SUM(K865:K875)</f>
        <v>0</v>
      </c>
      <c r="L864" s="70">
        <f>SUM(J864:K864)</f>
        <v>0</v>
      </c>
      <c r="M864" s="47">
        <f>SUM(M865:M875)</f>
        <v>39923000</v>
      </c>
    </row>
    <row r="865" spans="1:13" s="2" customFormat="1" ht="27" x14ac:dyDescent="0.25">
      <c r="A865" s="31" t="s">
        <v>3451</v>
      </c>
      <c r="B865" s="31" t="s">
        <v>3533</v>
      </c>
      <c r="C865" s="32" t="s">
        <v>333</v>
      </c>
      <c r="D865" s="11"/>
      <c r="E865" s="11"/>
      <c r="F865" s="57">
        <f>SUM(D865:E865)</f>
        <v>0</v>
      </c>
      <c r="G865" s="58"/>
      <c r="H865" s="11"/>
      <c r="I865" s="73">
        <f t="shared" ref="I865:I875" si="251">SUM(F865:H865)</f>
        <v>0</v>
      </c>
      <c r="J865" s="59"/>
      <c r="K865" s="58"/>
      <c r="L865" s="73">
        <f t="shared" si="234"/>
        <v>0</v>
      </c>
      <c r="M865" s="59">
        <f t="shared" ref="M865:M875" si="252">+L865+I865</f>
        <v>0</v>
      </c>
    </row>
    <row r="866" spans="1:13" s="2" customFormat="1" ht="13.5" x14ac:dyDescent="0.25">
      <c r="A866" s="31" t="s">
        <v>3451</v>
      </c>
      <c r="B866" s="31" t="s">
        <v>3534</v>
      </c>
      <c r="C866" s="32" t="s">
        <v>369</v>
      </c>
      <c r="D866" s="11"/>
      <c r="E866" s="11"/>
      <c r="F866" s="57">
        <f t="shared" ref="F866:F875" si="253">SUM(D866:E866)</f>
        <v>0</v>
      </c>
      <c r="G866" s="58"/>
      <c r="H866" s="11"/>
      <c r="I866" s="73">
        <f t="shared" si="251"/>
        <v>0</v>
      </c>
      <c r="J866" s="59"/>
      <c r="K866" s="58"/>
      <c r="L866" s="73">
        <f>SUM(J866:K866)</f>
        <v>0</v>
      </c>
      <c r="M866" s="59">
        <f t="shared" si="252"/>
        <v>0</v>
      </c>
    </row>
    <row r="867" spans="1:13" s="2" customFormat="1" ht="40.5" x14ac:dyDescent="0.25">
      <c r="A867" s="31" t="s">
        <v>3451</v>
      </c>
      <c r="B867" s="31" t="s">
        <v>3535</v>
      </c>
      <c r="C867" s="32" t="s">
        <v>384</v>
      </c>
      <c r="D867" s="11"/>
      <c r="E867" s="11"/>
      <c r="F867" s="57">
        <f t="shared" si="253"/>
        <v>0</v>
      </c>
      <c r="G867" s="58"/>
      <c r="H867" s="11"/>
      <c r="I867" s="73">
        <f t="shared" si="251"/>
        <v>0</v>
      </c>
      <c r="J867" s="59"/>
      <c r="K867" s="58"/>
      <c r="L867" s="73">
        <f>SUM(J867:K867)</f>
        <v>0</v>
      </c>
      <c r="M867" s="59">
        <f t="shared" si="252"/>
        <v>0</v>
      </c>
    </row>
    <row r="868" spans="1:13" s="2" customFormat="1" ht="27" x14ac:dyDescent="0.25">
      <c r="A868" s="31" t="s">
        <v>3451</v>
      </c>
      <c r="B868" s="31" t="s">
        <v>3536</v>
      </c>
      <c r="C868" s="32" t="s">
        <v>459</v>
      </c>
      <c r="D868" s="11"/>
      <c r="E868" s="11"/>
      <c r="F868" s="57">
        <f t="shared" si="253"/>
        <v>0</v>
      </c>
      <c r="G868" s="58"/>
      <c r="H868" s="11"/>
      <c r="I868" s="73">
        <f t="shared" si="251"/>
        <v>0</v>
      </c>
      <c r="J868" s="59"/>
      <c r="K868" s="58"/>
      <c r="L868" s="73">
        <f>SUM(J868:K868)</f>
        <v>0</v>
      </c>
      <c r="M868" s="59">
        <f t="shared" si="252"/>
        <v>0</v>
      </c>
    </row>
    <row r="869" spans="1:13" s="2" customFormat="1" ht="13.5" x14ac:dyDescent="0.25">
      <c r="A869" s="31" t="s">
        <v>3451</v>
      </c>
      <c r="B869" s="31" t="s">
        <v>3537</v>
      </c>
      <c r="C869" s="32" t="s">
        <v>588</v>
      </c>
      <c r="D869" s="11"/>
      <c r="E869" s="11"/>
      <c r="F869" s="57">
        <f t="shared" si="253"/>
        <v>0</v>
      </c>
      <c r="G869" s="58"/>
      <c r="H869" s="11"/>
      <c r="I869" s="73">
        <f t="shared" si="251"/>
        <v>0</v>
      </c>
      <c r="J869" s="59"/>
      <c r="K869" s="58"/>
      <c r="L869" s="73">
        <f t="shared" si="234"/>
        <v>0</v>
      </c>
      <c r="M869" s="59">
        <f t="shared" si="252"/>
        <v>0</v>
      </c>
    </row>
    <row r="870" spans="1:13" s="2" customFormat="1" ht="13.5" x14ac:dyDescent="0.25">
      <c r="A870" s="31" t="s">
        <v>3451</v>
      </c>
      <c r="B870" s="31" t="s">
        <v>3538</v>
      </c>
      <c r="C870" s="32" t="s">
        <v>650</v>
      </c>
      <c r="D870" s="11"/>
      <c r="E870" s="11"/>
      <c r="F870" s="57">
        <f t="shared" si="253"/>
        <v>0</v>
      </c>
      <c r="G870" s="58"/>
      <c r="H870" s="11"/>
      <c r="I870" s="73">
        <f t="shared" si="251"/>
        <v>0</v>
      </c>
      <c r="J870" s="59"/>
      <c r="K870" s="58"/>
      <c r="L870" s="73">
        <f>SUM(J870:K870)</f>
        <v>0</v>
      </c>
      <c r="M870" s="59">
        <f t="shared" si="252"/>
        <v>0</v>
      </c>
    </row>
    <row r="871" spans="1:13" s="2" customFormat="1" ht="54" x14ac:dyDescent="0.25">
      <c r="A871" s="31" t="s">
        <v>3451</v>
      </c>
      <c r="B871" s="31" t="s">
        <v>3539</v>
      </c>
      <c r="C871" s="32" t="s">
        <v>674</v>
      </c>
      <c r="D871" s="11"/>
      <c r="E871" s="11"/>
      <c r="F871" s="57">
        <f t="shared" si="253"/>
        <v>0</v>
      </c>
      <c r="G871" s="58"/>
      <c r="H871" s="11"/>
      <c r="I871" s="73">
        <f t="shared" si="251"/>
        <v>0</v>
      </c>
      <c r="J871" s="59"/>
      <c r="K871" s="58"/>
      <c r="L871" s="73">
        <f>SUM(J871:K871)</f>
        <v>0</v>
      </c>
      <c r="M871" s="59">
        <f t="shared" si="252"/>
        <v>0</v>
      </c>
    </row>
    <row r="872" spans="1:13" s="2" customFormat="1" ht="27" x14ac:dyDescent="0.25">
      <c r="A872" s="31" t="s">
        <v>3451</v>
      </c>
      <c r="B872" s="31" t="s">
        <v>3540</v>
      </c>
      <c r="C872" s="32" t="s">
        <v>722</v>
      </c>
      <c r="D872" s="11"/>
      <c r="E872" s="11"/>
      <c r="F872" s="57">
        <f t="shared" si="253"/>
        <v>0</v>
      </c>
      <c r="G872" s="58"/>
      <c r="H872" s="11"/>
      <c r="I872" s="73">
        <f t="shared" si="251"/>
        <v>0</v>
      </c>
      <c r="J872" s="59"/>
      <c r="K872" s="58"/>
      <c r="L872" s="73">
        <f>SUM(J872:K872)</f>
        <v>0</v>
      </c>
      <c r="M872" s="59">
        <f t="shared" si="252"/>
        <v>0</v>
      </c>
    </row>
    <row r="873" spans="1:13" s="2" customFormat="1" ht="27" x14ac:dyDescent="0.25">
      <c r="A873" s="31" t="s">
        <v>3451</v>
      </c>
      <c r="B873" s="31" t="s">
        <v>3541</v>
      </c>
      <c r="C873" s="32" t="s">
        <v>755</v>
      </c>
      <c r="D873" s="11"/>
      <c r="E873" s="11"/>
      <c r="F873" s="57">
        <f t="shared" si="253"/>
        <v>0</v>
      </c>
      <c r="G873" s="58"/>
      <c r="H873" s="11">
        <v>39923000</v>
      </c>
      <c r="I873" s="73">
        <f t="shared" si="251"/>
        <v>39923000</v>
      </c>
      <c r="J873" s="59"/>
      <c r="K873" s="58"/>
      <c r="L873" s="73">
        <f t="shared" si="234"/>
        <v>0</v>
      </c>
      <c r="M873" s="59">
        <f t="shared" si="252"/>
        <v>39923000</v>
      </c>
    </row>
    <row r="874" spans="1:13" s="2" customFormat="1" ht="27" x14ac:dyDescent="0.25">
      <c r="A874" s="31" t="s">
        <v>3451</v>
      </c>
      <c r="B874" s="31" t="s">
        <v>3542</v>
      </c>
      <c r="C874" s="32" t="s">
        <v>863</v>
      </c>
      <c r="D874" s="11"/>
      <c r="E874" s="11"/>
      <c r="F874" s="57">
        <f t="shared" si="253"/>
        <v>0</v>
      </c>
      <c r="G874" s="58"/>
      <c r="H874" s="11"/>
      <c r="I874" s="73">
        <f t="shared" si="251"/>
        <v>0</v>
      </c>
      <c r="J874" s="59"/>
      <c r="K874" s="58"/>
      <c r="L874" s="73">
        <f t="shared" si="234"/>
        <v>0</v>
      </c>
      <c r="M874" s="59">
        <f t="shared" si="252"/>
        <v>0</v>
      </c>
    </row>
    <row r="875" spans="1:13" s="2" customFormat="1" ht="13.5" x14ac:dyDescent="0.25">
      <c r="A875" s="31" t="s">
        <v>3451</v>
      </c>
      <c r="B875" s="31" t="s">
        <v>3543</v>
      </c>
      <c r="C875" s="32" t="s">
        <v>914</v>
      </c>
      <c r="D875" s="11"/>
      <c r="E875" s="11"/>
      <c r="F875" s="57">
        <f t="shared" si="253"/>
        <v>0</v>
      </c>
      <c r="G875" s="58"/>
      <c r="H875" s="11"/>
      <c r="I875" s="73">
        <f t="shared" si="251"/>
        <v>0</v>
      </c>
      <c r="J875" s="59"/>
      <c r="K875" s="58"/>
      <c r="L875" s="73">
        <f t="shared" si="234"/>
        <v>0</v>
      </c>
      <c r="M875" s="59">
        <f t="shared" si="252"/>
        <v>0</v>
      </c>
    </row>
    <row r="876" spans="1:13" ht="40.5" x14ac:dyDescent="0.25">
      <c r="A876" s="16" t="s">
        <v>1460</v>
      </c>
      <c r="B876" s="16" t="s">
        <v>1461</v>
      </c>
      <c r="C876" s="30" t="s">
        <v>1462</v>
      </c>
      <c r="D876" s="7">
        <f>D877+D906+D938+D967+D996+D1025</f>
        <v>335825507</v>
      </c>
      <c r="E876" s="7">
        <f>E877+E906+E938+E967+E996+E1025</f>
        <v>507995400</v>
      </c>
      <c r="F876" s="8">
        <f>+D876+E876</f>
        <v>843820907</v>
      </c>
      <c r="G876" s="10">
        <f>G877+G906+G938+G967+G996+G1025</f>
        <v>0</v>
      </c>
      <c r="H876" s="7">
        <f>H877+H906+H938+H967+H996+H1025</f>
        <v>6696622234</v>
      </c>
      <c r="I876" s="70">
        <f>SUM(F876:H876)</f>
        <v>7540443141</v>
      </c>
      <c r="J876" s="48">
        <f>J877+J906+J938+J967+J996+J1025</f>
        <v>0</v>
      </c>
      <c r="K876" s="10">
        <f>K877+K906+K938+K967+K996+K1025</f>
        <v>0</v>
      </c>
      <c r="L876" s="70">
        <f t="shared" si="234"/>
        <v>0</v>
      </c>
      <c r="M876" s="48">
        <f>+I876+L876</f>
        <v>7540443141</v>
      </c>
    </row>
    <row r="877" spans="1:13" ht="27" x14ac:dyDescent="0.25">
      <c r="A877" s="16" t="s">
        <v>1463</v>
      </c>
      <c r="B877" s="16" t="s">
        <v>1464</v>
      </c>
      <c r="C877" s="30" t="s">
        <v>1465</v>
      </c>
      <c r="D877" s="7">
        <f>+D878+D892</f>
        <v>0</v>
      </c>
      <c r="E877" s="7">
        <f>+E878+E892</f>
        <v>0</v>
      </c>
      <c r="F877" s="8">
        <f>+D877+E877</f>
        <v>0</v>
      </c>
      <c r="G877" s="10">
        <f>+G878+G892</f>
        <v>0</v>
      </c>
      <c r="H877" s="7">
        <f>+H878+H892</f>
        <v>1193978905</v>
      </c>
      <c r="I877" s="70">
        <f>SUM(F877:H877)</f>
        <v>1193978905</v>
      </c>
      <c r="J877" s="48">
        <f>+J878+J892</f>
        <v>0</v>
      </c>
      <c r="K877" s="10">
        <f>+K878+K892</f>
        <v>0</v>
      </c>
      <c r="L877" s="70">
        <f t="shared" si="234"/>
        <v>0</v>
      </c>
      <c r="M877" s="48">
        <f>+I877+L877</f>
        <v>1193978905</v>
      </c>
    </row>
    <row r="878" spans="1:13" ht="24.75" customHeight="1" x14ac:dyDescent="0.25">
      <c r="A878" s="16" t="s">
        <v>3987</v>
      </c>
      <c r="B878" s="16" t="s">
        <v>2074</v>
      </c>
      <c r="C878" s="30" t="s">
        <v>1574</v>
      </c>
      <c r="D878" s="7">
        <f>+D879</f>
        <v>0</v>
      </c>
      <c r="E878" s="7">
        <f>+E879</f>
        <v>0</v>
      </c>
      <c r="F878" s="8">
        <f t="shared" ref="F878:I879" si="254">+F879</f>
        <v>0</v>
      </c>
      <c r="G878" s="10">
        <f>+G879</f>
        <v>0</v>
      </c>
      <c r="H878" s="7">
        <f>+H879</f>
        <v>0</v>
      </c>
      <c r="I878" s="70">
        <f t="shared" si="254"/>
        <v>0</v>
      </c>
      <c r="J878" s="48">
        <f>+J879</f>
        <v>0</v>
      </c>
      <c r="K878" s="10">
        <f>+K879</f>
        <v>0</v>
      </c>
      <c r="L878" s="70">
        <f t="shared" si="234"/>
        <v>0</v>
      </c>
      <c r="M878" s="47">
        <f t="shared" ref="M878:M879" si="255">L878+I878</f>
        <v>0</v>
      </c>
    </row>
    <row r="879" spans="1:13" s="2" customFormat="1" ht="13.5" x14ac:dyDescent="0.25">
      <c r="A879" s="16" t="s">
        <v>3987</v>
      </c>
      <c r="B879" s="16" t="s">
        <v>2088</v>
      </c>
      <c r="C879" s="17" t="s">
        <v>170</v>
      </c>
      <c r="D879" s="7">
        <f>+D880</f>
        <v>0</v>
      </c>
      <c r="E879" s="7">
        <f>+E880</f>
        <v>0</v>
      </c>
      <c r="F879" s="8">
        <f t="shared" si="254"/>
        <v>0</v>
      </c>
      <c r="G879" s="10">
        <f>+G880</f>
        <v>0</v>
      </c>
      <c r="H879" s="7">
        <f>+H880</f>
        <v>0</v>
      </c>
      <c r="I879" s="70">
        <f t="shared" si="254"/>
        <v>0</v>
      </c>
      <c r="J879" s="48">
        <f>+J880</f>
        <v>0</v>
      </c>
      <c r="K879" s="10">
        <f>+K880</f>
        <v>0</v>
      </c>
      <c r="L879" s="70">
        <f t="shared" si="234"/>
        <v>0</v>
      </c>
      <c r="M879" s="47">
        <f t="shared" si="255"/>
        <v>0</v>
      </c>
    </row>
    <row r="880" spans="1:13" s="2" customFormat="1" ht="13.5" x14ac:dyDescent="0.25">
      <c r="A880" s="16" t="s">
        <v>3987</v>
      </c>
      <c r="B880" s="16" t="s">
        <v>2089</v>
      </c>
      <c r="C880" s="17" t="s">
        <v>330</v>
      </c>
      <c r="D880" s="7">
        <f>SUM(D881:D891)</f>
        <v>0</v>
      </c>
      <c r="E880" s="7">
        <f>SUM(E881:E891)</f>
        <v>0</v>
      </c>
      <c r="F880" s="8">
        <f>+D880+E880</f>
        <v>0</v>
      </c>
      <c r="G880" s="10">
        <f>SUM(G881:G891)</f>
        <v>0</v>
      </c>
      <c r="H880" s="7">
        <f>SUM(H881:H891)</f>
        <v>0</v>
      </c>
      <c r="I880" s="70">
        <f>+SUM(F880:H880)</f>
        <v>0</v>
      </c>
      <c r="J880" s="48">
        <f>SUM(J881:J891)</f>
        <v>0</v>
      </c>
      <c r="K880" s="10">
        <f>SUM(K881:K891)</f>
        <v>0</v>
      </c>
      <c r="L880" s="70">
        <f t="shared" si="234"/>
        <v>0</v>
      </c>
      <c r="M880" s="47">
        <f>SUM(M881:M891)</f>
        <v>0</v>
      </c>
    </row>
    <row r="881" spans="1:13" s="2" customFormat="1" ht="27" x14ac:dyDescent="0.25">
      <c r="A881" s="31" t="s">
        <v>3987</v>
      </c>
      <c r="B881" s="31" t="s">
        <v>2090</v>
      </c>
      <c r="C881" s="32" t="s">
        <v>333</v>
      </c>
      <c r="D881" s="11"/>
      <c r="E881" s="11"/>
      <c r="F881" s="57">
        <f>SUM(D881:E881)</f>
        <v>0</v>
      </c>
      <c r="G881" s="58"/>
      <c r="H881" s="11"/>
      <c r="I881" s="73">
        <f t="shared" ref="I881:I891" si="256">SUM(F881:H881)</f>
        <v>0</v>
      </c>
      <c r="J881" s="59"/>
      <c r="K881" s="58"/>
      <c r="L881" s="73">
        <f t="shared" si="234"/>
        <v>0</v>
      </c>
      <c r="M881" s="59">
        <f t="shared" ref="M881:M891" si="257">+L881+I881</f>
        <v>0</v>
      </c>
    </row>
    <row r="882" spans="1:13" s="2" customFormat="1" ht="13.5" x14ac:dyDescent="0.25">
      <c r="A882" s="31" t="s">
        <v>3987</v>
      </c>
      <c r="B882" s="31" t="s">
        <v>2091</v>
      </c>
      <c r="C882" s="32" t="s">
        <v>369</v>
      </c>
      <c r="D882" s="11"/>
      <c r="E882" s="11"/>
      <c r="F882" s="57">
        <f t="shared" ref="F882:F891" si="258">SUM(D882:E882)</f>
        <v>0</v>
      </c>
      <c r="G882" s="58"/>
      <c r="H882" s="11"/>
      <c r="I882" s="73">
        <f t="shared" si="256"/>
        <v>0</v>
      </c>
      <c r="J882" s="59"/>
      <c r="K882" s="58"/>
      <c r="L882" s="73">
        <f>SUM(J882:K882)</f>
        <v>0</v>
      </c>
      <c r="M882" s="59">
        <f t="shared" si="257"/>
        <v>0</v>
      </c>
    </row>
    <row r="883" spans="1:13" s="2" customFormat="1" ht="40.5" x14ac:dyDescent="0.25">
      <c r="A883" s="31" t="s">
        <v>3987</v>
      </c>
      <c r="B883" s="31" t="s">
        <v>2092</v>
      </c>
      <c r="C883" s="32" t="s">
        <v>384</v>
      </c>
      <c r="D883" s="11"/>
      <c r="E883" s="11"/>
      <c r="F883" s="57">
        <f t="shared" si="258"/>
        <v>0</v>
      </c>
      <c r="G883" s="58"/>
      <c r="H883" s="11"/>
      <c r="I883" s="73">
        <f t="shared" si="256"/>
        <v>0</v>
      </c>
      <c r="J883" s="59"/>
      <c r="K883" s="58"/>
      <c r="L883" s="73">
        <f>SUM(J883:K883)</f>
        <v>0</v>
      </c>
      <c r="M883" s="59">
        <f t="shared" si="257"/>
        <v>0</v>
      </c>
    </row>
    <row r="884" spans="1:13" s="2" customFormat="1" ht="27" x14ac:dyDescent="0.25">
      <c r="A884" s="31" t="s">
        <v>3987</v>
      </c>
      <c r="B884" s="31" t="s">
        <v>2093</v>
      </c>
      <c r="C884" s="32" t="s">
        <v>459</v>
      </c>
      <c r="D884" s="11"/>
      <c r="E884" s="11"/>
      <c r="F884" s="57">
        <f t="shared" si="258"/>
        <v>0</v>
      </c>
      <c r="G884" s="58"/>
      <c r="H884" s="11"/>
      <c r="I884" s="73">
        <f t="shared" si="256"/>
        <v>0</v>
      </c>
      <c r="J884" s="59"/>
      <c r="K884" s="58"/>
      <c r="L884" s="73">
        <f>SUM(J884:K884)</f>
        <v>0</v>
      </c>
      <c r="M884" s="59">
        <f t="shared" si="257"/>
        <v>0</v>
      </c>
    </row>
    <row r="885" spans="1:13" s="2" customFormat="1" ht="13.5" x14ac:dyDescent="0.25">
      <c r="A885" s="31" t="s">
        <v>3987</v>
      </c>
      <c r="B885" s="31" t="s">
        <v>2094</v>
      </c>
      <c r="C885" s="32" t="s">
        <v>588</v>
      </c>
      <c r="D885" s="11"/>
      <c r="E885" s="11"/>
      <c r="F885" s="57">
        <f t="shared" si="258"/>
        <v>0</v>
      </c>
      <c r="G885" s="58"/>
      <c r="H885" s="11"/>
      <c r="I885" s="73">
        <f t="shared" si="256"/>
        <v>0</v>
      </c>
      <c r="J885" s="59"/>
      <c r="K885" s="58"/>
      <c r="L885" s="73">
        <f t="shared" ref="L885:L951" si="259">SUM(J885:K885)</f>
        <v>0</v>
      </c>
      <c r="M885" s="59">
        <f t="shared" si="257"/>
        <v>0</v>
      </c>
    </row>
    <row r="886" spans="1:13" s="2" customFormat="1" ht="13.5" x14ac:dyDescent="0.25">
      <c r="A886" s="31" t="s">
        <v>3987</v>
      </c>
      <c r="B886" s="31" t="s">
        <v>2095</v>
      </c>
      <c r="C886" s="32" t="s">
        <v>650</v>
      </c>
      <c r="D886" s="11"/>
      <c r="E886" s="11"/>
      <c r="F886" s="57">
        <f t="shared" si="258"/>
        <v>0</v>
      </c>
      <c r="G886" s="58"/>
      <c r="H886" s="11"/>
      <c r="I886" s="73">
        <f t="shared" si="256"/>
        <v>0</v>
      </c>
      <c r="J886" s="59"/>
      <c r="K886" s="58"/>
      <c r="L886" s="73">
        <f t="shared" si="259"/>
        <v>0</v>
      </c>
      <c r="M886" s="59">
        <f t="shared" si="257"/>
        <v>0</v>
      </c>
    </row>
    <row r="887" spans="1:13" s="2" customFormat="1" ht="54" x14ac:dyDescent="0.25">
      <c r="A887" s="31" t="s">
        <v>3987</v>
      </c>
      <c r="B887" s="31" t="s">
        <v>2096</v>
      </c>
      <c r="C887" s="32" t="s">
        <v>674</v>
      </c>
      <c r="D887" s="11"/>
      <c r="E887" s="11"/>
      <c r="F887" s="57">
        <f t="shared" si="258"/>
        <v>0</v>
      </c>
      <c r="G887" s="58"/>
      <c r="H887" s="11"/>
      <c r="I887" s="73">
        <f t="shared" si="256"/>
        <v>0</v>
      </c>
      <c r="J887" s="59"/>
      <c r="K887" s="58"/>
      <c r="L887" s="73">
        <f t="shared" si="259"/>
        <v>0</v>
      </c>
      <c r="M887" s="59">
        <f t="shared" si="257"/>
        <v>0</v>
      </c>
    </row>
    <row r="888" spans="1:13" s="2" customFormat="1" ht="37.5" customHeight="1" x14ac:dyDescent="0.25">
      <c r="A888" s="31" t="s">
        <v>3987</v>
      </c>
      <c r="B888" s="31" t="s">
        <v>2097</v>
      </c>
      <c r="C888" s="32" t="s">
        <v>722</v>
      </c>
      <c r="D888" s="11"/>
      <c r="E888" s="11"/>
      <c r="F888" s="57">
        <f t="shared" si="258"/>
        <v>0</v>
      </c>
      <c r="G888" s="58"/>
      <c r="H888" s="11"/>
      <c r="I888" s="73">
        <f t="shared" si="256"/>
        <v>0</v>
      </c>
      <c r="J888" s="59"/>
      <c r="K888" s="58"/>
      <c r="L888" s="73">
        <f t="shared" si="259"/>
        <v>0</v>
      </c>
      <c r="M888" s="59">
        <f t="shared" si="257"/>
        <v>0</v>
      </c>
    </row>
    <row r="889" spans="1:13" s="2" customFormat="1" ht="37.5" customHeight="1" x14ac:dyDescent="0.25">
      <c r="A889" s="31" t="s">
        <v>3987</v>
      </c>
      <c r="B889" s="31" t="s">
        <v>2098</v>
      </c>
      <c r="C889" s="32" t="s">
        <v>755</v>
      </c>
      <c r="D889" s="11"/>
      <c r="E889" s="11"/>
      <c r="F889" s="57">
        <f t="shared" si="258"/>
        <v>0</v>
      </c>
      <c r="G889" s="58"/>
      <c r="H889" s="11"/>
      <c r="I889" s="73">
        <f t="shared" si="256"/>
        <v>0</v>
      </c>
      <c r="J889" s="59"/>
      <c r="K889" s="58"/>
      <c r="L889" s="73">
        <f t="shared" si="259"/>
        <v>0</v>
      </c>
      <c r="M889" s="59">
        <f t="shared" si="257"/>
        <v>0</v>
      </c>
    </row>
    <row r="890" spans="1:13" s="2" customFormat="1" ht="27" x14ac:dyDescent="0.25">
      <c r="A890" s="31" t="s">
        <v>3987</v>
      </c>
      <c r="B890" s="31" t="s">
        <v>2099</v>
      </c>
      <c r="C890" s="32" t="s">
        <v>863</v>
      </c>
      <c r="D890" s="11"/>
      <c r="E890" s="11"/>
      <c r="F890" s="57">
        <f t="shared" si="258"/>
        <v>0</v>
      </c>
      <c r="G890" s="58"/>
      <c r="H890" s="11"/>
      <c r="I890" s="73">
        <f t="shared" si="256"/>
        <v>0</v>
      </c>
      <c r="J890" s="59"/>
      <c r="K890" s="58"/>
      <c r="L890" s="73">
        <f t="shared" si="259"/>
        <v>0</v>
      </c>
      <c r="M890" s="59">
        <f t="shared" si="257"/>
        <v>0</v>
      </c>
    </row>
    <row r="891" spans="1:13" s="2" customFormat="1" ht="13.5" x14ac:dyDescent="0.25">
      <c r="A891" s="31" t="s">
        <v>3987</v>
      </c>
      <c r="B891" s="31" t="s">
        <v>2100</v>
      </c>
      <c r="C891" s="32" t="s">
        <v>914</v>
      </c>
      <c r="D891" s="11"/>
      <c r="E891" s="11"/>
      <c r="F891" s="57">
        <f t="shared" si="258"/>
        <v>0</v>
      </c>
      <c r="G891" s="58"/>
      <c r="H891" s="11"/>
      <c r="I891" s="73">
        <f t="shared" si="256"/>
        <v>0</v>
      </c>
      <c r="J891" s="59"/>
      <c r="K891" s="58"/>
      <c r="L891" s="73">
        <f t="shared" si="259"/>
        <v>0</v>
      </c>
      <c r="M891" s="59">
        <f t="shared" si="257"/>
        <v>0</v>
      </c>
    </row>
    <row r="892" spans="1:13" ht="24.75" customHeight="1" x14ac:dyDescent="0.25">
      <c r="A892" s="16" t="s">
        <v>3987</v>
      </c>
      <c r="B892" s="16" t="s">
        <v>2101</v>
      </c>
      <c r="C892" s="30" t="s">
        <v>1575</v>
      </c>
      <c r="D892" s="7">
        <f>+D893</f>
        <v>0</v>
      </c>
      <c r="E892" s="7">
        <f>+E893</f>
        <v>0</v>
      </c>
      <c r="F892" s="8">
        <f>+F893</f>
        <v>0</v>
      </c>
      <c r="G892" s="10">
        <f>+G893</f>
        <v>0</v>
      </c>
      <c r="H892" s="7">
        <f>+H893</f>
        <v>1193978905</v>
      </c>
      <c r="I892" s="70">
        <f t="shared" ref="F892:I893" si="260">+I893</f>
        <v>1193978905</v>
      </c>
      <c r="J892" s="48">
        <f>+J893</f>
        <v>0</v>
      </c>
      <c r="K892" s="10">
        <f>+K893</f>
        <v>0</v>
      </c>
      <c r="L892" s="70">
        <f t="shared" si="259"/>
        <v>0</v>
      </c>
      <c r="M892" s="47">
        <f t="shared" ref="M892:M893" si="261">L892+I892</f>
        <v>1193978905</v>
      </c>
    </row>
    <row r="893" spans="1:13" s="2" customFormat="1" ht="13.5" x14ac:dyDescent="0.25">
      <c r="A893" s="16" t="s">
        <v>3987</v>
      </c>
      <c r="B893" s="16" t="s">
        <v>2102</v>
      </c>
      <c r="C893" s="17" t="s">
        <v>170</v>
      </c>
      <c r="D893" s="7">
        <f>+D894</f>
        <v>0</v>
      </c>
      <c r="E893" s="7">
        <f>+E894</f>
        <v>0</v>
      </c>
      <c r="F893" s="8">
        <f t="shared" si="260"/>
        <v>0</v>
      </c>
      <c r="G893" s="10">
        <f>+G894</f>
        <v>0</v>
      </c>
      <c r="H893" s="7">
        <f>+H894</f>
        <v>1193978905</v>
      </c>
      <c r="I893" s="70">
        <f t="shared" si="260"/>
        <v>1193978905</v>
      </c>
      <c r="J893" s="48">
        <f>+J894</f>
        <v>0</v>
      </c>
      <c r="K893" s="10">
        <f>+K894</f>
        <v>0</v>
      </c>
      <c r="L893" s="70">
        <f t="shared" si="259"/>
        <v>0</v>
      </c>
      <c r="M893" s="47">
        <f t="shared" si="261"/>
        <v>1193978905</v>
      </c>
    </row>
    <row r="894" spans="1:13" s="2" customFormat="1" ht="13.5" x14ac:dyDescent="0.25">
      <c r="A894" s="16" t="s">
        <v>3987</v>
      </c>
      <c r="B894" s="16" t="s">
        <v>2103</v>
      </c>
      <c r="C894" s="17" t="s">
        <v>330</v>
      </c>
      <c r="D894" s="7">
        <f>SUM(D895:D905)</f>
        <v>0</v>
      </c>
      <c r="E894" s="7">
        <f>SUM(E895:E905)</f>
        <v>0</v>
      </c>
      <c r="F894" s="8">
        <f>+D894+E894</f>
        <v>0</v>
      </c>
      <c r="G894" s="10">
        <f>SUM(G895:G905)</f>
        <v>0</v>
      </c>
      <c r="H894" s="7">
        <f>SUM(H895:H905)</f>
        <v>1193978905</v>
      </c>
      <c r="I894" s="70">
        <f>+SUM(F894:H894)</f>
        <v>1193978905</v>
      </c>
      <c r="J894" s="48">
        <f>SUM(J895:J905)</f>
        <v>0</v>
      </c>
      <c r="K894" s="10">
        <f>SUM(K895:K905)</f>
        <v>0</v>
      </c>
      <c r="L894" s="70">
        <f t="shared" si="259"/>
        <v>0</v>
      </c>
      <c r="M894" s="47">
        <f>SUM(M895:M905)</f>
        <v>1193978905</v>
      </c>
    </row>
    <row r="895" spans="1:13" s="2" customFormat="1" ht="27" x14ac:dyDescent="0.25">
      <c r="A895" s="31" t="s">
        <v>3987</v>
      </c>
      <c r="B895" s="31" t="s">
        <v>2104</v>
      </c>
      <c r="C895" s="32" t="s">
        <v>333</v>
      </c>
      <c r="D895" s="11"/>
      <c r="E895" s="11"/>
      <c r="F895" s="57">
        <f>SUM(D895:E895)</f>
        <v>0</v>
      </c>
      <c r="G895" s="58"/>
      <c r="H895" s="11"/>
      <c r="I895" s="73">
        <f t="shared" ref="I895:I905" si="262">SUM(F895:H895)</f>
        <v>0</v>
      </c>
      <c r="J895" s="59"/>
      <c r="K895" s="58"/>
      <c r="L895" s="73">
        <f t="shared" si="259"/>
        <v>0</v>
      </c>
      <c r="M895" s="59">
        <f t="shared" ref="M895:M905" si="263">+L895+I895</f>
        <v>0</v>
      </c>
    </row>
    <row r="896" spans="1:13" s="2" customFormat="1" ht="13.5" x14ac:dyDescent="0.25">
      <c r="A896" s="31" t="s">
        <v>3987</v>
      </c>
      <c r="B896" s="31" t="s">
        <v>2105</v>
      </c>
      <c r="C896" s="32" t="s">
        <v>369</v>
      </c>
      <c r="D896" s="11"/>
      <c r="E896" s="11"/>
      <c r="F896" s="57">
        <f t="shared" ref="F896:F905" si="264">SUM(D896:E896)</f>
        <v>0</v>
      </c>
      <c r="G896" s="58"/>
      <c r="H896" s="11"/>
      <c r="I896" s="73">
        <f t="shared" si="262"/>
        <v>0</v>
      </c>
      <c r="J896" s="59"/>
      <c r="K896" s="58"/>
      <c r="L896" s="73">
        <f t="shared" si="259"/>
        <v>0</v>
      </c>
      <c r="M896" s="59">
        <f t="shared" si="263"/>
        <v>0</v>
      </c>
    </row>
    <row r="897" spans="1:13" s="2" customFormat="1" ht="40.5" x14ac:dyDescent="0.25">
      <c r="A897" s="31" t="s">
        <v>3987</v>
      </c>
      <c r="B897" s="31" t="s">
        <v>2106</v>
      </c>
      <c r="C897" s="32" t="s">
        <v>384</v>
      </c>
      <c r="D897" s="11"/>
      <c r="E897" s="11"/>
      <c r="F897" s="57">
        <f t="shared" si="264"/>
        <v>0</v>
      </c>
      <c r="G897" s="58"/>
      <c r="H897" s="11"/>
      <c r="I897" s="73">
        <f t="shared" si="262"/>
        <v>0</v>
      </c>
      <c r="J897" s="59"/>
      <c r="K897" s="58"/>
      <c r="L897" s="73">
        <f t="shared" si="259"/>
        <v>0</v>
      </c>
      <c r="M897" s="59">
        <f t="shared" si="263"/>
        <v>0</v>
      </c>
    </row>
    <row r="898" spans="1:13" s="2" customFormat="1" ht="27" x14ac:dyDescent="0.25">
      <c r="A898" s="31" t="s">
        <v>3987</v>
      </c>
      <c r="B898" s="31" t="s">
        <v>2107</v>
      </c>
      <c r="C898" s="32" t="s">
        <v>459</v>
      </c>
      <c r="D898" s="11"/>
      <c r="E898" s="11"/>
      <c r="F898" s="57">
        <f t="shared" si="264"/>
        <v>0</v>
      </c>
      <c r="G898" s="58"/>
      <c r="H898" s="11"/>
      <c r="I898" s="73">
        <f t="shared" si="262"/>
        <v>0</v>
      </c>
      <c r="J898" s="59"/>
      <c r="K898" s="58"/>
      <c r="L898" s="73">
        <f t="shared" si="259"/>
        <v>0</v>
      </c>
      <c r="M898" s="59">
        <f t="shared" si="263"/>
        <v>0</v>
      </c>
    </row>
    <row r="899" spans="1:13" s="2" customFormat="1" ht="13.5" x14ac:dyDescent="0.25">
      <c r="A899" s="31" t="s">
        <v>3987</v>
      </c>
      <c r="B899" s="31" t="s">
        <v>2108</v>
      </c>
      <c r="C899" s="32" t="s">
        <v>588</v>
      </c>
      <c r="D899" s="11"/>
      <c r="E899" s="11"/>
      <c r="F899" s="57">
        <f t="shared" si="264"/>
        <v>0</v>
      </c>
      <c r="G899" s="58"/>
      <c r="H899" s="11">
        <v>34000000</v>
      </c>
      <c r="I899" s="73">
        <f t="shared" si="262"/>
        <v>34000000</v>
      </c>
      <c r="J899" s="59"/>
      <c r="K899" s="58"/>
      <c r="L899" s="73">
        <f t="shared" si="259"/>
        <v>0</v>
      </c>
      <c r="M899" s="59">
        <f t="shared" si="263"/>
        <v>34000000</v>
      </c>
    </row>
    <row r="900" spans="1:13" s="2" customFormat="1" ht="13.5" x14ac:dyDescent="0.25">
      <c r="A900" s="31" t="s">
        <v>3987</v>
      </c>
      <c r="B900" s="31" t="s">
        <v>2109</v>
      </c>
      <c r="C900" s="32" t="s">
        <v>650</v>
      </c>
      <c r="D900" s="11"/>
      <c r="E900" s="11"/>
      <c r="F900" s="57">
        <f t="shared" si="264"/>
        <v>0</v>
      </c>
      <c r="G900" s="58"/>
      <c r="H900" s="11"/>
      <c r="I900" s="73">
        <f t="shared" si="262"/>
        <v>0</v>
      </c>
      <c r="J900" s="59"/>
      <c r="K900" s="58"/>
      <c r="L900" s="73">
        <f t="shared" si="259"/>
        <v>0</v>
      </c>
      <c r="M900" s="59">
        <f t="shared" si="263"/>
        <v>0</v>
      </c>
    </row>
    <row r="901" spans="1:13" s="2" customFormat="1" ht="54" x14ac:dyDescent="0.25">
      <c r="A901" s="31" t="s">
        <v>3987</v>
      </c>
      <c r="B901" s="31" t="s">
        <v>2110</v>
      </c>
      <c r="C901" s="32" t="s">
        <v>674</v>
      </c>
      <c r="D901" s="11"/>
      <c r="E901" s="11"/>
      <c r="F901" s="57">
        <f t="shared" si="264"/>
        <v>0</v>
      </c>
      <c r="G901" s="58"/>
      <c r="H901" s="11">
        <v>15000000</v>
      </c>
      <c r="I901" s="73">
        <f t="shared" si="262"/>
        <v>15000000</v>
      </c>
      <c r="J901" s="59"/>
      <c r="K901" s="58"/>
      <c r="L901" s="73">
        <f t="shared" si="259"/>
        <v>0</v>
      </c>
      <c r="M901" s="59">
        <f t="shared" si="263"/>
        <v>15000000</v>
      </c>
    </row>
    <row r="902" spans="1:13" s="2" customFormat="1" ht="37.5" customHeight="1" x14ac:dyDescent="0.25">
      <c r="A902" s="31" t="s">
        <v>3987</v>
      </c>
      <c r="B902" s="31" t="s">
        <v>2111</v>
      </c>
      <c r="C902" s="32" t="s">
        <v>722</v>
      </c>
      <c r="D902" s="11"/>
      <c r="E902" s="11"/>
      <c r="F902" s="57">
        <f t="shared" si="264"/>
        <v>0</v>
      </c>
      <c r="G902" s="58"/>
      <c r="H902" s="11"/>
      <c r="I902" s="73">
        <f t="shared" si="262"/>
        <v>0</v>
      </c>
      <c r="J902" s="59"/>
      <c r="K902" s="58"/>
      <c r="L902" s="73">
        <f t="shared" si="259"/>
        <v>0</v>
      </c>
      <c r="M902" s="59">
        <f t="shared" si="263"/>
        <v>0</v>
      </c>
    </row>
    <row r="903" spans="1:13" s="2" customFormat="1" ht="37.5" customHeight="1" x14ac:dyDescent="0.25">
      <c r="A903" s="31" t="s">
        <v>3987</v>
      </c>
      <c r="B903" s="31" t="s">
        <v>2112</v>
      </c>
      <c r="C903" s="32" t="s">
        <v>755</v>
      </c>
      <c r="D903" s="11"/>
      <c r="E903" s="11"/>
      <c r="F903" s="57">
        <f t="shared" si="264"/>
        <v>0</v>
      </c>
      <c r="G903" s="58"/>
      <c r="H903" s="11">
        <v>1144978905</v>
      </c>
      <c r="I903" s="73">
        <f t="shared" si="262"/>
        <v>1144978905</v>
      </c>
      <c r="J903" s="59"/>
      <c r="K903" s="58"/>
      <c r="L903" s="73">
        <f t="shared" si="259"/>
        <v>0</v>
      </c>
      <c r="M903" s="59">
        <f t="shared" si="263"/>
        <v>1144978905</v>
      </c>
    </row>
    <row r="904" spans="1:13" s="2" customFormat="1" ht="27" x14ac:dyDescent="0.25">
      <c r="A904" s="31" t="s">
        <v>3987</v>
      </c>
      <c r="B904" s="31" t="s">
        <v>2113</v>
      </c>
      <c r="C904" s="32" t="s">
        <v>863</v>
      </c>
      <c r="D904" s="11"/>
      <c r="E904" s="11"/>
      <c r="F904" s="57">
        <f t="shared" si="264"/>
        <v>0</v>
      </c>
      <c r="G904" s="58"/>
      <c r="H904" s="11"/>
      <c r="I904" s="73">
        <f t="shared" si="262"/>
        <v>0</v>
      </c>
      <c r="J904" s="59"/>
      <c r="K904" s="58"/>
      <c r="L904" s="73">
        <f t="shared" si="259"/>
        <v>0</v>
      </c>
      <c r="M904" s="59">
        <f t="shared" si="263"/>
        <v>0</v>
      </c>
    </row>
    <row r="905" spans="1:13" s="2" customFormat="1" ht="13.5" x14ac:dyDescent="0.25">
      <c r="A905" s="31" t="s">
        <v>3987</v>
      </c>
      <c r="B905" s="31" t="s">
        <v>2114</v>
      </c>
      <c r="C905" s="32" t="s">
        <v>914</v>
      </c>
      <c r="D905" s="11"/>
      <c r="E905" s="11"/>
      <c r="F905" s="57">
        <f t="shared" si="264"/>
        <v>0</v>
      </c>
      <c r="G905" s="58"/>
      <c r="H905" s="11"/>
      <c r="I905" s="73">
        <f t="shared" si="262"/>
        <v>0</v>
      </c>
      <c r="J905" s="59"/>
      <c r="K905" s="58"/>
      <c r="L905" s="73">
        <f t="shared" si="259"/>
        <v>0</v>
      </c>
      <c r="M905" s="59">
        <f t="shared" si="263"/>
        <v>0</v>
      </c>
    </row>
    <row r="906" spans="1:13" ht="27" x14ac:dyDescent="0.25">
      <c r="A906" s="16" t="s">
        <v>1466</v>
      </c>
      <c r="B906" s="16" t="s">
        <v>1467</v>
      </c>
      <c r="C906" s="30" t="s">
        <v>1468</v>
      </c>
      <c r="D906" s="7">
        <f>+D907+D924</f>
        <v>70613815</v>
      </c>
      <c r="E906" s="7">
        <f>+E907+E924</f>
        <v>0</v>
      </c>
      <c r="F906" s="8">
        <f>+D906+E906</f>
        <v>70613815</v>
      </c>
      <c r="G906" s="10">
        <f>+G907+G924</f>
        <v>0</v>
      </c>
      <c r="H906" s="7">
        <f>+H907+H924</f>
        <v>1582774686</v>
      </c>
      <c r="I906" s="70">
        <f>+SUM(F906:H906)</f>
        <v>1653388501</v>
      </c>
      <c r="J906" s="48">
        <f>+J907+J924</f>
        <v>0</v>
      </c>
      <c r="K906" s="10">
        <f>+K907+K924</f>
        <v>0</v>
      </c>
      <c r="L906" s="70">
        <f t="shared" si="259"/>
        <v>0</v>
      </c>
      <c r="M906" s="48">
        <f>+I906+L906</f>
        <v>1653388501</v>
      </c>
    </row>
    <row r="907" spans="1:13" ht="24.75" customHeight="1" x14ac:dyDescent="0.25">
      <c r="A907" s="16" t="s">
        <v>2157</v>
      </c>
      <c r="B907" s="16" t="s">
        <v>2155</v>
      </c>
      <c r="C907" s="30" t="s">
        <v>1578</v>
      </c>
      <c r="D907" s="7">
        <f t="shared" ref="D907:K907" si="265">+D908+D921</f>
        <v>70613815</v>
      </c>
      <c r="E907" s="7">
        <f t="shared" si="265"/>
        <v>0</v>
      </c>
      <c r="F907" s="7">
        <f t="shared" si="265"/>
        <v>70613815</v>
      </c>
      <c r="G907" s="7">
        <f t="shared" si="265"/>
        <v>0</v>
      </c>
      <c r="H907" s="7">
        <f t="shared" si="265"/>
        <v>879319270</v>
      </c>
      <c r="I907" s="7">
        <f t="shared" si="265"/>
        <v>949933085</v>
      </c>
      <c r="J907" s="7">
        <f t="shared" si="265"/>
        <v>0</v>
      </c>
      <c r="K907" s="7">
        <f t="shared" si="265"/>
        <v>0</v>
      </c>
      <c r="L907" s="70">
        <f t="shared" si="259"/>
        <v>0</v>
      </c>
      <c r="M907" s="47">
        <f t="shared" ref="M907:M908" si="266">L907+I907</f>
        <v>949933085</v>
      </c>
    </row>
    <row r="908" spans="1:13" s="2" customFormat="1" ht="13.5" x14ac:dyDescent="0.25">
      <c r="A908" s="16" t="s">
        <v>2157</v>
      </c>
      <c r="B908" s="16" t="s">
        <v>2142</v>
      </c>
      <c r="C908" s="17" t="s">
        <v>170</v>
      </c>
      <c r="D908" s="7">
        <f>+D909</f>
        <v>70613815</v>
      </c>
      <c r="E908" s="7">
        <f>+E909</f>
        <v>0</v>
      </c>
      <c r="F908" s="8">
        <f t="shared" ref="F908:I908" si="267">+F909</f>
        <v>70613815</v>
      </c>
      <c r="G908" s="10">
        <f>+G909</f>
        <v>0</v>
      </c>
      <c r="H908" s="7">
        <f>+H909</f>
        <v>763941770</v>
      </c>
      <c r="I908" s="70">
        <f t="shared" si="267"/>
        <v>834555585</v>
      </c>
      <c r="J908" s="48">
        <f>+J909</f>
        <v>0</v>
      </c>
      <c r="K908" s="10">
        <f>+K909</f>
        <v>0</v>
      </c>
      <c r="L908" s="70">
        <f t="shared" si="259"/>
        <v>0</v>
      </c>
      <c r="M908" s="47">
        <f t="shared" si="266"/>
        <v>834555585</v>
      </c>
    </row>
    <row r="909" spans="1:13" s="2" customFormat="1" ht="13.5" x14ac:dyDescent="0.25">
      <c r="A909" s="16" t="s">
        <v>2157</v>
      </c>
      <c r="B909" s="16" t="s">
        <v>2143</v>
      </c>
      <c r="C909" s="17" t="s">
        <v>330</v>
      </c>
      <c r="D909" s="7">
        <f>SUM(D910:D920)</f>
        <v>70613815</v>
      </c>
      <c r="E909" s="7">
        <f>SUM(E910:E920)</f>
        <v>0</v>
      </c>
      <c r="F909" s="8">
        <f>+D909+E909</f>
        <v>70613815</v>
      </c>
      <c r="G909" s="10">
        <f>SUM(G910:G920)</f>
        <v>0</v>
      </c>
      <c r="H909" s="7">
        <f>SUM(H910:H920)</f>
        <v>763941770</v>
      </c>
      <c r="I909" s="70">
        <f>+SUM(F909:H909)</f>
        <v>834555585</v>
      </c>
      <c r="J909" s="48">
        <f>SUM(J910:J920)</f>
        <v>0</v>
      </c>
      <c r="K909" s="10">
        <f>SUM(K910:K920)</f>
        <v>0</v>
      </c>
      <c r="L909" s="70">
        <f>SUM(J909:K909)</f>
        <v>0</v>
      </c>
      <c r="M909" s="47">
        <f>SUM(M910:M920)</f>
        <v>834555585</v>
      </c>
    </row>
    <row r="910" spans="1:13" s="2" customFormat="1" ht="27" x14ac:dyDescent="0.25">
      <c r="A910" s="31" t="s">
        <v>2157</v>
      </c>
      <c r="B910" s="31" t="s">
        <v>2144</v>
      </c>
      <c r="C910" s="32" t="s">
        <v>333</v>
      </c>
      <c r="D910" s="11"/>
      <c r="E910" s="11"/>
      <c r="F910" s="57">
        <f>SUM(D910:E910)</f>
        <v>0</v>
      </c>
      <c r="G910" s="58"/>
      <c r="H910" s="11"/>
      <c r="I910" s="73">
        <f t="shared" ref="I910:I920" si="268">SUM(F910:H910)</f>
        <v>0</v>
      </c>
      <c r="J910" s="59"/>
      <c r="K910" s="58"/>
      <c r="L910" s="73">
        <f t="shared" si="259"/>
        <v>0</v>
      </c>
      <c r="M910" s="59">
        <f t="shared" ref="M910:M920" si="269">+L910+I910</f>
        <v>0</v>
      </c>
    </row>
    <row r="911" spans="1:13" s="2" customFormat="1" ht="13.5" x14ac:dyDescent="0.25">
      <c r="A911" s="31" t="s">
        <v>2157</v>
      </c>
      <c r="B911" s="31" t="s">
        <v>2145</v>
      </c>
      <c r="C911" s="32" t="s">
        <v>369</v>
      </c>
      <c r="D911" s="11"/>
      <c r="E911" s="11"/>
      <c r="F911" s="57">
        <f t="shared" ref="F911:F920" si="270">SUM(D911:E911)</f>
        <v>0</v>
      </c>
      <c r="G911" s="58"/>
      <c r="H911" s="11"/>
      <c r="I911" s="73">
        <f t="shared" si="268"/>
        <v>0</v>
      </c>
      <c r="J911" s="59"/>
      <c r="K911" s="58"/>
      <c r="L911" s="73">
        <f>SUM(J911:K911)</f>
        <v>0</v>
      </c>
      <c r="M911" s="59">
        <f t="shared" si="269"/>
        <v>0</v>
      </c>
    </row>
    <row r="912" spans="1:13" s="2" customFormat="1" ht="40.5" x14ac:dyDescent="0.25">
      <c r="A912" s="31" t="s">
        <v>2157</v>
      </c>
      <c r="B912" s="31" t="s">
        <v>2146</v>
      </c>
      <c r="C912" s="32" t="s">
        <v>384</v>
      </c>
      <c r="D912" s="11"/>
      <c r="E912" s="11"/>
      <c r="F912" s="57">
        <f t="shared" si="270"/>
        <v>0</v>
      </c>
      <c r="G912" s="58"/>
      <c r="H912" s="11"/>
      <c r="I912" s="73">
        <f t="shared" si="268"/>
        <v>0</v>
      </c>
      <c r="J912" s="59"/>
      <c r="K912" s="58"/>
      <c r="L912" s="73">
        <f>SUM(J912:K912)</f>
        <v>0</v>
      </c>
      <c r="M912" s="59">
        <f t="shared" si="269"/>
        <v>0</v>
      </c>
    </row>
    <row r="913" spans="1:13" s="2" customFormat="1" ht="27" x14ac:dyDescent="0.25">
      <c r="A913" s="31" t="s">
        <v>2157</v>
      </c>
      <c r="B913" s="31" t="s">
        <v>2147</v>
      </c>
      <c r="C913" s="32" t="s">
        <v>459</v>
      </c>
      <c r="D913" s="11"/>
      <c r="E913" s="11"/>
      <c r="F913" s="57">
        <f t="shared" si="270"/>
        <v>0</v>
      </c>
      <c r="G913" s="58"/>
      <c r="H913" s="11">
        <v>6105512</v>
      </c>
      <c r="I913" s="73">
        <f t="shared" si="268"/>
        <v>6105512</v>
      </c>
      <c r="J913" s="59"/>
      <c r="K913" s="58"/>
      <c r="L913" s="73">
        <f>SUM(J913:K913)</f>
        <v>0</v>
      </c>
      <c r="M913" s="59">
        <f t="shared" si="269"/>
        <v>6105512</v>
      </c>
    </row>
    <row r="914" spans="1:13" s="2" customFormat="1" ht="13.5" x14ac:dyDescent="0.25">
      <c r="A914" s="31" t="s">
        <v>2157</v>
      </c>
      <c r="B914" s="31" t="s">
        <v>2148</v>
      </c>
      <c r="C914" s="32" t="s">
        <v>588</v>
      </c>
      <c r="D914" s="11"/>
      <c r="E914" s="11"/>
      <c r="F914" s="57">
        <f t="shared" si="270"/>
        <v>0</v>
      </c>
      <c r="G914" s="58"/>
      <c r="H914" s="11"/>
      <c r="I914" s="73">
        <f t="shared" si="268"/>
        <v>0</v>
      </c>
      <c r="J914" s="59"/>
      <c r="K914" s="58"/>
      <c r="L914" s="73">
        <f t="shared" si="259"/>
        <v>0</v>
      </c>
      <c r="M914" s="59">
        <f t="shared" si="269"/>
        <v>0</v>
      </c>
    </row>
    <row r="915" spans="1:13" s="2" customFormat="1" ht="13.5" x14ac:dyDescent="0.25">
      <c r="A915" s="31" t="s">
        <v>2157</v>
      </c>
      <c r="B915" s="31" t="s">
        <v>2149</v>
      </c>
      <c r="C915" s="32" t="s">
        <v>650</v>
      </c>
      <c r="D915" s="11"/>
      <c r="E915" s="11"/>
      <c r="F915" s="57">
        <f t="shared" si="270"/>
        <v>0</v>
      </c>
      <c r="G915" s="58"/>
      <c r="H915" s="11"/>
      <c r="I915" s="73">
        <f t="shared" si="268"/>
        <v>0</v>
      </c>
      <c r="J915" s="59"/>
      <c r="K915" s="58"/>
      <c r="L915" s="73">
        <f>SUM(J915:K915)</f>
        <v>0</v>
      </c>
      <c r="M915" s="59">
        <f t="shared" si="269"/>
        <v>0</v>
      </c>
    </row>
    <row r="916" spans="1:13" s="2" customFormat="1" ht="54" x14ac:dyDescent="0.25">
      <c r="A916" s="31" t="s">
        <v>2157</v>
      </c>
      <c r="B916" s="31" t="s">
        <v>2150</v>
      </c>
      <c r="C916" s="32" t="s">
        <v>674</v>
      </c>
      <c r="D916" s="11"/>
      <c r="E916" s="11"/>
      <c r="F916" s="57">
        <f t="shared" si="270"/>
        <v>0</v>
      </c>
      <c r="G916" s="58"/>
      <c r="H916" s="11"/>
      <c r="I916" s="73">
        <f t="shared" si="268"/>
        <v>0</v>
      </c>
      <c r="J916" s="59"/>
      <c r="K916" s="58"/>
      <c r="L916" s="73">
        <f>SUM(J916:K916)</f>
        <v>0</v>
      </c>
      <c r="M916" s="59">
        <f t="shared" si="269"/>
        <v>0</v>
      </c>
    </row>
    <row r="917" spans="1:13" s="2" customFormat="1" ht="37.5" customHeight="1" x14ac:dyDescent="0.25">
      <c r="A917" s="31" t="s">
        <v>2157</v>
      </c>
      <c r="B917" s="31" t="s">
        <v>2151</v>
      </c>
      <c r="C917" s="32" t="s">
        <v>722</v>
      </c>
      <c r="D917" s="11"/>
      <c r="E917" s="11"/>
      <c r="F917" s="57">
        <f t="shared" si="270"/>
        <v>0</v>
      </c>
      <c r="G917" s="58"/>
      <c r="H917" s="11"/>
      <c r="I917" s="73">
        <f t="shared" si="268"/>
        <v>0</v>
      </c>
      <c r="J917" s="59"/>
      <c r="K917" s="58"/>
      <c r="L917" s="73">
        <f t="shared" si="259"/>
        <v>0</v>
      </c>
      <c r="M917" s="59">
        <f t="shared" si="269"/>
        <v>0</v>
      </c>
    </row>
    <row r="918" spans="1:13" s="2" customFormat="1" ht="37.5" customHeight="1" x14ac:dyDescent="0.25">
      <c r="A918" s="31" t="s">
        <v>2157</v>
      </c>
      <c r="B918" s="31" t="s">
        <v>2152</v>
      </c>
      <c r="C918" s="32" t="s">
        <v>755</v>
      </c>
      <c r="D918" s="11">
        <v>70613815</v>
      </c>
      <c r="E918" s="11"/>
      <c r="F918" s="57">
        <f t="shared" si="270"/>
        <v>70613815</v>
      </c>
      <c r="G918" s="58"/>
      <c r="H918" s="11">
        <v>757836258</v>
      </c>
      <c r="I918" s="73">
        <f t="shared" si="268"/>
        <v>828450073</v>
      </c>
      <c r="J918" s="59"/>
      <c r="K918" s="58"/>
      <c r="L918" s="73">
        <f>SUM(J918:K918)</f>
        <v>0</v>
      </c>
      <c r="M918" s="59">
        <f t="shared" si="269"/>
        <v>828450073</v>
      </c>
    </row>
    <row r="919" spans="1:13" s="2" customFormat="1" ht="27" x14ac:dyDescent="0.25">
      <c r="A919" s="31" t="s">
        <v>2157</v>
      </c>
      <c r="B919" s="31" t="s">
        <v>2153</v>
      </c>
      <c r="C919" s="32" t="s">
        <v>863</v>
      </c>
      <c r="D919" s="11"/>
      <c r="E919" s="11"/>
      <c r="F919" s="57">
        <f t="shared" si="270"/>
        <v>0</v>
      </c>
      <c r="G919" s="58"/>
      <c r="H919" s="11"/>
      <c r="I919" s="73">
        <f t="shared" si="268"/>
        <v>0</v>
      </c>
      <c r="J919" s="59"/>
      <c r="K919" s="58"/>
      <c r="L919" s="73">
        <f>SUM(J919:K919)</f>
        <v>0</v>
      </c>
      <c r="M919" s="59">
        <f t="shared" si="269"/>
        <v>0</v>
      </c>
    </row>
    <row r="920" spans="1:13" s="2" customFormat="1" ht="13.5" x14ac:dyDescent="0.25">
      <c r="A920" s="31" t="s">
        <v>2157</v>
      </c>
      <c r="B920" s="31" t="s">
        <v>2154</v>
      </c>
      <c r="C920" s="32" t="s">
        <v>914</v>
      </c>
      <c r="D920" s="11"/>
      <c r="E920" s="11"/>
      <c r="F920" s="57">
        <f t="shared" si="270"/>
        <v>0</v>
      </c>
      <c r="G920" s="58"/>
      <c r="H920" s="11"/>
      <c r="I920" s="73">
        <f t="shared" si="268"/>
        <v>0</v>
      </c>
      <c r="J920" s="59"/>
      <c r="K920" s="58"/>
      <c r="L920" s="73">
        <f t="shared" ref="L920" si="271">SUM(J920:K920)</f>
        <v>0</v>
      </c>
      <c r="M920" s="59">
        <f t="shared" si="269"/>
        <v>0</v>
      </c>
    </row>
    <row r="921" spans="1:13" s="2" customFormat="1" ht="45" customHeight="1" x14ac:dyDescent="0.25">
      <c r="A921" s="16" t="s">
        <v>2157</v>
      </c>
      <c r="B921" s="16" t="s">
        <v>7018</v>
      </c>
      <c r="C921" s="17" t="s">
        <v>917</v>
      </c>
      <c r="D921" s="7">
        <f>+D922</f>
        <v>0</v>
      </c>
      <c r="E921" s="7">
        <f>+E922</f>
        <v>0</v>
      </c>
      <c r="F921" s="8">
        <f>+D921+E921</f>
        <v>0</v>
      </c>
      <c r="G921" s="10">
        <f t="shared" ref="G921:L921" si="272">+G922</f>
        <v>0</v>
      </c>
      <c r="H921" s="10">
        <f t="shared" si="272"/>
        <v>115377500</v>
      </c>
      <c r="I921" s="70">
        <f t="shared" si="272"/>
        <v>115377500</v>
      </c>
      <c r="J921" s="10">
        <f t="shared" si="272"/>
        <v>0</v>
      </c>
      <c r="K921" s="10">
        <f t="shared" si="272"/>
        <v>0</v>
      </c>
      <c r="L921" s="70">
        <f t="shared" si="272"/>
        <v>0</v>
      </c>
      <c r="M921" s="47">
        <f>+L921+I921</f>
        <v>115377500</v>
      </c>
    </row>
    <row r="922" spans="1:13" s="2" customFormat="1" ht="45" customHeight="1" x14ac:dyDescent="0.25">
      <c r="A922" s="16" t="s">
        <v>2157</v>
      </c>
      <c r="B922" s="16" t="s">
        <v>7019</v>
      </c>
      <c r="C922" s="17" t="s">
        <v>7020</v>
      </c>
      <c r="D922" s="7">
        <f>+D923</f>
        <v>0</v>
      </c>
      <c r="E922" s="7">
        <f>+E923</f>
        <v>0</v>
      </c>
      <c r="F922" s="8">
        <f>+D922+E922</f>
        <v>0</v>
      </c>
      <c r="G922" s="10">
        <f>+G923</f>
        <v>0</v>
      </c>
      <c r="H922" s="10">
        <f>+H923</f>
        <v>115377500</v>
      </c>
      <c r="I922" s="70">
        <f>SUM(F922:H922)</f>
        <v>115377500</v>
      </c>
      <c r="J922" s="10">
        <f>+J923</f>
        <v>0</v>
      </c>
      <c r="K922" s="10">
        <f>+K923</f>
        <v>0</v>
      </c>
      <c r="L922" s="70">
        <f>+L923</f>
        <v>0</v>
      </c>
      <c r="M922" s="47">
        <f>+L922+I922</f>
        <v>115377500</v>
      </c>
    </row>
    <row r="923" spans="1:13" s="2" customFormat="1" ht="13.5" x14ac:dyDescent="0.25">
      <c r="A923" s="31" t="s">
        <v>2157</v>
      </c>
      <c r="B923" s="31" t="s">
        <v>7021</v>
      </c>
      <c r="C923" s="32" t="s">
        <v>7022</v>
      </c>
      <c r="D923" s="11"/>
      <c r="E923" s="11"/>
      <c r="F923" s="57">
        <f>SUM(D923:E923)</f>
        <v>0</v>
      </c>
      <c r="G923" s="58"/>
      <c r="H923" s="11">
        <v>115377500</v>
      </c>
      <c r="I923" s="73">
        <f>SUM(F923:H923)</f>
        <v>115377500</v>
      </c>
      <c r="J923" s="59"/>
      <c r="K923" s="58"/>
      <c r="L923" s="73">
        <f>SUM(J923:K923)</f>
        <v>0</v>
      </c>
      <c r="M923" s="59">
        <f>+L923+I923</f>
        <v>115377500</v>
      </c>
    </row>
    <row r="924" spans="1:13" ht="24.75" customHeight="1" x14ac:dyDescent="0.25">
      <c r="A924" s="16" t="s">
        <v>2157</v>
      </c>
      <c r="B924" s="16" t="s">
        <v>2156</v>
      </c>
      <c r="C924" s="30" t="s">
        <v>1579</v>
      </c>
      <c r="D924" s="7">
        <f>+D925</f>
        <v>0</v>
      </c>
      <c r="E924" s="7">
        <f>+E925</f>
        <v>0</v>
      </c>
      <c r="F924" s="8">
        <f t="shared" ref="F924:I925" si="273">+F925</f>
        <v>0</v>
      </c>
      <c r="G924" s="10">
        <f>+G925</f>
        <v>0</v>
      </c>
      <c r="H924" s="7">
        <f>+H925</f>
        <v>703455416</v>
      </c>
      <c r="I924" s="70">
        <f t="shared" si="273"/>
        <v>703455416</v>
      </c>
      <c r="J924" s="48">
        <f>+J925</f>
        <v>0</v>
      </c>
      <c r="K924" s="10">
        <f>+K925</f>
        <v>0</v>
      </c>
      <c r="L924" s="70">
        <f>SUM(J924:K924)</f>
        <v>0</v>
      </c>
      <c r="M924" s="47">
        <f t="shared" ref="M924:M925" si="274">L924+I924</f>
        <v>703455416</v>
      </c>
    </row>
    <row r="925" spans="1:13" s="2" customFormat="1" ht="13.5" x14ac:dyDescent="0.25">
      <c r="A925" s="16" t="s">
        <v>2157</v>
      </c>
      <c r="B925" s="16" t="s">
        <v>2158</v>
      </c>
      <c r="C925" s="17" t="s">
        <v>170</v>
      </c>
      <c r="D925" s="7">
        <f>+D926</f>
        <v>0</v>
      </c>
      <c r="E925" s="7">
        <f>+E926</f>
        <v>0</v>
      </c>
      <c r="F925" s="8">
        <f t="shared" si="273"/>
        <v>0</v>
      </c>
      <c r="G925" s="10">
        <f>+G926</f>
        <v>0</v>
      </c>
      <c r="H925" s="7">
        <f>+H926</f>
        <v>703455416</v>
      </c>
      <c r="I925" s="70">
        <f t="shared" si="273"/>
        <v>703455416</v>
      </c>
      <c r="J925" s="48">
        <f>+J926</f>
        <v>0</v>
      </c>
      <c r="K925" s="10">
        <f>+K926</f>
        <v>0</v>
      </c>
      <c r="L925" s="70">
        <f>SUM(J925:K925)</f>
        <v>0</v>
      </c>
      <c r="M925" s="47">
        <f t="shared" si="274"/>
        <v>703455416</v>
      </c>
    </row>
    <row r="926" spans="1:13" s="2" customFormat="1" ht="13.5" x14ac:dyDescent="0.25">
      <c r="A926" s="16" t="s">
        <v>2157</v>
      </c>
      <c r="B926" s="16" t="s">
        <v>2159</v>
      </c>
      <c r="C926" s="17" t="s">
        <v>330</v>
      </c>
      <c r="D926" s="7">
        <f>SUM(D927:D937)</f>
        <v>0</v>
      </c>
      <c r="E926" s="7">
        <f>SUM(E927:E937)</f>
        <v>0</v>
      </c>
      <c r="F926" s="8">
        <f>+D926+E926</f>
        <v>0</v>
      </c>
      <c r="G926" s="10">
        <f>SUM(G927:G937)</f>
        <v>0</v>
      </c>
      <c r="H926" s="7">
        <f>SUM(H927:H937)</f>
        <v>703455416</v>
      </c>
      <c r="I926" s="70">
        <f>+SUM(F926:H926)</f>
        <v>703455416</v>
      </c>
      <c r="J926" s="48">
        <f>SUM(J927:J937)</f>
        <v>0</v>
      </c>
      <c r="K926" s="10">
        <f>SUM(K927:K937)</f>
        <v>0</v>
      </c>
      <c r="L926" s="70">
        <f>SUM(J926:K926)</f>
        <v>0</v>
      </c>
      <c r="M926" s="47">
        <f>SUM(M927:M937)</f>
        <v>703455416</v>
      </c>
    </row>
    <row r="927" spans="1:13" s="2" customFormat="1" ht="27" x14ac:dyDescent="0.25">
      <c r="A927" s="31" t="s">
        <v>2157</v>
      </c>
      <c r="B927" s="31" t="s">
        <v>2160</v>
      </c>
      <c r="C927" s="32" t="s">
        <v>333</v>
      </c>
      <c r="D927" s="11"/>
      <c r="E927" s="11"/>
      <c r="F927" s="57">
        <f>SUM(D927:E927)</f>
        <v>0</v>
      </c>
      <c r="G927" s="58"/>
      <c r="H927" s="11"/>
      <c r="I927" s="73">
        <f t="shared" ref="I927:I937" si="275">SUM(F927:H927)</f>
        <v>0</v>
      </c>
      <c r="J927" s="59"/>
      <c r="K927" s="58"/>
      <c r="L927" s="73">
        <f t="shared" si="259"/>
        <v>0</v>
      </c>
      <c r="M927" s="59">
        <f t="shared" ref="M927:M937" si="276">+L927+I927</f>
        <v>0</v>
      </c>
    </row>
    <row r="928" spans="1:13" s="2" customFormat="1" ht="13.5" x14ac:dyDescent="0.25">
      <c r="A928" s="31" t="s">
        <v>2157</v>
      </c>
      <c r="B928" s="31" t="s">
        <v>2161</v>
      </c>
      <c r="C928" s="32" t="s">
        <v>369</v>
      </c>
      <c r="D928" s="11"/>
      <c r="E928" s="11"/>
      <c r="F928" s="57">
        <f t="shared" ref="F928:F937" si="277">SUM(D928:E928)</f>
        <v>0</v>
      </c>
      <c r="G928" s="58"/>
      <c r="H928" s="11"/>
      <c r="I928" s="73">
        <f t="shared" si="275"/>
        <v>0</v>
      </c>
      <c r="J928" s="59"/>
      <c r="K928" s="58"/>
      <c r="L928" s="73">
        <f>SUM(J928:K928)</f>
        <v>0</v>
      </c>
      <c r="M928" s="59">
        <f t="shared" si="276"/>
        <v>0</v>
      </c>
    </row>
    <row r="929" spans="1:13" s="2" customFormat="1" ht="40.5" x14ac:dyDescent="0.25">
      <c r="A929" s="31" t="s">
        <v>2157</v>
      </c>
      <c r="B929" s="31" t="s">
        <v>2162</v>
      </c>
      <c r="C929" s="32" t="s">
        <v>384</v>
      </c>
      <c r="D929" s="11"/>
      <c r="E929" s="11"/>
      <c r="F929" s="57">
        <f t="shared" si="277"/>
        <v>0</v>
      </c>
      <c r="G929" s="58"/>
      <c r="H929" s="11"/>
      <c r="I929" s="73">
        <f t="shared" si="275"/>
        <v>0</v>
      </c>
      <c r="J929" s="59"/>
      <c r="K929" s="58"/>
      <c r="L929" s="73">
        <f>SUM(J929:K929)</f>
        <v>0</v>
      </c>
      <c r="M929" s="59">
        <f t="shared" si="276"/>
        <v>0</v>
      </c>
    </row>
    <row r="930" spans="1:13" s="2" customFormat="1" ht="27" x14ac:dyDescent="0.25">
      <c r="A930" s="31" t="s">
        <v>2157</v>
      </c>
      <c r="B930" s="31" t="s">
        <v>2163</v>
      </c>
      <c r="C930" s="32" t="s">
        <v>459</v>
      </c>
      <c r="D930" s="11"/>
      <c r="E930" s="11"/>
      <c r="F930" s="57">
        <f t="shared" si="277"/>
        <v>0</v>
      </c>
      <c r="G930" s="58"/>
      <c r="H930" s="11">
        <v>25000000</v>
      </c>
      <c r="I930" s="73">
        <f t="shared" si="275"/>
        <v>25000000</v>
      </c>
      <c r="J930" s="59"/>
      <c r="K930" s="58"/>
      <c r="L930" s="73">
        <f>SUM(J930:K930)</f>
        <v>0</v>
      </c>
      <c r="M930" s="59">
        <f t="shared" si="276"/>
        <v>25000000</v>
      </c>
    </row>
    <row r="931" spans="1:13" s="2" customFormat="1" ht="13.5" x14ac:dyDescent="0.25">
      <c r="A931" s="31" t="s">
        <v>2157</v>
      </c>
      <c r="B931" s="31" t="s">
        <v>2164</v>
      </c>
      <c r="C931" s="32" t="s">
        <v>588</v>
      </c>
      <c r="D931" s="11"/>
      <c r="E931" s="11"/>
      <c r="F931" s="57">
        <f t="shared" si="277"/>
        <v>0</v>
      </c>
      <c r="G931" s="58"/>
      <c r="H931" s="11">
        <v>5000000</v>
      </c>
      <c r="I931" s="73">
        <f t="shared" si="275"/>
        <v>5000000</v>
      </c>
      <c r="J931" s="59"/>
      <c r="K931" s="58"/>
      <c r="L931" s="73">
        <f t="shared" si="259"/>
        <v>0</v>
      </c>
      <c r="M931" s="59">
        <f t="shared" si="276"/>
        <v>5000000</v>
      </c>
    </row>
    <row r="932" spans="1:13" s="2" customFormat="1" ht="13.5" x14ac:dyDescent="0.25">
      <c r="A932" s="31" t="s">
        <v>2157</v>
      </c>
      <c r="B932" s="31" t="s">
        <v>2165</v>
      </c>
      <c r="C932" s="32" t="s">
        <v>650</v>
      </c>
      <c r="D932" s="11"/>
      <c r="E932" s="11"/>
      <c r="F932" s="57">
        <f t="shared" si="277"/>
        <v>0</v>
      </c>
      <c r="G932" s="58"/>
      <c r="H932" s="11"/>
      <c r="I932" s="73">
        <f t="shared" si="275"/>
        <v>0</v>
      </c>
      <c r="J932" s="59"/>
      <c r="K932" s="58"/>
      <c r="L932" s="73">
        <f>SUM(J932:K932)</f>
        <v>0</v>
      </c>
      <c r="M932" s="59">
        <f t="shared" si="276"/>
        <v>0</v>
      </c>
    </row>
    <row r="933" spans="1:13" s="2" customFormat="1" ht="54" x14ac:dyDescent="0.25">
      <c r="A933" s="31" t="s">
        <v>2157</v>
      </c>
      <c r="B933" s="31" t="s">
        <v>2166</v>
      </c>
      <c r="C933" s="32" t="s">
        <v>674</v>
      </c>
      <c r="D933" s="11"/>
      <c r="E933" s="11"/>
      <c r="F933" s="57">
        <f t="shared" si="277"/>
        <v>0</v>
      </c>
      <c r="G933" s="58"/>
      <c r="H933" s="11">
        <v>140000000</v>
      </c>
      <c r="I933" s="73">
        <f t="shared" si="275"/>
        <v>140000000</v>
      </c>
      <c r="J933" s="59"/>
      <c r="K933" s="58"/>
      <c r="L933" s="73">
        <f>SUM(J933:K933)</f>
        <v>0</v>
      </c>
      <c r="M933" s="59">
        <f t="shared" si="276"/>
        <v>140000000</v>
      </c>
    </row>
    <row r="934" spans="1:13" s="2" customFormat="1" ht="37.5" customHeight="1" x14ac:dyDescent="0.25">
      <c r="A934" s="31" t="s">
        <v>2157</v>
      </c>
      <c r="B934" s="31" t="s">
        <v>2167</v>
      </c>
      <c r="C934" s="32" t="s">
        <v>722</v>
      </c>
      <c r="D934" s="11"/>
      <c r="E934" s="11"/>
      <c r="F934" s="57">
        <f t="shared" si="277"/>
        <v>0</v>
      </c>
      <c r="G934" s="58"/>
      <c r="H934" s="11"/>
      <c r="I934" s="73">
        <f t="shared" si="275"/>
        <v>0</v>
      </c>
      <c r="J934" s="59"/>
      <c r="K934" s="58"/>
      <c r="L934" s="73">
        <f>SUM(J934:K934)</f>
        <v>0</v>
      </c>
      <c r="M934" s="59">
        <f t="shared" si="276"/>
        <v>0</v>
      </c>
    </row>
    <row r="935" spans="1:13" s="2" customFormat="1" ht="37.5" customHeight="1" x14ac:dyDescent="0.25">
      <c r="A935" s="31" t="s">
        <v>2157</v>
      </c>
      <c r="B935" s="31" t="s">
        <v>2168</v>
      </c>
      <c r="C935" s="32" t="s">
        <v>755</v>
      </c>
      <c r="D935" s="11"/>
      <c r="E935" s="11"/>
      <c r="F935" s="57">
        <f t="shared" si="277"/>
        <v>0</v>
      </c>
      <c r="G935" s="58"/>
      <c r="H935" s="11">
        <v>438010416</v>
      </c>
      <c r="I935" s="73">
        <f t="shared" si="275"/>
        <v>438010416</v>
      </c>
      <c r="J935" s="59"/>
      <c r="K935" s="58"/>
      <c r="L935" s="73">
        <f>SUM(J935:K935)</f>
        <v>0</v>
      </c>
      <c r="M935" s="59">
        <f t="shared" si="276"/>
        <v>438010416</v>
      </c>
    </row>
    <row r="936" spans="1:13" s="2" customFormat="1" ht="27" x14ac:dyDescent="0.25">
      <c r="A936" s="31" t="s">
        <v>2157</v>
      </c>
      <c r="B936" s="31" t="s">
        <v>2169</v>
      </c>
      <c r="C936" s="32" t="s">
        <v>863</v>
      </c>
      <c r="D936" s="11"/>
      <c r="E936" s="11"/>
      <c r="F936" s="57">
        <f t="shared" si="277"/>
        <v>0</v>
      </c>
      <c r="G936" s="58"/>
      <c r="H936" s="11"/>
      <c r="I936" s="73">
        <f t="shared" si="275"/>
        <v>0</v>
      </c>
      <c r="J936" s="59"/>
      <c r="K936" s="58"/>
      <c r="L936" s="73">
        <f t="shared" si="259"/>
        <v>0</v>
      </c>
      <c r="M936" s="59">
        <f t="shared" si="276"/>
        <v>0</v>
      </c>
    </row>
    <row r="937" spans="1:13" s="2" customFormat="1" ht="13.5" x14ac:dyDescent="0.25">
      <c r="A937" s="31" t="s">
        <v>2157</v>
      </c>
      <c r="B937" s="31" t="s">
        <v>2170</v>
      </c>
      <c r="C937" s="32" t="s">
        <v>914</v>
      </c>
      <c r="D937" s="11"/>
      <c r="E937" s="11"/>
      <c r="F937" s="57">
        <f t="shared" si="277"/>
        <v>0</v>
      </c>
      <c r="G937" s="58"/>
      <c r="H937" s="11">
        <v>95445000</v>
      </c>
      <c r="I937" s="73">
        <f t="shared" si="275"/>
        <v>95445000</v>
      </c>
      <c r="J937" s="59"/>
      <c r="K937" s="58"/>
      <c r="L937" s="73">
        <f>SUM(J937:K937)</f>
        <v>0</v>
      </c>
      <c r="M937" s="59">
        <f t="shared" si="276"/>
        <v>95445000</v>
      </c>
    </row>
    <row r="938" spans="1:13" ht="40.5" x14ac:dyDescent="0.25">
      <c r="A938" s="16" t="s">
        <v>1469</v>
      </c>
      <c r="B938" s="16" t="s">
        <v>1470</v>
      </c>
      <c r="C938" s="30" t="s">
        <v>1471</v>
      </c>
      <c r="D938" s="7">
        <f>+D939+D953</f>
        <v>0</v>
      </c>
      <c r="E938" s="7">
        <f>+E939+E953</f>
        <v>0</v>
      </c>
      <c r="F938" s="8">
        <f>+D938+E938</f>
        <v>0</v>
      </c>
      <c r="G938" s="10">
        <f>+G939+G953</f>
        <v>0</v>
      </c>
      <c r="H938" s="7">
        <f>+H939+H953</f>
        <v>0</v>
      </c>
      <c r="I938" s="70">
        <f>+SUM(F938:H938)</f>
        <v>0</v>
      </c>
      <c r="J938" s="48">
        <f>+J939+J953</f>
        <v>0</v>
      </c>
      <c r="K938" s="10">
        <f>+K939+K953</f>
        <v>0</v>
      </c>
      <c r="L938" s="70">
        <f>SUM(J938:K938)</f>
        <v>0</v>
      </c>
      <c r="M938" s="48">
        <f>+I938+L938</f>
        <v>0</v>
      </c>
    </row>
    <row r="939" spans="1:13" ht="24.75" customHeight="1" x14ac:dyDescent="0.25">
      <c r="A939" s="16" t="s">
        <v>2198</v>
      </c>
      <c r="B939" s="16" t="s">
        <v>2184</v>
      </c>
      <c r="C939" s="30" t="s">
        <v>1580</v>
      </c>
      <c r="D939" s="7">
        <f>+D940</f>
        <v>0</v>
      </c>
      <c r="E939" s="7">
        <f>+E940</f>
        <v>0</v>
      </c>
      <c r="F939" s="8">
        <f t="shared" ref="F939:I940" si="278">+F940</f>
        <v>0</v>
      </c>
      <c r="G939" s="10">
        <f>+G940</f>
        <v>0</v>
      </c>
      <c r="H939" s="7">
        <f>+H940</f>
        <v>0</v>
      </c>
      <c r="I939" s="70">
        <f t="shared" si="278"/>
        <v>0</v>
      </c>
      <c r="J939" s="48">
        <f>+J940</f>
        <v>0</v>
      </c>
      <c r="K939" s="10">
        <f>+K940</f>
        <v>0</v>
      </c>
      <c r="L939" s="70">
        <f>SUM(J939:K939)</f>
        <v>0</v>
      </c>
      <c r="M939" s="47">
        <f t="shared" ref="M939:M940" si="279">L939+I939</f>
        <v>0</v>
      </c>
    </row>
    <row r="940" spans="1:13" s="2" customFormat="1" ht="13.5" x14ac:dyDescent="0.25">
      <c r="A940" s="16" t="s">
        <v>2198</v>
      </c>
      <c r="B940" s="16" t="s">
        <v>2226</v>
      </c>
      <c r="C940" s="17" t="s">
        <v>170</v>
      </c>
      <c r="D940" s="7">
        <f>+D941</f>
        <v>0</v>
      </c>
      <c r="E940" s="7">
        <f>+E941</f>
        <v>0</v>
      </c>
      <c r="F940" s="8">
        <f t="shared" si="278"/>
        <v>0</v>
      </c>
      <c r="G940" s="10">
        <f>+G941</f>
        <v>0</v>
      </c>
      <c r="H940" s="7">
        <f>+H941</f>
        <v>0</v>
      </c>
      <c r="I940" s="70">
        <f t="shared" si="278"/>
        <v>0</v>
      </c>
      <c r="J940" s="48">
        <f>+J941</f>
        <v>0</v>
      </c>
      <c r="K940" s="10">
        <f>+K941</f>
        <v>0</v>
      </c>
      <c r="L940" s="70">
        <f t="shared" si="259"/>
        <v>0</v>
      </c>
      <c r="M940" s="47">
        <f t="shared" si="279"/>
        <v>0</v>
      </c>
    </row>
    <row r="941" spans="1:13" s="2" customFormat="1" ht="13.5" x14ac:dyDescent="0.25">
      <c r="A941" s="16" t="s">
        <v>2198</v>
      </c>
      <c r="B941" s="16" t="s">
        <v>2227</v>
      </c>
      <c r="C941" s="17" t="s">
        <v>330</v>
      </c>
      <c r="D941" s="7">
        <f>SUM(D942:D952)</f>
        <v>0</v>
      </c>
      <c r="E941" s="7">
        <f>SUM(E942:E952)</f>
        <v>0</v>
      </c>
      <c r="F941" s="8">
        <f>+D941+E941</f>
        <v>0</v>
      </c>
      <c r="G941" s="10">
        <f>SUM(G942:G952)</f>
        <v>0</v>
      </c>
      <c r="H941" s="7">
        <f>SUM(H942:H952)</f>
        <v>0</v>
      </c>
      <c r="I941" s="70">
        <f>+SUM(F941:H941)</f>
        <v>0</v>
      </c>
      <c r="J941" s="48">
        <f>SUM(J942:J952)</f>
        <v>0</v>
      </c>
      <c r="K941" s="10">
        <f>SUM(K942:K952)</f>
        <v>0</v>
      </c>
      <c r="L941" s="70">
        <f>SUM(J941:K941)</f>
        <v>0</v>
      </c>
      <c r="M941" s="47">
        <f>SUM(M942:M952)</f>
        <v>0</v>
      </c>
    </row>
    <row r="942" spans="1:13" s="2" customFormat="1" ht="27" x14ac:dyDescent="0.25">
      <c r="A942" s="31" t="s">
        <v>2198</v>
      </c>
      <c r="B942" s="31" t="s">
        <v>2228</v>
      </c>
      <c r="C942" s="32" t="s">
        <v>333</v>
      </c>
      <c r="D942" s="11"/>
      <c r="E942" s="11"/>
      <c r="F942" s="57">
        <f>SUM(D942:E942)</f>
        <v>0</v>
      </c>
      <c r="G942" s="58"/>
      <c r="H942" s="11"/>
      <c r="I942" s="73">
        <f t="shared" ref="I942:I952" si="280">SUM(F942:H942)</f>
        <v>0</v>
      </c>
      <c r="J942" s="59"/>
      <c r="K942" s="58"/>
      <c r="L942" s="73">
        <f>SUM(J942:K942)</f>
        <v>0</v>
      </c>
      <c r="M942" s="59">
        <f t="shared" ref="M942:M952" si="281">+L942+I942</f>
        <v>0</v>
      </c>
    </row>
    <row r="943" spans="1:13" s="2" customFormat="1" ht="13.5" x14ac:dyDescent="0.25">
      <c r="A943" s="31" t="s">
        <v>2198</v>
      </c>
      <c r="B943" s="31" t="s">
        <v>2229</v>
      </c>
      <c r="C943" s="32" t="s">
        <v>369</v>
      </c>
      <c r="D943" s="11"/>
      <c r="E943" s="11"/>
      <c r="F943" s="57">
        <f t="shared" ref="F943:F952" si="282">SUM(D943:E943)</f>
        <v>0</v>
      </c>
      <c r="G943" s="58"/>
      <c r="H943" s="11"/>
      <c r="I943" s="73">
        <f t="shared" si="280"/>
        <v>0</v>
      </c>
      <c r="J943" s="59"/>
      <c r="K943" s="58"/>
      <c r="L943" s="73">
        <f>SUM(J943:K943)</f>
        <v>0</v>
      </c>
      <c r="M943" s="59">
        <f t="shared" si="281"/>
        <v>0</v>
      </c>
    </row>
    <row r="944" spans="1:13" s="2" customFormat="1" ht="40.5" x14ac:dyDescent="0.25">
      <c r="A944" s="31" t="s">
        <v>2198</v>
      </c>
      <c r="B944" s="31" t="s">
        <v>2230</v>
      </c>
      <c r="C944" s="32" t="s">
        <v>384</v>
      </c>
      <c r="D944" s="11"/>
      <c r="E944" s="11"/>
      <c r="F944" s="57">
        <f t="shared" si="282"/>
        <v>0</v>
      </c>
      <c r="G944" s="58"/>
      <c r="H944" s="11"/>
      <c r="I944" s="73">
        <f t="shared" si="280"/>
        <v>0</v>
      </c>
      <c r="J944" s="59"/>
      <c r="K944" s="58"/>
      <c r="L944" s="73">
        <f>SUM(J944:K944)</f>
        <v>0</v>
      </c>
      <c r="M944" s="59">
        <f t="shared" si="281"/>
        <v>0</v>
      </c>
    </row>
    <row r="945" spans="1:13" s="2" customFormat="1" ht="27" x14ac:dyDescent="0.25">
      <c r="A945" s="31" t="s">
        <v>2198</v>
      </c>
      <c r="B945" s="31" t="s">
        <v>2231</v>
      </c>
      <c r="C945" s="32" t="s">
        <v>459</v>
      </c>
      <c r="D945" s="11"/>
      <c r="E945" s="11"/>
      <c r="F945" s="57">
        <f t="shared" si="282"/>
        <v>0</v>
      </c>
      <c r="G945" s="58"/>
      <c r="H945" s="11"/>
      <c r="I945" s="73">
        <f t="shared" si="280"/>
        <v>0</v>
      </c>
      <c r="J945" s="59"/>
      <c r="K945" s="58"/>
      <c r="L945" s="73">
        <f t="shared" si="259"/>
        <v>0</v>
      </c>
      <c r="M945" s="59">
        <f t="shared" si="281"/>
        <v>0</v>
      </c>
    </row>
    <row r="946" spans="1:13" s="2" customFormat="1" ht="13.5" x14ac:dyDescent="0.25">
      <c r="A946" s="31" t="s">
        <v>2198</v>
      </c>
      <c r="B946" s="31" t="s">
        <v>2232</v>
      </c>
      <c r="C946" s="32" t="s">
        <v>588</v>
      </c>
      <c r="D946" s="11"/>
      <c r="E946" s="11"/>
      <c r="F946" s="57">
        <f t="shared" si="282"/>
        <v>0</v>
      </c>
      <c r="G946" s="58"/>
      <c r="H946" s="11"/>
      <c r="I946" s="73">
        <f t="shared" si="280"/>
        <v>0</v>
      </c>
      <c r="J946" s="59"/>
      <c r="K946" s="58"/>
      <c r="L946" s="73">
        <f>SUM(J946:K946)</f>
        <v>0</v>
      </c>
      <c r="M946" s="59">
        <f t="shared" si="281"/>
        <v>0</v>
      </c>
    </row>
    <row r="947" spans="1:13" s="2" customFormat="1" ht="13.5" x14ac:dyDescent="0.25">
      <c r="A947" s="31" t="s">
        <v>2198</v>
      </c>
      <c r="B947" s="31" t="s">
        <v>2233</v>
      </c>
      <c r="C947" s="32" t="s">
        <v>650</v>
      </c>
      <c r="D947" s="11"/>
      <c r="E947" s="11"/>
      <c r="F947" s="57">
        <f t="shared" si="282"/>
        <v>0</v>
      </c>
      <c r="G947" s="58"/>
      <c r="H947" s="11"/>
      <c r="I947" s="73">
        <f t="shared" si="280"/>
        <v>0</v>
      </c>
      <c r="J947" s="59"/>
      <c r="K947" s="58"/>
      <c r="L947" s="73">
        <f>SUM(J947:K947)</f>
        <v>0</v>
      </c>
      <c r="M947" s="59">
        <f t="shared" si="281"/>
        <v>0</v>
      </c>
    </row>
    <row r="948" spans="1:13" s="2" customFormat="1" ht="54" x14ac:dyDescent="0.25">
      <c r="A948" s="31" t="s">
        <v>2198</v>
      </c>
      <c r="B948" s="31" t="s">
        <v>2234</v>
      </c>
      <c r="C948" s="32" t="s">
        <v>674</v>
      </c>
      <c r="D948" s="11"/>
      <c r="E948" s="11"/>
      <c r="F948" s="57">
        <f t="shared" si="282"/>
        <v>0</v>
      </c>
      <c r="G948" s="58"/>
      <c r="H948" s="11"/>
      <c r="I948" s="73">
        <f t="shared" si="280"/>
        <v>0</v>
      </c>
      <c r="J948" s="59"/>
      <c r="K948" s="58"/>
      <c r="L948" s="73">
        <f t="shared" si="259"/>
        <v>0</v>
      </c>
      <c r="M948" s="59">
        <f t="shared" si="281"/>
        <v>0</v>
      </c>
    </row>
    <row r="949" spans="1:13" s="2" customFormat="1" ht="37.5" customHeight="1" x14ac:dyDescent="0.25">
      <c r="A949" s="31" t="s">
        <v>2198</v>
      </c>
      <c r="B949" s="31" t="s">
        <v>2235</v>
      </c>
      <c r="C949" s="32" t="s">
        <v>722</v>
      </c>
      <c r="D949" s="11"/>
      <c r="E949" s="11"/>
      <c r="F949" s="57">
        <f t="shared" si="282"/>
        <v>0</v>
      </c>
      <c r="G949" s="58"/>
      <c r="H949" s="11"/>
      <c r="I949" s="73">
        <f t="shared" si="280"/>
        <v>0</v>
      </c>
      <c r="J949" s="59"/>
      <c r="K949" s="58"/>
      <c r="L949" s="73">
        <f>SUM(J949:K949)</f>
        <v>0</v>
      </c>
      <c r="M949" s="59">
        <f t="shared" si="281"/>
        <v>0</v>
      </c>
    </row>
    <row r="950" spans="1:13" s="2" customFormat="1" ht="37.5" customHeight="1" x14ac:dyDescent="0.25">
      <c r="A950" s="31" t="s">
        <v>2198</v>
      </c>
      <c r="B950" s="31" t="s">
        <v>2236</v>
      </c>
      <c r="C950" s="32" t="s">
        <v>755</v>
      </c>
      <c r="D950" s="11"/>
      <c r="E950" s="11"/>
      <c r="F950" s="57">
        <f t="shared" si="282"/>
        <v>0</v>
      </c>
      <c r="G950" s="58"/>
      <c r="H950" s="11"/>
      <c r="I950" s="73">
        <f t="shared" si="280"/>
        <v>0</v>
      </c>
      <c r="J950" s="59"/>
      <c r="K950" s="58"/>
      <c r="L950" s="73">
        <f>SUM(J950:K950)</f>
        <v>0</v>
      </c>
      <c r="M950" s="59">
        <f t="shared" si="281"/>
        <v>0</v>
      </c>
    </row>
    <row r="951" spans="1:13" s="2" customFormat="1" ht="27" x14ac:dyDescent="0.25">
      <c r="A951" s="31" t="s">
        <v>2198</v>
      </c>
      <c r="B951" s="31" t="s">
        <v>2237</v>
      </c>
      <c r="C951" s="32" t="s">
        <v>863</v>
      </c>
      <c r="D951" s="11"/>
      <c r="E951" s="11"/>
      <c r="F951" s="57">
        <f t="shared" si="282"/>
        <v>0</v>
      </c>
      <c r="G951" s="58"/>
      <c r="H951" s="11"/>
      <c r="I951" s="73">
        <f t="shared" si="280"/>
        <v>0</v>
      </c>
      <c r="J951" s="59"/>
      <c r="K951" s="58"/>
      <c r="L951" s="73">
        <f t="shared" si="259"/>
        <v>0</v>
      </c>
      <c r="M951" s="59">
        <f t="shared" si="281"/>
        <v>0</v>
      </c>
    </row>
    <row r="952" spans="1:13" s="2" customFormat="1" ht="13.5" x14ac:dyDescent="0.25">
      <c r="A952" s="31" t="s">
        <v>2198</v>
      </c>
      <c r="B952" s="31" t="s">
        <v>2238</v>
      </c>
      <c r="C952" s="32" t="s">
        <v>914</v>
      </c>
      <c r="D952" s="11"/>
      <c r="E952" s="11"/>
      <c r="F952" s="57">
        <f t="shared" si="282"/>
        <v>0</v>
      </c>
      <c r="G952" s="58"/>
      <c r="H952" s="11"/>
      <c r="I952" s="73">
        <f t="shared" si="280"/>
        <v>0</v>
      </c>
      <c r="J952" s="59"/>
      <c r="K952" s="58"/>
      <c r="L952" s="73">
        <f>SUM(J952:K952)</f>
        <v>0</v>
      </c>
      <c r="M952" s="59">
        <f t="shared" si="281"/>
        <v>0</v>
      </c>
    </row>
    <row r="953" spans="1:13" ht="25.5" customHeight="1" x14ac:dyDescent="0.25">
      <c r="A953" s="16" t="s">
        <v>2198</v>
      </c>
      <c r="B953" s="16" t="s">
        <v>2212</v>
      </c>
      <c r="C953" s="30" t="s">
        <v>1581</v>
      </c>
      <c r="D953" s="7">
        <f>+D954</f>
        <v>0</v>
      </c>
      <c r="E953" s="7">
        <f>+E954</f>
        <v>0</v>
      </c>
      <c r="F953" s="8">
        <f t="shared" ref="F953:I954" si="283">+F954</f>
        <v>0</v>
      </c>
      <c r="G953" s="10">
        <f>+G954</f>
        <v>0</v>
      </c>
      <c r="H953" s="7">
        <f>+H954</f>
        <v>0</v>
      </c>
      <c r="I953" s="70">
        <f t="shared" si="283"/>
        <v>0</v>
      </c>
      <c r="J953" s="48">
        <f>+J954</f>
        <v>0</v>
      </c>
      <c r="K953" s="10">
        <f>+K954</f>
        <v>0</v>
      </c>
      <c r="L953" s="70">
        <f>SUM(J953:K953)</f>
        <v>0</v>
      </c>
      <c r="M953" s="47">
        <f t="shared" ref="M953:M954" si="284">L953+I953</f>
        <v>0</v>
      </c>
    </row>
    <row r="954" spans="1:13" s="2" customFormat="1" ht="13.5" x14ac:dyDescent="0.25">
      <c r="A954" s="16" t="s">
        <v>2198</v>
      </c>
      <c r="B954" s="16" t="s">
        <v>2213</v>
      </c>
      <c r="C954" s="17" t="s">
        <v>170</v>
      </c>
      <c r="D954" s="7">
        <f>+D955</f>
        <v>0</v>
      </c>
      <c r="E954" s="7">
        <f>+E955</f>
        <v>0</v>
      </c>
      <c r="F954" s="8">
        <f t="shared" si="283"/>
        <v>0</v>
      </c>
      <c r="G954" s="10">
        <f>+G955</f>
        <v>0</v>
      </c>
      <c r="H954" s="7">
        <f>+H955</f>
        <v>0</v>
      </c>
      <c r="I954" s="70">
        <f t="shared" si="283"/>
        <v>0</v>
      </c>
      <c r="J954" s="48">
        <f>+J955</f>
        <v>0</v>
      </c>
      <c r="K954" s="10">
        <f>+K955</f>
        <v>0</v>
      </c>
      <c r="L954" s="70">
        <f t="shared" ref="L954:L1011" si="285">SUM(J954:K954)</f>
        <v>0</v>
      </c>
      <c r="M954" s="47">
        <f t="shared" si="284"/>
        <v>0</v>
      </c>
    </row>
    <row r="955" spans="1:13" s="2" customFormat="1" ht="13.5" x14ac:dyDescent="0.25">
      <c r="A955" s="16" t="s">
        <v>2198</v>
      </c>
      <c r="B955" s="16" t="s">
        <v>2214</v>
      </c>
      <c r="C955" s="17" t="s">
        <v>330</v>
      </c>
      <c r="D955" s="38">
        <f>SUM(D956:D966)</f>
        <v>0</v>
      </c>
      <c r="E955" s="38">
        <f>SUM(E956:E966)</f>
        <v>0</v>
      </c>
      <c r="F955" s="8">
        <f>+D955+E955</f>
        <v>0</v>
      </c>
      <c r="G955" s="69">
        <f>SUM(G956:G966)</f>
        <v>0</v>
      </c>
      <c r="H955" s="38">
        <f>SUM(H956:H966)</f>
        <v>0</v>
      </c>
      <c r="I955" s="70">
        <f>+SUM(F955:H955)</f>
        <v>0</v>
      </c>
      <c r="J955" s="78">
        <f>SUM(J956:J966)</f>
        <v>0</v>
      </c>
      <c r="K955" s="69">
        <f>SUM(K956:K966)</f>
        <v>0</v>
      </c>
      <c r="L955" s="70">
        <f>SUM(J955:K955)</f>
        <v>0</v>
      </c>
      <c r="M955" s="47">
        <f>SUM(M956:M966)</f>
        <v>0</v>
      </c>
    </row>
    <row r="956" spans="1:13" s="2" customFormat="1" ht="27" x14ac:dyDescent="0.25">
      <c r="A956" s="31" t="s">
        <v>2198</v>
      </c>
      <c r="B956" s="31" t="s">
        <v>2215</v>
      </c>
      <c r="C956" s="32" t="s">
        <v>333</v>
      </c>
      <c r="D956" s="11"/>
      <c r="E956" s="11"/>
      <c r="F956" s="57">
        <f>SUM(D956:E956)</f>
        <v>0</v>
      </c>
      <c r="G956" s="58"/>
      <c r="H956" s="11"/>
      <c r="I956" s="73">
        <f t="shared" ref="I956:I966" si="286">SUM(F956:H956)</f>
        <v>0</v>
      </c>
      <c r="J956" s="59"/>
      <c r="K956" s="58"/>
      <c r="L956" s="73">
        <f>SUM(J956:K956)</f>
        <v>0</v>
      </c>
      <c r="M956" s="59">
        <f t="shared" ref="M956:M966" si="287">+L956+I956</f>
        <v>0</v>
      </c>
    </row>
    <row r="957" spans="1:13" s="2" customFormat="1" ht="13.5" x14ac:dyDescent="0.25">
      <c r="A957" s="31" t="s">
        <v>2198</v>
      </c>
      <c r="B957" s="31" t="s">
        <v>2216</v>
      </c>
      <c r="C957" s="32" t="s">
        <v>369</v>
      </c>
      <c r="D957" s="11"/>
      <c r="E957" s="11"/>
      <c r="F957" s="57">
        <f t="shared" ref="F957:F966" si="288">SUM(D957:E957)</f>
        <v>0</v>
      </c>
      <c r="G957" s="58"/>
      <c r="H957" s="11"/>
      <c r="I957" s="73">
        <f t="shared" si="286"/>
        <v>0</v>
      </c>
      <c r="J957" s="59"/>
      <c r="K957" s="58"/>
      <c r="L957" s="73">
        <f>SUM(J957:K957)</f>
        <v>0</v>
      </c>
      <c r="M957" s="59">
        <f t="shared" si="287"/>
        <v>0</v>
      </c>
    </row>
    <row r="958" spans="1:13" s="2" customFormat="1" ht="40.5" x14ac:dyDescent="0.25">
      <c r="A958" s="31" t="s">
        <v>2198</v>
      </c>
      <c r="B958" s="31" t="s">
        <v>2217</v>
      </c>
      <c r="C958" s="32" t="s">
        <v>384</v>
      </c>
      <c r="D958" s="11"/>
      <c r="E958" s="11"/>
      <c r="F958" s="57">
        <f t="shared" si="288"/>
        <v>0</v>
      </c>
      <c r="G958" s="58"/>
      <c r="H958" s="11"/>
      <c r="I958" s="73">
        <f t="shared" si="286"/>
        <v>0</v>
      </c>
      <c r="J958" s="59"/>
      <c r="K958" s="58"/>
      <c r="L958" s="73">
        <f>SUM(J958:K958)</f>
        <v>0</v>
      </c>
      <c r="M958" s="59">
        <f t="shared" si="287"/>
        <v>0</v>
      </c>
    </row>
    <row r="959" spans="1:13" s="2" customFormat="1" ht="27" x14ac:dyDescent="0.25">
      <c r="A959" s="31" t="s">
        <v>2198</v>
      </c>
      <c r="B959" s="31" t="s">
        <v>2218</v>
      </c>
      <c r="C959" s="32" t="s">
        <v>459</v>
      </c>
      <c r="D959" s="11"/>
      <c r="E959" s="11"/>
      <c r="F959" s="57">
        <f t="shared" si="288"/>
        <v>0</v>
      </c>
      <c r="G959" s="58"/>
      <c r="H959" s="11"/>
      <c r="I959" s="73">
        <f t="shared" si="286"/>
        <v>0</v>
      </c>
      <c r="J959" s="59"/>
      <c r="K959" s="58"/>
      <c r="L959" s="73">
        <f t="shared" si="285"/>
        <v>0</v>
      </c>
      <c r="M959" s="59">
        <f t="shared" si="287"/>
        <v>0</v>
      </c>
    </row>
    <row r="960" spans="1:13" s="2" customFormat="1" ht="13.5" x14ac:dyDescent="0.25">
      <c r="A960" s="31" t="s">
        <v>2198</v>
      </c>
      <c r="B960" s="31" t="s">
        <v>2219</v>
      </c>
      <c r="C960" s="32" t="s">
        <v>588</v>
      </c>
      <c r="D960" s="11"/>
      <c r="E960" s="11"/>
      <c r="F960" s="57">
        <f t="shared" si="288"/>
        <v>0</v>
      </c>
      <c r="G960" s="58"/>
      <c r="H960" s="11"/>
      <c r="I960" s="73">
        <f t="shared" si="286"/>
        <v>0</v>
      </c>
      <c r="J960" s="59"/>
      <c r="K960" s="58"/>
      <c r="L960" s="73">
        <f>SUM(J960:K960)</f>
        <v>0</v>
      </c>
      <c r="M960" s="59">
        <f t="shared" si="287"/>
        <v>0</v>
      </c>
    </row>
    <row r="961" spans="1:13" s="2" customFormat="1" ht="13.5" x14ac:dyDescent="0.25">
      <c r="A961" s="31" t="s">
        <v>2198</v>
      </c>
      <c r="B961" s="31" t="s">
        <v>2220</v>
      </c>
      <c r="C961" s="32" t="s">
        <v>650</v>
      </c>
      <c r="D961" s="11"/>
      <c r="E961" s="11"/>
      <c r="F961" s="57">
        <f t="shared" si="288"/>
        <v>0</v>
      </c>
      <c r="G961" s="58"/>
      <c r="H961" s="11"/>
      <c r="I961" s="73">
        <f t="shared" si="286"/>
        <v>0</v>
      </c>
      <c r="J961" s="59"/>
      <c r="K961" s="58"/>
      <c r="L961" s="73">
        <f>SUM(J961:K961)</f>
        <v>0</v>
      </c>
      <c r="M961" s="59">
        <f t="shared" si="287"/>
        <v>0</v>
      </c>
    </row>
    <row r="962" spans="1:13" s="2" customFormat="1" ht="54" x14ac:dyDescent="0.25">
      <c r="A962" s="31" t="s">
        <v>2198</v>
      </c>
      <c r="B962" s="31" t="s">
        <v>2221</v>
      </c>
      <c r="C962" s="32" t="s">
        <v>674</v>
      </c>
      <c r="D962" s="11"/>
      <c r="E962" s="11"/>
      <c r="F962" s="57">
        <f t="shared" si="288"/>
        <v>0</v>
      </c>
      <c r="G962" s="58"/>
      <c r="H962" s="11"/>
      <c r="I962" s="73">
        <f t="shared" si="286"/>
        <v>0</v>
      </c>
      <c r="J962" s="59"/>
      <c r="K962" s="58"/>
      <c r="L962" s="73">
        <f>SUM(J962:K962)</f>
        <v>0</v>
      </c>
      <c r="M962" s="59">
        <f t="shared" si="287"/>
        <v>0</v>
      </c>
    </row>
    <row r="963" spans="1:13" s="2" customFormat="1" ht="37.5" customHeight="1" x14ac:dyDescent="0.25">
      <c r="A963" s="31" t="s">
        <v>2198</v>
      </c>
      <c r="B963" s="31" t="s">
        <v>2222</v>
      </c>
      <c r="C963" s="32" t="s">
        <v>722</v>
      </c>
      <c r="D963" s="11"/>
      <c r="E963" s="11"/>
      <c r="F963" s="57">
        <f t="shared" si="288"/>
        <v>0</v>
      </c>
      <c r="G963" s="58"/>
      <c r="H963" s="11"/>
      <c r="I963" s="73">
        <f t="shared" si="286"/>
        <v>0</v>
      </c>
      <c r="J963" s="59"/>
      <c r="K963" s="58"/>
      <c r="L963" s="73">
        <f t="shared" si="285"/>
        <v>0</v>
      </c>
      <c r="M963" s="59">
        <f t="shared" si="287"/>
        <v>0</v>
      </c>
    </row>
    <row r="964" spans="1:13" s="2" customFormat="1" ht="37.5" customHeight="1" x14ac:dyDescent="0.25">
      <c r="A964" s="31" t="s">
        <v>2198</v>
      </c>
      <c r="B964" s="31" t="s">
        <v>2223</v>
      </c>
      <c r="C964" s="32" t="s">
        <v>755</v>
      </c>
      <c r="D964" s="11"/>
      <c r="E964" s="11"/>
      <c r="F964" s="57">
        <f t="shared" si="288"/>
        <v>0</v>
      </c>
      <c r="G964" s="58"/>
      <c r="H964" s="11"/>
      <c r="I964" s="73">
        <f t="shared" si="286"/>
        <v>0</v>
      </c>
      <c r="J964" s="59"/>
      <c r="K964" s="58"/>
      <c r="L964" s="73">
        <f>SUM(J964:K964)</f>
        <v>0</v>
      </c>
      <c r="M964" s="59">
        <f t="shared" si="287"/>
        <v>0</v>
      </c>
    </row>
    <row r="965" spans="1:13" s="2" customFormat="1" ht="27" x14ac:dyDescent="0.25">
      <c r="A965" s="31" t="s">
        <v>2198</v>
      </c>
      <c r="B965" s="31" t="s">
        <v>2224</v>
      </c>
      <c r="C965" s="32" t="s">
        <v>863</v>
      </c>
      <c r="D965" s="11"/>
      <c r="E965" s="11"/>
      <c r="F965" s="57">
        <f t="shared" si="288"/>
        <v>0</v>
      </c>
      <c r="G965" s="58"/>
      <c r="H965" s="11"/>
      <c r="I965" s="73">
        <f t="shared" si="286"/>
        <v>0</v>
      </c>
      <c r="J965" s="59"/>
      <c r="K965" s="58"/>
      <c r="L965" s="73">
        <f>SUM(J965:K965)</f>
        <v>0</v>
      </c>
      <c r="M965" s="59">
        <f t="shared" si="287"/>
        <v>0</v>
      </c>
    </row>
    <row r="966" spans="1:13" s="2" customFormat="1" ht="13.5" x14ac:dyDescent="0.25">
      <c r="A966" s="31" t="s">
        <v>2198</v>
      </c>
      <c r="B966" s="31" t="s">
        <v>2225</v>
      </c>
      <c r="C966" s="32" t="s">
        <v>914</v>
      </c>
      <c r="D966" s="11"/>
      <c r="E966" s="11"/>
      <c r="F966" s="57">
        <f t="shared" si="288"/>
        <v>0</v>
      </c>
      <c r="G966" s="58"/>
      <c r="H966" s="11"/>
      <c r="I966" s="73">
        <f t="shared" si="286"/>
        <v>0</v>
      </c>
      <c r="J966" s="59"/>
      <c r="K966" s="58"/>
      <c r="L966" s="73">
        <f t="shared" si="285"/>
        <v>0</v>
      </c>
      <c r="M966" s="59">
        <f t="shared" si="287"/>
        <v>0</v>
      </c>
    </row>
    <row r="967" spans="1:13" ht="27" x14ac:dyDescent="0.25">
      <c r="A967" s="16" t="s">
        <v>1472</v>
      </c>
      <c r="B967" s="16" t="s">
        <v>1473</v>
      </c>
      <c r="C967" s="30" t="s">
        <v>1405</v>
      </c>
      <c r="D967" s="7">
        <f>+D968+D982</f>
        <v>19707176</v>
      </c>
      <c r="E967" s="7">
        <f>+E968+E982</f>
        <v>6973062</v>
      </c>
      <c r="F967" s="8">
        <f>+D967+E967</f>
        <v>26680238</v>
      </c>
      <c r="G967" s="10">
        <f>+G968+G982</f>
        <v>0</v>
      </c>
      <c r="H967" s="7">
        <f>+H968+H982</f>
        <v>879319270</v>
      </c>
      <c r="I967" s="70">
        <f>+SUM(F967:H967)</f>
        <v>905999508</v>
      </c>
      <c r="J967" s="48">
        <f>+J968+J982</f>
        <v>0</v>
      </c>
      <c r="K967" s="10">
        <f>+K968+K982</f>
        <v>0</v>
      </c>
      <c r="L967" s="70">
        <f>SUM(J967:K967)</f>
        <v>0</v>
      </c>
      <c r="M967" s="48">
        <f>+I967+L967</f>
        <v>905999508</v>
      </c>
    </row>
    <row r="968" spans="1:13" ht="24.75" customHeight="1" x14ac:dyDescent="0.25">
      <c r="A968" s="16" t="s">
        <v>2241</v>
      </c>
      <c r="B968" s="16" t="s">
        <v>2240</v>
      </c>
      <c r="C968" s="30" t="s">
        <v>1570</v>
      </c>
      <c r="D968" s="7">
        <f>+D969</f>
        <v>19707176</v>
      </c>
      <c r="E968" s="7">
        <f>+E969</f>
        <v>6973062</v>
      </c>
      <c r="F968" s="8">
        <f t="shared" ref="F968:I969" si="289">+F969</f>
        <v>26680238</v>
      </c>
      <c r="G968" s="10">
        <f>+G969</f>
        <v>0</v>
      </c>
      <c r="H968" s="7">
        <f>+H969</f>
        <v>439659635</v>
      </c>
      <c r="I968" s="70">
        <f t="shared" si="289"/>
        <v>466339873</v>
      </c>
      <c r="J968" s="48">
        <f>+J969</f>
        <v>0</v>
      </c>
      <c r="K968" s="10">
        <f>+K969</f>
        <v>0</v>
      </c>
      <c r="L968" s="70">
        <f>SUM(J968:K968)</f>
        <v>0</v>
      </c>
      <c r="M968" s="47">
        <f t="shared" ref="M968:M969" si="290">L968+I968</f>
        <v>466339873</v>
      </c>
    </row>
    <row r="969" spans="1:13" s="2" customFormat="1" ht="13.5" x14ac:dyDescent="0.25">
      <c r="A969" s="16" t="s">
        <v>2241</v>
      </c>
      <c r="B969" s="16" t="s">
        <v>2243</v>
      </c>
      <c r="C969" s="17" t="s">
        <v>170</v>
      </c>
      <c r="D969" s="7">
        <f>+D970</f>
        <v>19707176</v>
      </c>
      <c r="E969" s="7">
        <f>+E970</f>
        <v>6973062</v>
      </c>
      <c r="F969" s="8">
        <f t="shared" si="289"/>
        <v>26680238</v>
      </c>
      <c r="G969" s="10">
        <f>+G970</f>
        <v>0</v>
      </c>
      <c r="H969" s="7">
        <f>+H970</f>
        <v>439659635</v>
      </c>
      <c r="I969" s="70">
        <f t="shared" si="289"/>
        <v>466339873</v>
      </c>
      <c r="J969" s="48">
        <f>+J970</f>
        <v>0</v>
      </c>
      <c r="K969" s="10">
        <f>+K970</f>
        <v>0</v>
      </c>
      <c r="L969" s="70">
        <f>SUM(J969:K969)</f>
        <v>0</v>
      </c>
      <c r="M969" s="47">
        <f t="shared" si="290"/>
        <v>466339873</v>
      </c>
    </row>
    <row r="970" spans="1:13" s="2" customFormat="1" ht="13.5" x14ac:dyDescent="0.25">
      <c r="A970" s="16" t="s">
        <v>2241</v>
      </c>
      <c r="B970" s="16" t="s">
        <v>2244</v>
      </c>
      <c r="C970" s="17" t="s">
        <v>330</v>
      </c>
      <c r="D970" s="7">
        <f>SUM(D971:D981)</f>
        <v>19707176</v>
      </c>
      <c r="E970" s="7">
        <f>SUM(E971:E981)</f>
        <v>6973062</v>
      </c>
      <c r="F970" s="8">
        <f>+D970+E970</f>
        <v>26680238</v>
      </c>
      <c r="G970" s="10">
        <f>SUM(G971:G981)</f>
        <v>0</v>
      </c>
      <c r="H970" s="7">
        <f>SUM(H971:H981)</f>
        <v>439659635</v>
      </c>
      <c r="I970" s="70">
        <f>+SUM(F970:H970)</f>
        <v>466339873</v>
      </c>
      <c r="J970" s="48">
        <f>SUM(J971:J981)</f>
        <v>0</v>
      </c>
      <c r="K970" s="10">
        <f>SUM(K971:K981)</f>
        <v>0</v>
      </c>
      <c r="L970" s="70">
        <f t="shared" si="285"/>
        <v>0</v>
      </c>
      <c r="M970" s="47">
        <f>SUM(M971:M981)</f>
        <v>466339873</v>
      </c>
    </row>
    <row r="971" spans="1:13" s="2" customFormat="1" ht="27" x14ac:dyDescent="0.25">
      <c r="A971" s="31" t="s">
        <v>2241</v>
      </c>
      <c r="B971" s="31" t="s">
        <v>2245</v>
      </c>
      <c r="C971" s="32" t="s">
        <v>333</v>
      </c>
      <c r="D971" s="11"/>
      <c r="E971" s="11"/>
      <c r="F971" s="57">
        <f>SUM(D971:E971)</f>
        <v>0</v>
      </c>
      <c r="G971" s="58"/>
      <c r="H971" s="11"/>
      <c r="I971" s="73">
        <f t="shared" ref="I971:I981" si="291">SUM(F971:H971)</f>
        <v>0</v>
      </c>
      <c r="J971" s="59"/>
      <c r="K971" s="58"/>
      <c r="L971" s="73">
        <f>SUM(J971:K971)</f>
        <v>0</v>
      </c>
      <c r="M971" s="59">
        <f t="shared" ref="M971:M981" si="292">+L971+I971</f>
        <v>0</v>
      </c>
    </row>
    <row r="972" spans="1:13" s="2" customFormat="1" ht="13.5" x14ac:dyDescent="0.25">
      <c r="A972" s="31" t="s">
        <v>2241</v>
      </c>
      <c r="B972" s="31" t="s">
        <v>2246</v>
      </c>
      <c r="C972" s="32" t="s">
        <v>369</v>
      </c>
      <c r="D972" s="11"/>
      <c r="E972" s="11"/>
      <c r="F972" s="57">
        <f t="shared" ref="F972:F981" si="293">SUM(D972:E972)</f>
        <v>0</v>
      </c>
      <c r="G972" s="58"/>
      <c r="H972" s="11"/>
      <c r="I972" s="73">
        <f t="shared" si="291"/>
        <v>0</v>
      </c>
      <c r="J972" s="59"/>
      <c r="K972" s="58"/>
      <c r="L972" s="73">
        <f>SUM(J972:K972)</f>
        <v>0</v>
      </c>
      <c r="M972" s="59">
        <f t="shared" si="292"/>
        <v>0</v>
      </c>
    </row>
    <row r="973" spans="1:13" s="2" customFormat="1" ht="40.5" x14ac:dyDescent="0.25">
      <c r="A973" s="31" t="s">
        <v>2241</v>
      </c>
      <c r="B973" s="31" t="s">
        <v>2247</v>
      </c>
      <c r="C973" s="32" t="s">
        <v>384</v>
      </c>
      <c r="D973" s="11"/>
      <c r="E973" s="11"/>
      <c r="F973" s="57">
        <f t="shared" si="293"/>
        <v>0</v>
      </c>
      <c r="G973" s="58"/>
      <c r="H973" s="11"/>
      <c r="I973" s="73">
        <f t="shared" si="291"/>
        <v>0</v>
      </c>
      <c r="J973" s="59"/>
      <c r="K973" s="58"/>
      <c r="L973" s="73">
        <f>SUM(J973:K973)</f>
        <v>0</v>
      </c>
      <c r="M973" s="59">
        <f t="shared" si="292"/>
        <v>0</v>
      </c>
    </row>
    <row r="974" spans="1:13" s="2" customFormat="1" ht="27" x14ac:dyDescent="0.25">
      <c r="A974" s="31" t="s">
        <v>2241</v>
      </c>
      <c r="B974" s="31" t="s">
        <v>2248</v>
      </c>
      <c r="C974" s="32" t="s">
        <v>459</v>
      </c>
      <c r="D974" s="11"/>
      <c r="E974" s="11"/>
      <c r="F974" s="57">
        <f t="shared" si="293"/>
        <v>0</v>
      </c>
      <c r="G974" s="58"/>
      <c r="H974" s="11">
        <v>35000000</v>
      </c>
      <c r="I974" s="73">
        <f t="shared" si="291"/>
        <v>35000000</v>
      </c>
      <c r="J974" s="59"/>
      <c r="K974" s="58"/>
      <c r="L974" s="73">
        <f>SUM(J974:K974)</f>
        <v>0</v>
      </c>
      <c r="M974" s="59">
        <f t="shared" si="292"/>
        <v>35000000</v>
      </c>
    </row>
    <row r="975" spans="1:13" s="2" customFormat="1" ht="13.5" x14ac:dyDescent="0.25">
      <c r="A975" s="31" t="s">
        <v>2241</v>
      </c>
      <c r="B975" s="31" t="s">
        <v>2249</v>
      </c>
      <c r="C975" s="32" t="s">
        <v>588</v>
      </c>
      <c r="D975" s="11"/>
      <c r="E975" s="11"/>
      <c r="F975" s="57">
        <f t="shared" si="293"/>
        <v>0</v>
      </c>
      <c r="G975" s="58"/>
      <c r="H975" s="11"/>
      <c r="I975" s="73">
        <f t="shared" si="291"/>
        <v>0</v>
      </c>
      <c r="J975" s="59"/>
      <c r="K975" s="58"/>
      <c r="L975" s="73">
        <f>SUM(J975:K975)</f>
        <v>0</v>
      </c>
      <c r="M975" s="59">
        <f t="shared" si="292"/>
        <v>0</v>
      </c>
    </row>
    <row r="976" spans="1:13" s="2" customFormat="1" ht="13.5" x14ac:dyDescent="0.25">
      <c r="A976" s="31" t="s">
        <v>2241</v>
      </c>
      <c r="B976" s="31" t="s">
        <v>2250</v>
      </c>
      <c r="C976" s="32" t="s">
        <v>650</v>
      </c>
      <c r="D976" s="11"/>
      <c r="E976" s="11"/>
      <c r="F976" s="57">
        <f t="shared" si="293"/>
        <v>0</v>
      </c>
      <c r="G976" s="58"/>
      <c r="H976" s="11"/>
      <c r="I976" s="73">
        <f t="shared" si="291"/>
        <v>0</v>
      </c>
      <c r="J976" s="59"/>
      <c r="K976" s="58"/>
      <c r="L976" s="73">
        <f t="shared" si="285"/>
        <v>0</v>
      </c>
      <c r="M976" s="59">
        <f t="shared" si="292"/>
        <v>0</v>
      </c>
    </row>
    <row r="977" spans="1:13" s="2" customFormat="1" ht="54" x14ac:dyDescent="0.25">
      <c r="A977" s="31" t="s">
        <v>2241</v>
      </c>
      <c r="B977" s="31" t="s">
        <v>2251</v>
      </c>
      <c r="C977" s="32" t="s">
        <v>674</v>
      </c>
      <c r="D977" s="11"/>
      <c r="E977" s="11"/>
      <c r="F977" s="57">
        <f t="shared" si="293"/>
        <v>0</v>
      </c>
      <c r="G977" s="58"/>
      <c r="H977" s="11"/>
      <c r="I977" s="73">
        <f t="shared" si="291"/>
        <v>0</v>
      </c>
      <c r="J977" s="59"/>
      <c r="K977" s="58"/>
      <c r="L977" s="73">
        <f>SUM(J977:K977)</f>
        <v>0</v>
      </c>
      <c r="M977" s="59">
        <f t="shared" si="292"/>
        <v>0</v>
      </c>
    </row>
    <row r="978" spans="1:13" s="2" customFormat="1" ht="37.5" customHeight="1" x14ac:dyDescent="0.25">
      <c r="A978" s="31" t="s">
        <v>2241</v>
      </c>
      <c r="B978" s="31" t="s">
        <v>2252</v>
      </c>
      <c r="C978" s="32" t="s">
        <v>722</v>
      </c>
      <c r="D978" s="11"/>
      <c r="E978" s="11"/>
      <c r="F978" s="57">
        <f t="shared" si="293"/>
        <v>0</v>
      </c>
      <c r="G978" s="58"/>
      <c r="H978" s="11"/>
      <c r="I978" s="73">
        <f t="shared" si="291"/>
        <v>0</v>
      </c>
      <c r="J978" s="59"/>
      <c r="K978" s="58"/>
      <c r="L978" s="73">
        <f>SUM(J978:K978)</f>
        <v>0</v>
      </c>
      <c r="M978" s="59">
        <f t="shared" si="292"/>
        <v>0</v>
      </c>
    </row>
    <row r="979" spans="1:13" s="2" customFormat="1" ht="37.5" customHeight="1" x14ac:dyDescent="0.25">
      <c r="A979" s="31" t="s">
        <v>2241</v>
      </c>
      <c r="B979" s="31" t="s">
        <v>2253</v>
      </c>
      <c r="C979" s="32" t="s">
        <v>755</v>
      </c>
      <c r="D979" s="11">
        <v>19707176</v>
      </c>
      <c r="E979" s="11">
        <v>6973062</v>
      </c>
      <c r="F979" s="57">
        <f t="shared" si="293"/>
        <v>26680238</v>
      </c>
      <c r="G979" s="58"/>
      <c r="H979" s="11">
        <v>404659635</v>
      </c>
      <c r="I979" s="73">
        <f t="shared" si="291"/>
        <v>431339873</v>
      </c>
      <c r="J979" s="59"/>
      <c r="K979" s="58"/>
      <c r="L979" s="73">
        <f>SUM(J979:K979)</f>
        <v>0</v>
      </c>
      <c r="M979" s="59">
        <f t="shared" si="292"/>
        <v>431339873</v>
      </c>
    </row>
    <row r="980" spans="1:13" s="2" customFormat="1" ht="27" x14ac:dyDescent="0.25">
      <c r="A980" s="31" t="s">
        <v>2241</v>
      </c>
      <c r="B980" s="31" t="s">
        <v>2254</v>
      </c>
      <c r="C980" s="32" t="s">
        <v>863</v>
      </c>
      <c r="D980" s="11"/>
      <c r="E980" s="11"/>
      <c r="F980" s="57">
        <f t="shared" si="293"/>
        <v>0</v>
      </c>
      <c r="G980" s="58"/>
      <c r="H980" s="11"/>
      <c r="I980" s="73">
        <f t="shared" si="291"/>
        <v>0</v>
      </c>
      <c r="J980" s="59"/>
      <c r="K980" s="58"/>
      <c r="L980" s="73">
        <f>SUM(J980:K980)</f>
        <v>0</v>
      </c>
      <c r="M980" s="59">
        <f t="shared" si="292"/>
        <v>0</v>
      </c>
    </row>
    <row r="981" spans="1:13" s="2" customFormat="1" ht="13.5" x14ac:dyDescent="0.25">
      <c r="A981" s="31" t="s">
        <v>2241</v>
      </c>
      <c r="B981" s="31" t="s">
        <v>2255</v>
      </c>
      <c r="C981" s="32" t="s">
        <v>914</v>
      </c>
      <c r="D981" s="11"/>
      <c r="E981" s="11"/>
      <c r="F981" s="57">
        <f t="shared" si="293"/>
        <v>0</v>
      </c>
      <c r="G981" s="58"/>
      <c r="H981" s="11"/>
      <c r="I981" s="73">
        <f t="shared" si="291"/>
        <v>0</v>
      </c>
      <c r="J981" s="59"/>
      <c r="K981" s="58"/>
      <c r="L981" s="73">
        <f t="shared" si="285"/>
        <v>0</v>
      </c>
      <c r="M981" s="59">
        <f t="shared" si="292"/>
        <v>0</v>
      </c>
    </row>
    <row r="982" spans="1:13" ht="24.75" customHeight="1" x14ac:dyDescent="0.25">
      <c r="A982" s="16" t="s">
        <v>2241</v>
      </c>
      <c r="B982" s="16" t="s">
        <v>2242</v>
      </c>
      <c r="C982" s="30" t="s">
        <v>1571</v>
      </c>
      <c r="D982" s="7">
        <f>+D983</f>
        <v>0</v>
      </c>
      <c r="E982" s="7">
        <f>+E983</f>
        <v>0</v>
      </c>
      <c r="F982" s="8">
        <f t="shared" ref="F982:I983" si="294">+F983</f>
        <v>0</v>
      </c>
      <c r="G982" s="10">
        <f>+G983</f>
        <v>0</v>
      </c>
      <c r="H982" s="7">
        <f>+H983</f>
        <v>439659635</v>
      </c>
      <c r="I982" s="70">
        <f t="shared" si="294"/>
        <v>439659635</v>
      </c>
      <c r="J982" s="48">
        <f>+J983</f>
        <v>0</v>
      </c>
      <c r="K982" s="10">
        <f>+K983</f>
        <v>0</v>
      </c>
      <c r="L982" s="70">
        <f>SUM(J982:K982)</f>
        <v>0</v>
      </c>
      <c r="M982" s="47">
        <f t="shared" ref="M982:M983" si="295">L982+I982</f>
        <v>439659635</v>
      </c>
    </row>
    <row r="983" spans="1:13" s="2" customFormat="1" ht="13.5" x14ac:dyDescent="0.25">
      <c r="A983" s="16" t="s">
        <v>2241</v>
      </c>
      <c r="B983" s="16" t="s">
        <v>2256</v>
      </c>
      <c r="C983" s="17" t="s">
        <v>170</v>
      </c>
      <c r="D983" s="7">
        <f>+D984</f>
        <v>0</v>
      </c>
      <c r="E983" s="7">
        <f>+E984</f>
        <v>0</v>
      </c>
      <c r="F983" s="8">
        <f t="shared" si="294"/>
        <v>0</v>
      </c>
      <c r="G983" s="10">
        <f>+G984</f>
        <v>0</v>
      </c>
      <c r="H983" s="7">
        <f>+H984</f>
        <v>439659635</v>
      </c>
      <c r="I983" s="70">
        <f t="shared" si="294"/>
        <v>439659635</v>
      </c>
      <c r="J983" s="48">
        <f>+J984</f>
        <v>0</v>
      </c>
      <c r="K983" s="10">
        <f>+K984</f>
        <v>0</v>
      </c>
      <c r="L983" s="70">
        <f>SUM(J983:K983)</f>
        <v>0</v>
      </c>
      <c r="M983" s="47">
        <f t="shared" si="295"/>
        <v>439659635</v>
      </c>
    </row>
    <row r="984" spans="1:13" s="2" customFormat="1" ht="13.5" x14ac:dyDescent="0.25">
      <c r="A984" s="16" t="s">
        <v>2241</v>
      </c>
      <c r="B984" s="16" t="s">
        <v>2257</v>
      </c>
      <c r="C984" s="17" t="s">
        <v>330</v>
      </c>
      <c r="D984" s="7">
        <f>SUM(D985:D995)</f>
        <v>0</v>
      </c>
      <c r="E984" s="7">
        <f>SUM(E985:E995)</f>
        <v>0</v>
      </c>
      <c r="F984" s="8">
        <f>+D984+E984</f>
        <v>0</v>
      </c>
      <c r="G984" s="10">
        <f>SUM(G985:G995)</f>
        <v>0</v>
      </c>
      <c r="H984" s="7">
        <f>SUM(H985:H995)</f>
        <v>439659635</v>
      </c>
      <c r="I984" s="70">
        <f>+SUM(F984:H984)</f>
        <v>439659635</v>
      </c>
      <c r="J984" s="48">
        <f>SUM(J985:J995)</f>
        <v>0</v>
      </c>
      <c r="K984" s="10">
        <f>SUM(K985:K995)</f>
        <v>0</v>
      </c>
      <c r="L984" s="70">
        <f>SUM(J984:K984)</f>
        <v>0</v>
      </c>
      <c r="M984" s="47">
        <f>SUM(M985:M995)</f>
        <v>439659635</v>
      </c>
    </row>
    <row r="985" spans="1:13" s="2" customFormat="1" ht="27" x14ac:dyDescent="0.25">
      <c r="A985" s="31" t="s">
        <v>2241</v>
      </c>
      <c r="B985" s="31" t="s">
        <v>2258</v>
      </c>
      <c r="C985" s="32" t="s">
        <v>333</v>
      </c>
      <c r="D985" s="11"/>
      <c r="E985" s="11"/>
      <c r="F985" s="57">
        <f>SUM(D985:E985)</f>
        <v>0</v>
      </c>
      <c r="G985" s="58"/>
      <c r="H985" s="11"/>
      <c r="I985" s="73">
        <f>+SUM(H985,G985)+F985</f>
        <v>0</v>
      </c>
      <c r="J985" s="59"/>
      <c r="K985" s="58"/>
      <c r="L985" s="73">
        <f>SUM(J985:K985)</f>
        <v>0</v>
      </c>
      <c r="M985" s="59">
        <f t="shared" ref="M985:M995" si="296">+L985+I985</f>
        <v>0</v>
      </c>
    </row>
    <row r="986" spans="1:13" s="2" customFormat="1" ht="13.5" x14ac:dyDescent="0.25">
      <c r="A986" s="31" t="s">
        <v>2241</v>
      </c>
      <c r="B986" s="31" t="s">
        <v>2259</v>
      </c>
      <c r="C986" s="32" t="s">
        <v>369</v>
      </c>
      <c r="D986" s="11"/>
      <c r="E986" s="11"/>
      <c r="F986" s="57">
        <f t="shared" ref="F986:F995" si="297">SUM(D986:E986)</f>
        <v>0</v>
      </c>
      <c r="G986" s="58"/>
      <c r="H986" s="11"/>
      <c r="I986" s="73">
        <f t="shared" ref="I986:I995" si="298">+SUM(H986,G986)+F986</f>
        <v>0</v>
      </c>
      <c r="J986" s="59"/>
      <c r="K986" s="58"/>
      <c r="L986" s="73">
        <f t="shared" si="285"/>
        <v>0</v>
      </c>
      <c r="M986" s="59">
        <f t="shared" si="296"/>
        <v>0</v>
      </c>
    </row>
    <row r="987" spans="1:13" s="2" customFormat="1" ht="40.5" x14ac:dyDescent="0.25">
      <c r="A987" s="31" t="s">
        <v>2241</v>
      </c>
      <c r="B987" s="31" t="s">
        <v>2260</v>
      </c>
      <c r="C987" s="32" t="s">
        <v>384</v>
      </c>
      <c r="D987" s="11"/>
      <c r="E987" s="11"/>
      <c r="F987" s="57">
        <f t="shared" si="297"/>
        <v>0</v>
      </c>
      <c r="G987" s="58"/>
      <c r="H987" s="11"/>
      <c r="I987" s="73">
        <f t="shared" si="298"/>
        <v>0</v>
      </c>
      <c r="J987" s="59"/>
      <c r="K987" s="58"/>
      <c r="L987" s="73">
        <f>SUM(J987:K987)</f>
        <v>0</v>
      </c>
      <c r="M987" s="59">
        <f t="shared" si="296"/>
        <v>0</v>
      </c>
    </row>
    <row r="988" spans="1:13" s="2" customFormat="1" ht="27" x14ac:dyDescent="0.25">
      <c r="A988" s="31" t="s">
        <v>2241</v>
      </c>
      <c r="B988" s="31" t="s">
        <v>2261</v>
      </c>
      <c r="C988" s="32" t="s">
        <v>459</v>
      </c>
      <c r="D988" s="11"/>
      <c r="E988" s="11"/>
      <c r="F988" s="57">
        <f t="shared" si="297"/>
        <v>0</v>
      </c>
      <c r="G988" s="58"/>
      <c r="H988" s="11"/>
      <c r="I988" s="73">
        <f t="shared" si="298"/>
        <v>0</v>
      </c>
      <c r="J988" s="59"/>
      <c r="K988" s="58"/>
      <c r="L988" s="73">
        <f>SUM(J988:K988)</f>
        <v>0</v>
      </c>
      <c r="M988" s="59">
        <f t="shared" si="296"/>
        <v>0</v>
      </c>
    </row>
    <row r="989" spans="1:13" s="2" customFormat="1" ht="13.5" x14ac:dyDescent="0.25">
      <c r="A989" s="31" t="s">
        <v>2241</v>
      </c>
      <c r="B989" s="31" t="s">
        <v>2262</v>
      </c>
      <c r="C989" s="32" t="s">
        <v>588</v>
      </c>
      <c r="D989" s="11"/>
      <c r="E989" s="11"/>
      <c r="F989" s="57">
        <f t="shared" si="297"/>
        <v>0</v>
      </c>
      <c r="G989" s="58"/>
      <c r="H989" s="11"/>
      <c r="I989" s="73">
        <f t="shared" si="298"/>
        <v>0</v>
      </c>
      <c r="J989" s="59"/>
      <c r="K989" s="58"/>
      <c r="L989" s="73">
        <f>SUM(J989:K989)</f>
        <v>0</v>
      </c>
      <c r="M989" s="59">
        <f t="shared" si="296"/>
        <v>0</v>
      </c>
    </row>
    <row r="990" spans="1:13" s="2" customFormat="1" ht="13.5" x14ac:dyDescent="0.25">
      <c r="A990" s="31" t="s">
        <v>2241</v>
      </c>
      <c r="B990" s="31" t="s">
        <v>2263</v>
      </c>
      <c r="C990" s="32" t="s">
        <v>650</v>
      </c>
      <c r="D990" s="11"/>
      <c r="E990" s="11"/>
      <c r="F990" s="57">
        <f t="shared" si="297"/>
        <v>0</v>
      </c>
      <c r="G990" s="58"/>
      <c r="H990" s="11"/>
      <c r="I990" s="73">
        <f t="shared" si="298"/>
        <v>0</v>
      </c>
      <c r="J990" s="59"/>
      <c r="K990" s="58"/>
      <c r="L990" s="73">
        <f>SUM(J990:K990)</f>
        <v>0</v>
      </c>
      <c r="M990" s="59">
        <f t="shared" si="296"/>
        <v>0</v>
      </c>
    </row>
    <row r="991" spans="1:13" s="2" customFormat="1" ht="54" x14ac:dyDescent="0.25">
      <c r="A991" s="31" t="s">
        <v>2241</v>
      </c>
      <c r="B991" s="31" t="s">
        <v>2264</v>
      </c>
      <c r="C991" s="32" t="s">
        <v>674</v>
      </c>
      <c r="D991" s="11"/>
      <c r="E991" s="11"/>
      <c r="F991" s="57">
        <f t="shared" si="297"/>
        <v>0</v>
      </c>
      <c r="G991" s="58"/>
      <c r="H991" s="11"/>
      <c r="I991" s="73">
        <f t="shared" si="298"/>
        <v>0</v>
      </c>
      <c r="J991" s="59"/>
      <c r="K991" s="58"/>
      <c r="L991" s="73">
        <f t="shared" si="285"/>
        <v>0</v>
      </c>
      <c r="M991" s="59">
        <f t="shared" si="296"/>
        <v>0</v>
      </c>
    </row>
    <row r="992" spans="1:13" s="2" customFormat="1" ht="37.5" customHeight="1" x14ac:dyDescent="0.25">
      <c r="A992" s="31" t="s">
        <v>2241</v>
      </c>
      <c r="B992" s="31" t="s">
        <v>2265</v>
      </c>
      <c r="C992" s="32" t="s">
        <v>722</v>
      </c>
      <c r="D992" s="11"/>
      <c r="E992" s="11"/>
      <c r="F992" s="57">
        <f t="shared" si="297"/>
        <v>0</v>
      </c>
      <c r="G992" s="58"/>
      <c r="H992" s="11"/>
      <c r="I992" s="73">
        <f t="shared" si="298"/>
        <v>0</v>
      </c>
      <c r="J992" s="59"/>
      <c r="K992" s="58"/>
      <c r="L992" s="73">
        <f t="shared" si="285"/>
        <v>0</v>
      </c>
      <c r="M992" s="59">
        <f t="shared" si="296"/>
        <v>0</v>
      </c>
    </row>
    <row r="993" spans="1:13" s="2" customFormat="1" ht="37.5" customHeight="1" x14ac:dyDescent="0.25">
      <c r="A993" s="31" t="s">
        <v>2241</v>
      </c>
      <c r="B993" s="31" t="s">
        <v>2266</v>
      </c>
      <c r="C993" s="32" t="s">
        <v>755</v>
      </c>
      <c r="D993" s="11"/>
      <c r="E993" s="11"/>
      <c r="F993" s="57">
        <f t="shared" si="297"/>
        <v>0</v>
      </c>
      <c r="G993" s="58"/>
      <c r="H993" s="11">
        <v>439659635</v>
      </c>
      <c r="I993" s="73">
        <f t="shared" si="298"/>
        <v>439659635</v>
      </c>
      <c r="J993" s="59"/>
      <c r="K993" s="58"/>
      <c r="L993" s="73">
        <f t="shared" ref="L993:L998" si="299">SUM(J993:K993)</f>
        <v>0</v>
      </c>
      <c r="M993" s="59">
        <f t="shared" si="296"/>
        <v>439659635</v>
      </c>
    </row>
    <row r="994" spans="1:13" s="2" customFormat="1" ht="27" x14ac:dyDescent="0.25">
      <c r="A994" s="31" t="s">
        <v>2241</v>
      </c>
      <c r="B994" s="31" t="s">
        <v>2267</v>
      </c>
      <c r="C994" s="32" t="s">
        <v>863</v>
      </c>
      <c r="D994" s="11"/>
      <c r="E994" s="11"/>
      <c r="F994" s="57">
        <f t="shared" si="297"/>
        <v>0</v>
      </c>
      <c r="G994" s="58"/>
      <c r="H994" s="11"/>
      <c r="I994" s="73">
        <f t="shared" si="298"/>
        <v>0</v>
      </c>
      <c r="J994" s="59"/>
      <c r="K994" s="58"/>
      <c r="L994" s="73">
        <f t="shared" si="299"/>
        <v>0</v>
      </c>
      <c r="M994" s="59">
        <f t="shared" si="296"/>
        <v>0</v>
      </c>
    </row>
    <row r="995" spans="1:13" s="2" customFormat="1" ht="13.5" x14ac:dyDescent="0.25">
      <c r="A995" s="31" t="s">
        <v>2241</v>
      </c>
      <c r="B995" s="31" t="s">
        <v>2268</v>
      </c>
      <c r="C995" s="32" t="s">
        <v>914</v>
      </c>
      <c r="D995" s="11"/>
      <c r="E995" s="11"/>
      <c r="F995" s="57">
        <f t="shared" si="297"/>
        <v>0</v>
      </c>
      <c r="G995" s="58"/>
      <c r="H995" s="11"/>
      <c r="I995" s="73">
        <f t="shared" si="298"/>
        <v>0</v>
      </c>
      <c r="J995" s="59"/>
      <c r="K995" s="58"/>
      <c r="L995" s="73">
        <f t="shared" si="299"/>
        <v>0</v>
      </c>
      <c r="M995" s="59">
        <f t="shared" si="296"/>
        <v>0</v>
      </c>
    </row>
    <row r="996" spans="1:13" ht="27" x14ac:dyDescent="0.25">
      <c r="A996" s="16" t="s">
        <v>1474</v>
      </c>
      <c r="B996" s="16" t="s">
        <v>1475</v>
      </c>
      <c r="C996" s="30" t="s">
        <v>1476</v>
      </c>
      <c r="D996" s="7">
        <f>+D997+D1011</f>
        <v>171893516</v>
      </c>
      <c r="E996" s="7">
        <f>+E997+E1011</f>
        <v>485000000</v>
      </c>
      <c r="F996" s="8">
        <f>+D996+E996</f>
        <v>656893516</v>
      </c>
      <c r="G996" s="10">
        <f>+G997+G1011</f>
        <v>0</v>
      </c>
      <c r="H996" s="7">
        <f>+H997+H1011</f>
        <v>2600889738</v>
      </c>
      <c r="I996" s="70">
        <f>+SUM(F996:H996)</f>
        <v>3257783254</v>
      </c>
      <c r="J996" s="48">
        <f>+J997+J1011</f>
        <v>0</v>
      </c>
      <c r="K996" s="10">
        <f>+K997+K1011</f>
        <v>0</v>
      </c>
      <c r="L996" s="70">
        <f t="shared" si="299"/>
        <v>0</v>
      </c>
      <c r="M996" s="48">
        <f>+I996+L996</f>
        <v>3257783254</v>
      </c>
    </row>
    <row r="997" spans="1:13" ht="24.75" customHeight="1" x14ac:dyDescent="0.25">
      <c r="A997" s="16" t="s">
        <v>2297</v>
      </c>
      <c r="B997" s="16" t="s">
        <v>2296</v>
      </c>
      <c r="C997" s="30" t="s">
        <v>1576</v>
      </c>
      <c r="D997" s="7">
        <f>+D998</f>
        <v>171893516</v>
      </c>
      <c r="E997" s="7">
        <f>+E998</f>
        <v>485000000</v>
      </c>
      <c r="F997" s="8">
        <f t="shared" ref="F997:I998" si="300">+F998</f>
        <v>656893516</v>
      </c>
      <c r="G997" s="10">
        <f>+G998</f>
        <v>0</v>
      </c>
      <c r="H997" s="7">
        <f>+H998</f>
        <v>1193978906</v>
      </c>
      <c r="I997" s="70">
        <f t="shared" si="300"/>
        <v>1850872422</v>
      </c>
      <c r="J997" s="48">
        <f>+J998</f>
        <v>0</v>
      </c>
      <c r="K997" s="10">
        <f>+K998</f>
        <v>0</v>
      </c>
      <c r="L997" s="70">
        <f t="shared" si="299"/>
        <v>0</v>
      </c>
      <c r="M997" s="47">
        <f t="shared" ref="M997:M998" si="301">L997+I997</f>
        <v>1850872422</v>
      </c>
    </row>
    <row r="998" spans="1:13" s="2" customFormat="1" ht="13.5" x14ac:dyDescent="0.25">
      <c r="A998" s="16" t="s">
        <v>2297</v>
      </c>
      <c r="B998" s="16" t="s">
        <v>2325</v>
      </c>
      <c r="C998" s="17" t="s">
        <v>170</v>
      </c>
      <c r="D998" s="7">
        <f>+D999</f>
        <v>171893516</v>
      </c>
      <c r="E998" s="7">
        <f>+E999</f>
        <v>485000000</v>
      </c>
      <c r="F998" s="8">
        <f t="shared" si="300"/>
        <v>656893516</v>
      </c>
      <c r="G998" s="10">
        <f>+G999</f>
        <v>0</v>
      </c>
      <c r="H998" s="7">
        <f>+H999</f>
        <v>1193978906</v>
      </c>
      <c r="I998" s="70">
        <f t="shared" si="300"/>
        <v>1850872422</v>
      </c>
      <c r="J998" s="48">
        <f>+J999</f>
        <v>0</v>
      </c>
      <c r="K998" s="10">
        <f>+K999</f>
        <v>0</v>
      </c>
      <c r="L998" s="70">
        <f t="shared" si="299"/>
        <v>0</v>
      </c>
      <c r="M998" s="47">
        <f t="shared" si="301"/>
        <v>1850872422</v>
      </c>
    </row>
    <row r="999" spans="1:13" s="2" customFormat="1" ht="13.5" x14ac:dyDescent="0.25">
      <c r="A999" s="16" t="s">
        <v>2297</v>
      </c>
      <c r="B999" s="16" t="s">
        <v>2326</v>
      </c>
      <c r="C999" s="17" t="s">
        <v>330</v>
      </c>
      <c r="D999" s="7">
        <f>SUM(D1000:D1010)</f>
        <v>171893516</v>
      </c>
      <c r="E999" s="7">
        <f>SUM(E1000:E1010)</f>
        <v>485000000</v>
      </c>
      <c r="F999" s="8">
        <f>+D999+E999</f>
        <v>656893516</v>
      </c>
      <c r="G999" s="10">
        <f>SUM(G1000:G1010)</f>
        <v>0</v>
      </c>
      <c r="H999" s="7">
        <f>SUM(H1000:H1010)</f>
        <v>1193978906</v>
      </c>
      <c r="I999" s="70">
        <f>+SUM(F999:H999)</f>
        <v>1850872422</v>
      </c>
      <c r="J999" s="48">
        <f>SUM(J1000:J1010)</f>
        <v>0</v>
      </c>
      <c r="K999" s="10">
        <f>SUM(K1000:K1010)</f>
        <v>0</v>
      </c>
      <c r="L999" s="70">
        <f t="shared" si="285"/>
        <v>0</v>
      </c>
      <c r="M999" s="47">
        <f>SUM(M1000:M1010)</f>
        <v>1850872422</v>
      </c>
    </row>
    <row r="1000" spans="1:13" s="2" customFormat="1" ht="27" x14ac:dyDescent="0.25">
      <c r="A1000" s="31" t="s">
        <v>2297</v>
      </c>
      <c r="B1000" s="31" t="s">
        <v>2327</v>
      </c>
      <c r="C1000" s="32" t="s">
        <v>333</v>
      </c>
      <c r="D1000" s="11"/>
      <c r="E1000" s="11"/>
      <c r="F1000" s="57">
        <f>SUM(D1000:E1000)</f>
        <v>0</v>
      </c>
      <c r="G1000" s="58"/>
      <c r="H1000" s="11"/>
      <c r="I1000" s="73">
        <f>+SUM(H1000,G1000)+F1000</f>
        <v>0</v>
      </c>
      <c r="J1000" s="59"/>
      <c r="K1000" s="58"/>
      <c r="L1000" s="73">
        <f>SUM(J1000:K1000)</f>
        <v>0</v>
      </c>
      <c r="M1000" s="59">
        <f t="shared" ref="M1000:M1010" si="302">+L1000+I1000</f>
        <v>0</v>
      </c>
    </row>
    <row r="1001" spans="1:13" s="2" customFormat="1" ht="13.5" x14ac:dyDescent="0.25">
      <c r="A1001" s="31" t="s">
        <v>2297</v>
      </c>
      <c r="B1001" s="31" t="s">
        <v>2328</v>
      </c>
      <c r="C1001" s="32" t="s">
        <v>369</v>
      </c>
      <c r="D1001" s="11"/>
      <c r="E1001" s="11"/>
      <c r="F1001" s="57">
        <f t="shared" ref="F1001:F1010" si="303">SUM(D1001:E1001)</f>
        <v>0</v>
      </c>
      <c r="G1001" s="58"/>
      <c r="H1001" s="11"/>
      <c r="I1001" s="73">
        <f t="shared" ref="I1001:I1010" si="304">+SUM(H1001,G1001)+F1001</f>
        <v>0</v>
      </c>
      <c r="J1001" s="59"/>
      <c r="K1001" s="58"/>
      <c r="L1001" s="73">
        <f>SUM(J1001:K1001)</f>
        <v>0</v>
      </c>
      <c r="M1001" s="59">
        <f t="shared" si="302"/>
        <v>0</v>
      </c>
    </row>
    <row r="1002" spans="1:13" s="2" customFormat="1" ht="40.5" x14ac:dyDescent="0.25">
      <c r="A1002" s="31" t="s">
        <v>2297</v>
      </c>
      <c r="B1002" s="31" t="s">
        <v>2329</v>
      </c>
      <c r="C1002" s="32" t="s">
        <v>384</v>
      </c>
      <c r="D1002" s="11"/>
      <c r="E1002" s="11"/>
      <c r="F1002" s="57">
        <f t="shared" si="303"/>
        <v>0</v>
      </c>
      <c r="G1002" s="58"/>
      <c r="H1002" s="11"/>
      <c r="I1002" s="73">
        <f t="shared" si="304"/>
        <v>0</v>
      </c>
      <c r="J1002" s="59"/>
      <c r="K1002" s="58"/>
      <c r="L1002" s="73">
        <f t="shared" si="285"/>
        <v>0</v>
      </c>
      <c r="M1002" s="59">
        <f t="shared" si="302"/>
        <v>0</v>
      </c>
    </row>
    <row r="1003" spans="1:13" s="2" customFormat="1" ht="27" x14ac:dyDescent="0.25">
      <c r="A1003" s="31" t="s">
        <v>2297</v>
      </c>
      <c r="B1003" s="31" t="s">
        <v>2330</v>
      </c>
      <c r="C1003" s="32" t="s">
        <v>459</v>
      </c>
      <c r="D1003" s="11"/>
      <c r="E1003" s="11"/>
      <c r="F1003" s="57">
        <f t="shared" si="303"/>
        <v>0</v>
      </c>
      <c r="G1003" s="58"/>
      <c r="H1003" s="11"/>
      <c r="I1003" s="73">
        <f t="shared" si="304"/>
        <v>0</v>
      </c>
      <c r="J1003" s="59"/>
      <c r="K1003" s="58"/>
      <c r="L1003" s="73">
        <f t="shared" ref="L1003:L1010" si="305">SUM(J1003:K1003)</f>
        <v>0</v>
      </c>
      <c r="M1003" s="59">
        <f t="shared" si="302"/>
        <v>0</v>
      </c>
    </row>
    <row r="1004" spans="1:13" s="2" customFormat="1" ht="13.5" x14ac:dyDescent="0.25">
      <c r="A1004" s="31" t="s">
        <v>2297</v>
      </c>
      <c r="B1004" s="31" t="s">
        <v>2331</v>
      </c>
      <c r="C1004" s="32" t="s">
        <v>588</v>
      </c>
      <c r="D1004" s="11"/>
      <c r="E1004" s="11"/>
      <c r="F1004" s="57">
        <f t="shared" si="303"/>
        <v>0</v>
      </c>
      <c r="G1004" s="58"/>
      <c r="H1004" s="11"/>
      <c r="I1004" s="73">
        <f t="shared" si="304"/>
        <v>0</v>
      </c>
      <c r="J1004" s="59"/>
      <c r="K1004" s="58"/>
      <c r="L1004" s="73">
        <f t="shared" si="305"/>
        <v>0</v>
      </c>
      <c r="M1004" s="59">
        <f t="shared" si="302"/>
        <v>0</v>
      </c>
    </row>
    <row r="1005" spans="1:13" s="2" customFormat="1" ht="13.5" x14ac:dyDescent="0.25">
      <c r="A1005" s="31" t="s">
        <v>2297</v>
      </c>
      <c r="B1005" s="31" t="s">
        <v>2332</v>
      </c>
      <c r="C1005" s="32" t="s">
        <v>650</v>
      </c>
      <c r="D1005" s="11"/>
      <c r="E1005" s="11"/>
      <c r="F1005" s="57">
        <f t="shared" si="303"/>
        <v>0</v>
      </c>
      <c r="G1005" s="58"/>
      <c r="H1005" s="11"/>
      <c r="I1005" s="73">
        <f t="shared" si="304"/>
        <v>0</v>
      </c>
      <c r="J1005" s="59"/>
      <c r="K1005" s="58"/>
      <c r="L1005" s="73">
        <f t="shared" si="305"/>
        <v>0</v>
      </c>
      <c r="M1005" s="59">
        <f t="shared" si="302"/>
        <v>0</v>
      </c>
    </row>
    <row r="1006" spans="1:13" s="2" customFormat="1" ht="54" x14ac:dyDescent="0.25">
      <c r="A1006" s="31" t="s">
        <v>2297</v>
      </c>
      <c r="B1006" s="31" t="s">
        <v>2333</v>
      </c>
      <c r="C1006" s="32" t="s">
        <v>674</v>
      </c>
      <c r="D1006" s="11"/>
      <c r="E1006" s="11"/>
      <c r="F1006" s="57">
        <f t="shared" si="303"/>
        <v>0</v>
      </c>
      <c r="G1006" s="58"/>
      <c r="H1006" s="11"/>
      <c r="I1006" s="73">
        <f t="shared" si="304"/>
        <v>0</v>
      </c>
      <c r="J1006" s="59"/>
      <c r="K1006" s="58"/>
      <c r="L1006" s="73">
        <f t="shared" si="305"/>
        <v>0</v>
      </c>
      <c r="M1006" s="59">
        <f t="shared" si="302"/>
        <v>0</v>
      </c>
    </row>
    <row r="1007" spans="1:13" s="2" customFormat="1" ht="37.5" customHeight="1" x14ac:dyDescent="0.25">
      <c r="A1007" s="31" t="s">
        <v>2297</v>
      </c>
      <c r="B1007" s="31" t="s">
        <v>2334</v>
      </c>
      <c r="C1007" s="32" t="s">
        <v>722</v>
      </c>
      <c r="D1007" s="11"/>
      <c r="E1007" s="11"/>
      <c r="F1007" s="57">
        <f t="shared" si="303"/>
        <v>0</v>
      </c>
      <c r="G1007" s="58"/>
      <c r="H1007" s="11"/>
      <c r="I1007" s="73">
        <f t="shared" si="304"/>
        <v>0</v>
      </c>
      <c r="J1007" s="59"/>
      <c r="K1007" s="58"/>
      <c r="L1007" s="73">
        <f t="shared" si="305"/>
        <v>0</v>
      </c>
      <c r="M1007" s="59">
        <f t="shared" si="302"/>
        <v>0</v>
      </c>
    </row>
    <row r="1008" spans="1:13" s="2" customFormat="1" ht="37.5" customHeight="1" x14ac:dyDescent="0.25">
      <c r="A1008" s="31" t="s">
        <v>2297</v>
      </c>
      <c r="B1008" s="31" t="s">
        <v>2335</v>
      </c>
      <c r="C1008" s="32" t="s">
        <v>755</v>
      </c>
      <c r="D1008" s="11">
        <v>171893516</v>
      </c>
      <c r="E1008" s="11">
        <v>485000000</v>
      </c>
      <c r="F1008" s="57">
        <f t="shared" si="303"/>
        <v>656893516</v>
      </c>
      <c r="G1008" s="58"/>
      <c r="H1008" s="11">
        <v>1193978906</v>
      </c>
      <c r="I1008" s="73">
        <f t="shared" si="304"/>
        <v>1850872422</v>
      </c>
      <c r="J1008" s="59"/>
      <c r="K1008" s="58"/>
      <c r="L1008" s="73">
        <f t="shared" si="305"/>
        <v>0</v>
      </c>
      <c r="M1008" s="59">
        <f t="shared" si="302"/>
        <v>1850872422</v>
      </c>
    </row>
    <row r="1009" spans="1:13" s="2" customFormat="1" ht="27" x14ac:dyDescent="0.25">
      <c r="A1009" s="31" t="s">
        <v>2297</v>
      </c>
      <c r="B1009" s="31" t="s">
        <v>2336</v>
      </c>
      <c r="C1009" s="32" t="s">
        <v>863</v>
      </c>
      <c r="D1009" s="11"/>
      <c r="E1009" s="11"/>
      <c r="F1009" s="57">
        <f t="shared" si="303"/>
        <v>0</v>
      </c>
      <c r="G1009" s="58"/>
      <c r="H1009" s="11"/>
      <c r="I1009" s="73">
        <f t="shared" si="304"/>
        <v>0</v>
      </c>
      <c r="J1009" s="59"/>
      <c r="K1009" s="58"/>
      <c r="L1009" s="73">
        <f t="shared" si="305"/>
        <v>0</v>
      </c>
      <c r="M1009" s="59">
        <f t="shared" si="302"/>
        <v>0</v>
      </c>
    </row>
    <row r="1010" spans="1:13" s="2" customFormat="1" ht="13.5" x14ac:dyDescent="0.25">
      <c r="A1010" s="31" t="s">
        <v>2297</v>
      </c>
      <c r="B1010" s="31" t="s">
        <v>2337</v>
      </c>
      <c r="C1010" s="32" t="s">
        <v>914</v>
      </c>
      <c r="D1010" s="11"/>
      <c r="E1010" s="11"/>
      <c r="F1010" s="57">
        <f t="shared" si="303"/>
        <v>0</v>
      </c>
      <c r="G1010" s="58"/>
      <c r="H1010" s="11"/>
      <c r="I1010" s="73">
        <f t="shared" si="304"/>
        <v>0</v>
      </c>
      <c r="J1010" s="59"/>
      <c r="K1010" s="58"/>
      <c r="L1010" s="73">
        <f t="shared" si="305"/>
        <v>0</v>
      </c>
      <c r="M1010" s="59">
        <f t="shared" si="302"/>
        <v>0</v>
      </c>
    </row>
    <row r="1011" spans="1:13" ht="24.75" customHeight="1" x14ac:dyDescent="0.25">
      <c r="A1011" s="16" t="s">
        <v>2297</v>
      </c>
      <c r="B1011" s="16" t="s">
        <v>2298</v>
      </c>
      <c r="C1011" s="30" t="s">
        <v>1577</v>
      </c>
      <c r="D1011" s="7">
        <f>+D1012</f>
        <v>0</v>
      </c>
      <c r="E1011" s="7">
        <f>+E1012</f>
        <v>0</v>
      </c>
      <c r="F1011" s="8">
        <f t="shared" ref="F1011:I1012" si="306">+F1012</f>
        <v>0</v>
      </c>
      <c r="G1011" s="10">
        <f>+G1012</f>
        <v>0</v>
      </c>
      <c r="H1011" s="7">
        <f>+H1012</f>
        <v>1406910832</v>
      </c>
      <c r="I1011" s="70">
        <f t="shared" si="306"/>
        <v>1406910832</v>
      </c>
      <c r="J1011" s="48">
        <f>+J1012</f>
        <v>0</v>
      </c>
      <c r="K1011" s="10">
        <f>+K1012</f>
        <v>0</v>
      </c>
      <c r="L1011" s="70">
        <f t="shared" si="285"/>
        <v>0</v>
      </c>
      <c r="M1011" s="47">
        <f t="shared" ref="M1011:M1012" si="307">L1011+I1011</f>
        <v>1406910832</v>
      </c>
    </row>
    <row r="1012" spans="1:13" s="2" customFormat="1" ht="13.5" x14ac:dyDescent="0.25">
      <c r="A1012" s="16" t="s">
        <v>2297</v>
      </c>
      <c r="B1012" s="16" t="s">
        <v>2338</v>
      </c>
      <c r="C1012" s="17" t="s">
        <v>170</v>
      </c>
      <c r="D1012" s="7">
        <f>+D1013</f>
        <v>0</v>
      </c>
      <c r="E1012" s="7">
        <f>+E1013</f>
        <v>0</v>
      </c>
      <c r="F1012" s="8">
        <f t="shared" si="306"/>
        <v>0</v>
      </c>
      <c r="G1012" s="10">
        <f>+G1013</f>
        <v>0</v>
      </c>
      <c r="H1012" s="7">
        <f>+H1013</f>
        <v>1406910832</v>
      </c>
      <c r="I1012" s="70">
        <f t="shared" si="306"/>
        <v>1406910832</v>
      </c>
      <c r="J1012" s="48">
        <f>+J1013</f>
        <v>0</v>
      </c>
      <c r="K1012" s="10">
        <f>+K1013</f>
        <v>0</v>
      </c>
      <c r="L1012" s="70">
        <f t="shared" ref="L1012:L1018" si="308">SUM(J1012:K1012)</f>
        <v>0</v>
      </c>
      <c r="M1012" s="47">
        <f t="shared" si="307"/>
        <v>1406910832</v>
      </c>
    </row>
    <row r="1013" spans="1:13" s="2" customFormat="1" ht="13.5" x14ac:dyDescent="0.25">
      <c r="A1013" s="16" t="s">
        <v>2297</v>
      </c>
      <c r="B1013" s="16" t="s">
        <v>2339</v>
      </c>
      <c r="C1013" s="17" t="s">
        <v>330</v>
      </c>
      <c r="D1013" s="7">
        <f>SUM(D1014:D1024)</f>
        <v>0</v>
      </c>
      <c r="E1013" s="7">
        <f>SUM(E1014:E1024)</f>
        <v>0</v>
      </c>
      <c r="F1013" s="8">
        <f>+D1013+E1013</f>
        <v>0</v>
      </c>
      <c r="G1013" s="10">
        <f>SUM(G1014:G1024)</f>
        <v>0</v>
      </c>
      <c r="H1013" s="7">
        <f>SUM(H1014:H1024)</f>
        <v>1406910832</v>
      </c>
      <c r="I1013" s="70">
        <f>+SUM(F1013:H1013)</f>
        <v>1406910832</v>
      </c>
      <c r="J1013" s="48">
        <f>SUM(J1014:J1024)</f>
        <v>0</v>
      </c>
      <c r="K1013" s="10">
        <f>SUM(K1014:K1024)</f>
        <v>0</v>
      </c>
      <c r="L1013" s="70">
        <f t="shared" si="308"/>
        <v>0</v>
      </c>
      <c r="M1013" s="47">
        <f>SUM(M1014:M1024)</f>
        <v>1406910832</v>
      </c>
    </row>
    <row r="1014" spans="1:13" s="2" customFormat="1" ht="27" x14ac:dyDescent="0.25">
      <c r="A1014" s="31" t="s">
        <v>2297</v>
      </c>
      <c r="B1014" s="31" t="s">
        <v>2340</v>
      </c>
      <c r="C1014" s="32" t="s">
        <v>333</v>
      </c>
      <c r="D1014" s="11"/>
      <c r="E1014" s="11"/>
      <c r="F1014" s="57">
        <f>SUM(D1014:E1014)</f>
        <v>0</v>
      </c>
      <c r="G1014" s="58"/>
      <c r="H1014" s="11"/>
      <c r="I1014" s="73">
        <f>+SUM(H1014,G1014)+F1014</f>
        <v>0</v>
      </c>
      <c r="J1014" s="59"/>
      <c r="K1014" s="58"/>
      <c r="L1014" s="73">
        <f t="shared" si="308"/>
        <v>0</v>
      </c>
      <c r="M1014" s="59">
        <f t="shared" ref="M1014:M1024" si="309">+L1014+I1014</f>
        <v>0</v>
      </c>
    </row>
    <row r="1015" spans="1:13" s="2" customFormat="1" ht="13.5" x14ac:dyDescent="0.25">
      <c r="A1015" s="31" t="s">
        <v>2297</v>
      </c>
      <c r="B1015" s="31" t="s">
        <v>2341</v>
      </c>
      <c r="C1015" s="32" t="s">
        <v>369</v>
      </c>
      <c r="D1015" s="11"/>
      <c r="E1015" s="11"/>
      <c r="F1015" s="57">
        <f t="shared" ref="F1015:F1024" si="310">SUM(D1015:E1015)</f>
        <v>0</v>
      </c>
      <c r="G1015" s="58"/>
      <c r="H1015" s="11"/>
      <c r="I1015" s="73">
        <f t="shared" ref="I1015:I1024" si="311">+SUM(H1015,G1015)+F1015</f>
        <v>0</v>
      </c>
      <c r="J1015" s="59"/>
      <c r="K1015" s="58"/>
      <c r="L1015" s="73">
        <f t="shared" si="308"/>
        <v>0</v>
      </c>
      <c r="M1015" s="59">
        <f t="shared" si="309"/>
        <v>0</v>
      </c>
    </row>
    <row r="1016" spans="1:13" s="2" customFormat="1" ht="40.5" x14ac:dyDescent="0.25">
      <c r="A1016" s="31" t="s">
        <v>2297</v>
      </c>
      <c r="B1016" s="31" t="s">
        <v>2342</v>
      </c>
      <c r="C1016" s="32" t="s">
        <v>384</v>
      </c>
      <c r="D1016" s="11"/>
      <c r="E1016" s="11"/>
      <c r="F1016" s="57">
        <f t="shared" si="310"/>
        <v>0</v>
      </c>
      <c r="G1016" s="58"/>
      <c r="H1016" s="11"/>
      <c r="I1016" s="73">
        <f t="shared" si="311"/>
        <v>0</v>
      </c>
      <c r="J1016" s="59"/>
      <c r="K1016" s="58"/>
      <c r="L1016" s="73">
        <f t="shared" si="308"/>
        <v>0</v>
      </c>
      <c r="M1016" s="59">
        <f t="shared" si="309"/>
        <v>0</v>
      </c>
    </row>
    <row r="1017" spans="1:13" s="2" customFormat="1" ht="27" x14ac:dyDescent="0.25">
      <c r="A1017" s="31" t="s">
        <v>2297</v>
      </c>
      <c r="B1017" s="31" t="s">
        <v>2343</v>
      </c>
      <c r="C1017" s="32" t="s">
        <v>459</v>
      </c>
      <c r="D1017" s="11"/>
      <c r="E1017" s="11"/>
      <c r="F1017" s="57">
        <f t="shared" si="310"/>
        <v>0</v>
      </c>
      <c r="G1017" s="58"/>
      <c r="H1017" s="11">
        <v>379520500</v>
      </c>
      <c r="I1017" s="73">
        <f t="shared" si="311"/>
        <v>379520500</v>
      </c>
      <c r="J1017" s="59"/>
      <c r="K1017" s="58"/>
      <c r="L1017" s="73">
        <f t="shared" si="308"/>
        <v>0</v>
      </c>
      <c r="M1017" s="59">
        <f t="shared" si="309"/>
        <v>379520500</v>
      </c>
    </row>
    <row r="1018" spans="1:13" s="2" customFormat="1" ht="13.5" x14ac:dyDescent="0.25">
      <c r="A1018" s="31" t="s">
        <v>2297</v>
      </c>
      <c r="B1018" s="31" t="s">
        <v>2344</v>
      </c>
      <c r="C1018" s="32" t="s">
        <v>588</v>
      </c>
      <c r="D1018" s="11"/>
      <c r="E1018" s="11"/>
      <c r="F1018" s="57">
        <f t="shared" si="310"/>
        <v>0</v>
      </c>
      <c r="G1018" s="58"/>
      <c r="H1018" s="11"/>
      <c r="I1018" s="73">
        <f t="shared" si="311"/>
        <v>0</v>
      </c>
      <c r="J1018" s="59"/>
      <c r="K1018" s="58"/>
      <c r="L1018" s="73">
        <f t="shared" si="308"/>
        <v>0</v>
      </c>
      <c r="M1018" s="59">
        <f t="shared" si="309"/>
        <v>0</v>
      </c>
    </row>
    <row r="1019" spans="1:13" s="2" customFormat="1" ht="13.5" x14ac:dyDescent="0.25">
      <c r="A1019" s="31" t="s">
        <v>2297</v>
      </c>
      <c r="B1019" s="31" t="s">
        <v>2345</v>
      </c>
      <c r="C1019" s="32" t="s">
        <v>650</v>
      </c>
      <c r="D1019" s="11"/>
      <c r="E1019" s="11"/>
      <c r="F1019" s="57">
        <f t="shared" si="310"/>
        <v>0</v>
      </c>
      <c r="G1019" s="58"/>
      <c r="H1019" s="11"/>
      <c r="I1019" s="73">
        <f t="shared" si="311"/>
        <v>0</v>
      </c>
      <c r="J1019" s="59"/>
      <c r="K1019" s="58"/>
      <c r="L1019" s="73">
        <f t="shared" ref="L1019:L1082" si="312">SUM(J1019:K1019)</f>
        <v>0</v>
      </c>
      <c r="M1019" s="59">
        <f t="shared" si="309"/>
        <v>0</v>
      </c>
    </row>
    <row r="1020" spans="1:13" s="2" customFormat="1" ht="54" x14ac:dyDescent="0.25">
      <c r="A1020" s="31" t="s">
        <v>2297</v>
      </c>
      <c r="B1020" s="31" t="s">
        <v>2346</v>
      </c>
      <c r="C1020" s="32" t="s">
        <v>674</v>
      </c>
      <c r="D1020" s="11"/>
      <c r="E1020" s="11"/>
      <c r="F1020" s="57">
        <f t="shared" si="310"/>
        <v>0</v>
      </c>
      <c r="G1020" s="58"/>
      <c r="H1020" s="11"/>
      <c r="I1020" s="73">
        <f t="shared" si="311"/>
        <v>0</v>
      </c>
      <c r="J1020" s="59"/>
      <c r="K1020" s="58"/>
      <c r="L1020" s="73">
        <f t="shared" si="312"/>
        <v>0</v>
      </c>
      <c r="M1020" s="59">
        <f t="shared" si="309"/>
        <v>0</v>
      </c>
    </row>
    <row r="1021" spans="1:13" s="2" customFormat="1" ht="37.5" customHeight="1" x14ac:dyDescent="0.25">
      <c r="A1021" s="31" t="s">
        <v>2297</v>
      </c>
      <c r="B1021" s="31" t="s">
        <v>2347</v>
      </c>
      <c r="C1021" s="32" t="s">
        <v>722</v>
      </c>
      <c r="D1021" s="11"/>
      <c r="E1021" s="11"/>
      <c r="F1021" s="57">
        <f t="shared" si="310"/>
        <v>0</v>
      </c>
      <c r="G1021" s="58"/>
      <c r="H1021" s="11"/>
      <c r="I1021" s="73">
        <f t="shared" si="311"/>
        <v>0</v>
      </c>
      <c r="J1021" s="59"/>
      <c r="K1021" s="58"/>
      <c r="L1021" s="73">
        <f t="shared" si="312"/>
        <v>0</v>
      </c>
      <c r="M1021" s="59">
        <f t="shared" si="309"/>
        <v>0</v>
      </c>
    </row>
    <row r="1022" spans="1:13" s="2" customFormat="1" ht="37.5" customHeight="1" x14ac:dyDescent="0.25">
      <c r="A1022" s="31" t="s">
        <v>2297</v>
      </c>
      <c r="B1022" s="31" t="s">
        <v>2348</v>
      </c>
      <c r="C1022" s="32" t="s">
        <v>755</v>
      </c>
      <c r="D1022" s="11"/>
      <c r="E1022" s="11"/>
      <c r="F1022" s="57">
        <f t="shared" si="310"/>
        <v>0</v>
      </c>
      <c r="G1022" s="58"/>
      <c r="H1022" s="11">
        <v>1027390332</v>
      </c>
      <c r="I1022" s="73">
        <f t="shared" si="311"/>
        <v>1027390332</v>
      </c>
      <c r="J1022" s="59"/>
      <c r="K1022" s="58"/>
      <c r="L1022" s="73">
        <f t="shared" si="312"/>
        <v>0</v>
      </c>
      <c r="M1022" s="59">
        <f t="shared" si="309"/>
        <v>1027390332</v>
      </c>
    </row>
    <row r="1023" spans="1:13" s="2" customFormat="1" ht="27" x14ac:dyDescent="0.25">
      <c r="A1023" s="31" t="s">
        <v>2297</v>
      </c>
      <c r="B1023" s="31" t="s">
        <v>2349</v>
      </c>
      <c r="C1023" s="32" t="s">
        <v>863</v>
      </c>
      <c r="D1023" s="11"/>
      <c r="E1023" s="11"/>
      <c r="F1023" s="57">
        <f t="shared" si="310"/>
        <v>0</v>
      </c>
      <c r="G1023" s="58"/>
      <c r="H1023" s="11"/>
      <c r="I1023" s="73">
        <f t="shared" si="311"/>
        <v>0</v>
      </c>
      <c r="J1023" s="59"/>
      <c r="K1023" s="58"/>
      <c r="L1023" s="73">
        <f t="shared" si="312"/>
        <v>0</v>
      </c>
      <c r="M1023" s="59">
        <f t="shared" si="309"/>
        <v>0</v>
      </c>
    </row>
    <row r="1024" spans="1:13" s="2" customFormat="1" ht="13.5" x14ac:dyDescent="0.25">
      <c r="A1024" s="31" t="s">
        <v>2297</v>
      </c>
      <c r="B1024" s="31" t="s">
        <v>2350</v>
      </c>
      <c r="C1024" s="32" t="s">
        <v>914</v>
      </c>
      <c r="D1024" s="11"/>
      <c r="E1024" s="11"/>
      <c r="F1024" s="57">
        <f t="shared" si="310"/>
        <v>0</v>
      </c>
      <c r="G1024" s="58"/>
      <c r="H1024" s="11"/>
      <c r="I1024" s="73">
        <f t="shared" si="311"/>
        <v>0</v>
      </c>
      <c r="J1024" s="59"/>
      <c r="K1024" s="58"/>
      <c r="L1024" s="73">
        <f t="shared" si="312"/>
        <v>0</v>
      </c>
      <c r="M1024" s="59">
        <f t="shared" si="309"/>
        <v>0</v>
      </c>
    </row>
    <row r="1025" spans="1:13" ht="27" x14ac:dyDescent="0.25">
      <c r="A1025" s="16" t="s">
        <v>1477</v>
      </c>
      <c r="B1025" s="16" t="s">
        <v>1478</v>
      </c>
      <c r="C1025" s="30" t="s">
        <v>1456</v>
      </c>
      <c r="D1025" s="7">
        <f>+D1026+D1040</f>
        <v>73611000</v>
      </c>
      <c r="E1025" s="7">
        <f>+E1026+E1040</f>
        <v>16022338</v>
      </c>
      <c r="F1025" s="8">
        <f>+D1025+E1025</f>
        <v>89633338</v>
      </c>
      <c r="G1025" s="10">
        <f>+G1026+G1040</f>
        <v>0</v>
      </c>
      <c r="H1025" s="7">
        <f>+H1026+H1040</f>
        <v>439659635</v>
      </c>
      <c r="I1025" s="70">
        <f>+SUM(F1025:H1025)</f>
        <v>529292973</v>
      </c>
      <c r="J1025" s="48">
        <f>+J1026+J1040</f>
        <v>0</v>
      </c>
      <c r="K1025" s="10">
        <f>+K1026+K1040</f>
        <v>0</v>
      </c>
      <c r="L1025" s="70">
        <f>SUM(J1025:K1025)</f>
        <v>0</v>
      </c>
      <c r="M1025" s="48">
        <f>+I1025+L1025</f>
        <v>529292973</v>
      </c>
    </row>
    <row r="1026" spans="1:13" ht="24.75" customHeight="1" x14ac:dyDescent="0.25">
      <c r="A1026" s="16" t="s">
        <v>2353</v>
      </c>
      <c r="B1026" s="16" t="s">
        <v>2352</v>
      </c>
      <c r="C1026" s="30" t="s">
        <v>1572</v>
      </c>
      <c r="D1026" s="7">
        <f>+D1027</f>
        <v>73611000</v>
      </c>
      <c r="E1026" s="7">
        <f>+E1027</f>
        <v>16022338</v>
      </c>
      <c r="F1026" s="8">
        <f t="shared" ref="F1026:I1027" si="313">+F1027</f>
        <v>89633338</v>
      </c>
      <c r="G1026" s="10">
        <f>+G1027</f>
        <v>0</v>
      </c>
      <c r="H1026" s="7">
        <f>+H1027</f>
        <v>263795781</v>
      </c>
      <c r="I1026" s="70">
        <f t="shared" si="313"/>
        <v>353429119</v>
      </c>
      <c r="J1026" s="48">
        <f>+J1027</f>
        <v>0</v>
      </c>
      <c r="K1026" s="10">
        <f>+K1027</f>
        <v>0</v>
      </c>
      <c r="L1026" s="70">
        <f t="shared" si="312"/>
        <v>0</v>
      </c>
      <c r="M1026" s="47">
        <f t="shared" ref="M1026:M1027" si="314">L1026+I1026</f>
        <v>353429119</v>
      </c>
    </row>
    <row r="1027" spans="1:13" s="2" customFormat="1" ht="13.5" x14ac:dyDescent="0.25">
      <c r="A1027" s="16" t="s">
        <v>2353</v>
      </c>
      <c r="B1027" s="16" t="s">
        <v>2369</v>
      </c>
      <c r="C1027" s="17" t="s">
        <v>170</v>
      </c>
      <c r="D1027" s="7">
        <f>+D1028</f>
        <v>73611000</v>
      </c>
      <c r="E1027" s="7">
        <f>+E1028</f>
        <v>16022338</v>
      </c>
      <c r="F1027" s="8">
        <f t="shared" si="313"/>
        <v>89633338</v>
      </c>
      <c r="G1027" s="10">
        <f>+G1028</f>
        <v>0</v>
      </c>
      <c r="H1027" s="7">
        <f>+H1028</f>
        <v>263795781</v>
      </c>
      <c r="I1027" s="70">
        <f t="shared" si="313"/>
        <v>353429119</v>
      </c>
      <c r="J1027" s="48">
        <f>+J1028</f>
        <v>0</v>
      </c>
      <c r="K1027" s="10">
        <f>+K1028</f>
        <v>0</v>
      </c>
      <c r="L1027" s="70">
        <f t="shared" si="312"/>
        <v>0</v>
      </c>
      <c r="M1027" s="47">
        <f t="shared" si="314"/>
        <v>353429119</v>
      </c>
    </row>
    <row r="1028" spans="1:13" s="2" customFormat="1" ht="13.5" x14ac:dyDescent="0.25">
      <c r="A1028" s="16" t="s">
        <v>2353</v>
      </c>
      <c r="B1028" s="16" t="s">
        <v>2370</v>
      </c>
      <c r="C1028" s="17" t="s">
        <v>330</v>
      </c>
      <c r="D1028" s="7">
        <f>SUM(D1029:D1039)</f>
        <v>73611000</v>
      </c>
      <c r="E1028" s="7">
        <f>SUM(E1029:E1039)</f>
        <v>16022338</v>
      </c>
      <c r="F1028" s="8">
        <f>+D1028+E1028</f>
        <v>89633338</v>
      </c>
      <c r="G1028" s="10">
        <f>SUM(G1029:G1039)</f>
        <v>0</v>
      </c>
      <c r="H1028" s="7">
        <f>SUM(H1029:H1039)</f>
        <v>263795781</v>
      </c>
      <c r="I1028" s="70">
        <f>+SUM(F1028:H1028)</f>
        <v>353429119</v>
      </c>
      <c r="J1028" s="48">
        <f>SUM(J1029:J1039)</f>
        <v>0</v>
      </c>
      <c r="K1028" s="10">
        <f>SUM(K1029:K1039)</f>
        <v>0</v>
      </c>
      <c r="L1028" s="70">
        <f t="shared" si="312"/>
        <v>0</v>
      </c>
      <c r="M1028" s="47">
        <f>SUM(M1029:M1039)</f>
        <v>353429119</v>
      </c>
    </row>
    <row r="1029" spans="1:13" s="2" customFormat="1" ht="27" x14ac:dyDescent="0.25">
      <c r="A1029" s="31" t="s">
        <v>2353</v>
      </c>
      <c r="B1029" s="31" t="s">
        <v>2371</v>
      </c>
      <c r="C1029" s="32" t="s">
        <v>333</v>
      </c>
      <c r="D1029" s="11"/>
      <c r="E1029" s="11"/>
      <c r="F1029" s="57">
        <f>SUM(D1029:E1029)</f>
        <v>0</v>
      </c>
      <c r="G1029" s="58"/>
      <c r="H1029" s="11"/>
      <c r="I1029" s="73">
        <f>+SUM(H1029,G1029)+F1029</f>
        <v>0</v>
      </c>
      <c r="J1029" s="59"/>
      <c r="K1029" s="58"/>
      <c r="L1029" s="73">
        <f t="shared" si="312"/>
        <v>0</v>
      </c>
      <c r="M1029" s="59">
        <f t="shared" ref="M1029:M1039" si="315">+L1029+I1029</f>
        <v>0</v>
      </c>
    </row>
    <row r="1030" spans="1:13" s="2" customFormat="1" ht="13.5" x14ac:dyDescent="0.25">
      <c r="A1030" s="31" t="s">
        <v>2353</v>
      </c>
      <c r="B1030" s="31" t="s">
        <v>2372</v>
      </c>
      <c r="C1030" s="32" t="s">
        <v>369</v>
      </c>
      <c r="D1030" s="11"/>
      <c r="E1030" s="11"/>
      <c r="F1030" s="57">
        <f t="shared" ref="F1030:F1039" si="316">SUM(D1030:E1030)</f>
        <v>0</v>
      </c>
      <c r="G1030" s="58"/>
      <c r="H1030" s="11"/>
      <c r="I1030" s="73">
        <f t="shared" ref="I1030:I1039" si="317">+SUM(H1030,G1030)+F1030</f>
        <v>0</v>
      </c>
      <c r="J1030" s="59"/>
      <c r="K1030" s="58"/>
      <c r="L1030" s="73">
        <f t="shared" si="312"/>
        <v>0</v>
      </c>
      <c r="M1030" s="59">
        <f t="shared" si="315"/>
        <v>0</v>
      </c>
    </row>
    <row r="1031" spans="1:13" s="2" customFormat="1" ht="40.5" x14ac:dyDescent="0.25">
      <c r="A1031" s="31" t="s">
        <v>2353</v>
      </c>
      <c r="B1031" s="31" t="s">
        <v>2373</v>
      </c>
      <c r="C1031" s="32" t="s">
        <v>384</v>
      </c>
      <c r="D1031" s="11"/>
      <c r="E1031" s="11"/>
      <c r="F1031" s="57">
        <f t="shared" si="316"/>
        <v>0</v>
      </c>
      <c r="G1031" s="58"/>
      <c r="H1031" s="11"/>
      <c r="I1031" s="73">
        <f t="shared" si="317"/>
        <v>0</v>
      </c>
      <c r="J1031" s="59"/>
      <c r="K1031" s="58"/>
      <c r="L1031" s="73">
        <f t="shared" si="312"/>
        <v>0</v>
      </c>
      <c r="M1031" s="59">
        <f t="shared" si="315"/>
        <v>0</v>
      </c>
    </row>
    <row r="1032" spans="1:13" s="2" customFormat="1" ht="27" x14ac:dyDescent="0.25">
      <c r="A1032" s="31" t="s">
        <v>2353</v>
      </c>
      <c r="B1032" s="31" t="s">
        <v>2374</v>
      </c>
      <c r="C1032" s="32" t="s">
        <v>459</v>
      </c>
      <c r="D1032" s="11"/>
      <c r="E1032" s="11"/>
      <c r="F1032" s="57">
        <f t="shared" si="316"/>
        <v>0</v>
      </c>
      <c r="G1032" s="58"/>
      <c r="H1032" s="11"/>
      <c r="I1032" s="73">
        <f t="shared" si="317"/>
        <v>0</v>
      </c>
      <c r="J1032" s="59"/>
      <c r="K1032" s="58"/>
      <c r="L1032" s="73">
        <f t="shared" si="312"/>
        <v>0</v>
      </c>
      <c r="M1032" s="59">
        <f t="shared" si="315"/>
        <v>0</v>
      </c>
    </row>
    <row r="1033" spans="1:13" s="2" customFormat="1" ht="13.5" x14ac:dyDescent="0.25">
      <c r="A1033" s="31" t="s">
        <v>2353</v>
      </c>
      <c r="B1033" s="31" t="s">
        <v>2375</v>
      </c>
      <c r="C1033" s="32" t="s">
        <v>588</v>
      </c>
      <c r="D1033" s="11"/>
      <c r="E1033" s="11"/>
      <c r="F1033" s="57">
        <f t="shared" si="316"/>
        <v>0</v>
      </c>
      <c r="G1033" s="58"/>
      <c r="H1033" s="11"/>
      <c r="I1033" s="73">
        <f t="shared" si="317"/>
        <v>0</v>
      </c>
      <c r="J1033" s="59"/>
      <c r="K1033" s="58"/>
      <c r="L1033" s="73">
        <f t="shared" si="312"/>
        <v>0</v>
      </c>
      <c r="M1033" s="59">
        <f t="shared" si="315"/>
        <v>0</v>
      </c>
    </row>
    <row r="1034" spans="1:13" s="2" customFormat="1" ht="13.5" x14ac:dyDescent="0.25">
      <c r="A1034" s="31" t="s">
        <v>2353</v>
      </c>
      <c r="B1034" s="31" t="s">
        <v>2376</v>
      </c>
      <c r="C1034" s="32" t="s">
        <v>650</v>
      </c>
      <c r="D1034" s="11"/>
      <c r="E1034" s="11"/>
      <c r="F1034" s="57">
        <f t="shared" si="316"/>
        <v>0</v>
      </c>
      <c r="G1034" s="58"/>
      <c r="H1034" s="11"/>
      <c r="I1034" s="73">
        <f t="shared" si="317"/>
        <v>0</v>
      </c>
      <c r="J1034" s="59"/>
      <c r="K1034" s="58"/>
      <c r="L1034" s="73">
        <f t="shared" si="312"/>
        <v>0</v>
      </c>
      <c r="M1034" s="59">
        <f t="shared" si="315"/>
        <v>0</v>
      </c>
    </row>
    <row r="1035" spans="1:13" s="2" customFormat="1" ht="54" x14ac:dyDescent="0.25">
      <c r="A1035" s="31" t="s">
        <v>2353</v>
      </c>
      <c r="B1035" s="31" t="s">
        <v>2377</v>
      </c>
      <c r="C1035" s="32" t="s">
        <v>674</v>
      </c>
      <c r="D1035" s="11"/>
      <c r="E1035" s="11"/>
      <c r="F1035" s="57">
        <f t="shared" si="316"/>
        <v>0</v>
      </c>
      <c r="G1035" s="58"/>
      <c r="H1035" s="11"/>
      <c r="I1035" s="73">
        <f t="shared" si="317"/>
        <v>0</v>
      </c>
      <c r="J1035" s="59"/>
      <c r="K1035" s="58"/>
      <c r="L1035" s="73">
        <f t="shared" si="312"/>
        <v>0</v>
      </c>
      <c r="M1035" s="59">
        <f t="shared" si="315"/>
        <v>0</v>
      </c>
    </row>
    <row r="1036" spans="1:13" s="2" customFormat="1" ht="37.5" customHeight="1" x14ac:dyDescent="0.25">
      <c r="A1036" s="31" t="s">
        <v>2353</v>
      </c>
      <c r="B1036" s="31" t="s">
        <v>2378</v>
      </c>
      <c r="C1036" s="32" t="s">
        <v>722</v>
      </c>
      <c r="D1036" s="11"/>
      <c r="E1036" s="11"/>
      <c r="F1036" s="57">
        <f t="shared" si="316"/>
        <v>0</v>
      </c>
      <c r="G1036" s="58"/>
      <c r="H1036" s="11"/>
      <c r="I1036" s="73">
        <f t="shared" si="317"/>
        <v>0</v>
      </c>
      <c r="J1036" s="59"/>
      <c r="K1036" s="58"/>
      <c r="L1036" s="73">
        <f t="shared" si="312"/>
        <v>0</v>
      </c>
      <c r="M1036" s="59">
        <f t="shared" si="315"/>
        <v>0</v>
      </c>
    </row>
    <row r="1037" spans="1:13" s="2" customFormat="1" ht="37.5" customHeight="1" x14ac:dyDescent="0.25">
      <c r="A1037" s="31" t="s">
        <v>2353</v>
      </c>
      <c r="B1037" s="31" t="s">
        <v>2379</v>
      </c>
      <c r="C1037" s="32" t="s">
        <v>755</v>
      </c>
      <c r="D1037" s="11">
        <v>73611000</v>
      </c>
      <c r="E1037" s="11">
        <v>16022338</v>
      </c>
      <c r="F1037" s="57">
        <f t="shared" si="316"/>
        <v>89633338</v>
      </c>
      <c r="G1037" s="58"/>
      <c r="H1037" s="11">
        <v>263795781</v>
      </c>
      <c r="I1037" s="73">
        <f t="shared" si="317"/>
        <v>353429119</v>
      </c>
      <c r="J1037" s="59"/>
      <c r="K1037" s="58"/>
      <c r="L1037" s="73">
        <f t="shared" si="312"/>
        <v>0</v>
      </c>
      <c r="M1037" s="59">
        <f t="shared" si="315"/>
        <v>353429119</v>
      </c>
    </row>
    <row r="1038" spans="1:13" s="2" customFormat="1" ht="27" x14ac:dyDescent="0.25">
      <c r="A1038" s="31" t="s">
        <v>2353</v>
      </c>
      <c r="B1038" s="31" t="s">
        <v>2380</v>
      </c>
      <c r="C1038" s="32" t="s">
        <v>863</v>
      </c>
      <c r="D1038" s="11"/>
      <c r="E1038" s="11"/>
      <c r="F1038" s="57">
        <f t="shared" si="316"/>
        <v>0</v>
      </c>
      <c r="G1038" s="58"/>
      <c r="H1038" s="11"/>
      <c r="I1038" s="73">
        <f t="shared" si="317"/>
        <v>0</v>
      </c>
      <c r="J1038" s="59"/>
      <c r="K1038" s="58"/>
      <c r="L1038" s="73">
        <f t="shared" si="312"/>
        <v>0</v>
      </c>
      <c r="M1038" s="59">
        <f t="shared" si="315"/>
        <v>0</v>
      </c>
    </row>
    <row r="1039" spans="1:13" s="2" customFormat="1" ht="13.5" x14ac:dyDescent="0.25">
      <c r="A1039" s="31" t="s">
        <v>2353</v>
      </c>
      <c r="B1039" s="31" t="s">
        <v>2368</v>
      </c>
      <c r="C1039" s="32" t="s">
        <v>914</v>
      </c>
      <c r="D1039" s="11"/>
      <c r="E1039" s="11"/>
      <c r="F1039" s="57">
        <f t="shared" si="316"/>
        <v>0</v>
      </c>
      <c r="G1039" s="58"/>
      <c r="H1039" s="11"/>
      <c r="I1039" s="73">
        <f t="shared" si="317"/>
        <v>0</v>
      </c>
      <c r="J1039" s="59"/>
      <c r="K1039" s="58"/>
      <c r="L1039" s="73">
        <f t="shared" si="312"/>
        <v>0</v>
      </c>
      <c r="M1039" s="59">
        <f t="shared" si="315"/>
        <v>0</v>
      </c>
    </row>
    <row r="1040" spans="1:13" ht="24.75" customHeight="1" x14ac:dyDescent="0.25">
      <c r="A1040" s="16" t="s">
        <v>2353</v>
      </c>
      <c r="B1040" s="16" t="s">
        <v>2354</v>
      </c>
      <c r="C1040" s="30" t="s">
        <v>1573</v>
      </c>
      <c r="D1040" s="7">
        <f>+D1041</f>
        <v>0</v>
      </c>
      <c r="E1040" s="7">
        <f>+E1041</f>
        <v>0</v>
      </c>
      <c r="F1040" s="8">
        <f t="shared" ref="F1040:I1041" si="318">+F1041</f>
        <v>0</v>
      </c>
      <c r="G1040" s="10">
        <f>+G1041</f>
        <v>0</v>
      </c>
      <c r="H1040" s="7">
        <f>+H1041</f>
        <v>175863854</v>
      </c>
      <c r="I1040" s="70">
        <f t="shared" si="318"/>
        <v>175863854</v>
      </c>
      <c r="J1040" s="48">
        <f>+J1041</f>
        <v>0</v>
      </c>
      <c r="K1040" s="10">
        <f>+K1041</f>
        <v>0</v>
      </c>
      <c r="L1040" s="70">
        <f t="shared" si="312"/>
        <v>0</v>
      </c>
      <c r="M1040" s="47">
        <f t="shared" ref="M1040:M1041" si="319">L1040+I1040</f>
        <v>175863854</v>
      </c>
    </row>
    <row r="1041" spans="1:13" s="2" customFormat="1" ht="13.5" x14ac:dyDescent="0.25">
      <c r="A1041" s="16" t="s">
        <v>2353</v>
      </c>
      <c r="B1041" s="16" t="s">
        <v>2355</v>
      </c>
      <c r="C1041" s="17" t="s">
        <v>170</v>
      </c>
      <c r="D1041" s="7">
        <f>+D1042</f>
        <v>0</v>
      </c>
      <c r="E1041" s="7">
        <f>+E1042</f>
        <v>0</v>
      </c>
      <c r="F1041" s="8">
        <f t="shared" si="318"/>
        <v>0</v>
      </c>
      <c r="G1041" s="10">
        <f>+G1042</f>
        <v>0</v>
      </c>
      <c r="H1041" s="7">
        <f>+H1042</f>
        <v>175863854</v>
      </c>
      <c r="I1041" s="70">
        <f t="shared" si="318"/>
        <v>175863854</v>
      </c>
      <c r="J1041" s="48">
        <f>+J1042</f>
        <v>0</v>
      </c>
      <c r="K1041" s="10">
        <f>+K1042</f>
        <v>0</v>
      </c>
      <c r="L1041" s="70">
        <f t="shared" si="312"/>
        <v>0</v>
      </c>
      <c r="M1041" s="47">
        <f t="shared" si="319"/>
        <v>175863854</v>
      </c>
    </row>
    <row r="1042" spans="1:13" s="2" customFormat="1" ht="13.5" x14ac:dyDescent="0.25">
      <c r="A1042" s="16" t="s">
        <v>2353</v>
      </c>
      <c r="B1042" s="16" t="s">
        <v>2356</v>
      </c>
      <c r="C1042" s="17" t="s">
        <v>330</v>
      </c>
      <c r="D1042" s="7">
        <f>SUM(D1043:D1053)</f>
        <v>0</v>
      </c>
      <c r="E1042" s="7">
        <f>SUM(E1043:E1053)</f>
        <v>0</v>
      </c>
      <c r="F1042" s="8">
        <f>+D1042+E1042</f>
        <v>0</v>
      </c>
      <c r="G1042" s="10">
        <f>SUM(G1043:G1053)</f>
        <v>0</v>
      </c>
      <c r="H1042" s="7">
        <f>SUM(H1043:H1053)</f>
        <v>175863854</v>
      </c>
      <c r="I1042" s="70">
        <f>+SUM(F1042:H1042)</f>
        <v>175863854</v>
      </c>
      <c r="J1042" s="48">
        <f>SUM(J1043:J1053)</f>
        <v>0</v>
      </c>
      <c r="K1042" s="10">
        <f>SUM(K1043:K1053)</f>
        <v>0</v>
      </c>
      <c r="L1042" s="70">
        <f t="shared" si="312"/>
        <v>0</v>
      </c>
      <c r="M1042" s="47">
        <f>SUM(M1043:M1053)</f>
        <v>175863854</v>
      </c>
    </row>
    <row r="1043" spans="1:13" s="2" customFormat="1" ht="27" x14ac:dyDescent="0.25">
      <c r="A1043" s="31" t="s">
        <v>2353</v>
      </c>
      <c r="B1043" s="31" t="s">
        <v>2357</v>
      </c>
      <c r="C1043" s="32" t="s">
        <v>333</v>
      </c>
      <c r="D1043" s="11"/>
      <c r="E1043" s="11"/>
      <c r="F1043" s="57">
        <f>SUM(D1043:E1043)</f>
        <v>0</v>
      </c>
      <c r="G1043" s="58"/>
      <c r="H1043" s="11"/>
      <c r="I1043" s="73">
        <f>+SUM(H1043,G1043)+F1043</f>
        <v>0</v>
      </c>
      <c r="J1043" s="59"/>
      <c r="K1043" s="58"/>
      <c r="L1043" s="73">
        <f t="shared" si="312"/>
        <v>0</v>
      </c>
      <c r="M1043" s="59">
        <f t="shared" ref="M1043:M1053" si="320">+L1043+I1043</f>
        <v>0</v>
      </c>
    </row>
    <row r="1044" spans="1:13" s="2" customFormat="1" ht="13.5" x14ac:dyDescent="0.25">
      <c r="A1044" s="31" t="s">
        <v>2353</v>
      </c>
      <c r="B1044" s="31" t="s">
        <v>2358</v>
      </c>
      <c r="C1044" s="32" t="s">
        <v>369</v>
      </c>
      <c r="D1044" s="11"/>
      <c r="E1044" s="11"/>
      <c r="F1044" s="57">
        <f t="shared" ref="F1044:F1053" si="321">SUM(D1044:E1044)</f>
        <v>0</v>
      </c>
      <c r="G1044" s="58"/>
      <c r="H1044" s="11"/>
      <c r="I1044" s="73">
        <f t="shared" ref="I1044:I1053" si="322">+SUM(H1044,G1044)+F1044</f>
        <v>0</v>
      </c>
      <c r="J1044" s="59"/>
      <c r="K1044" s="58"/>
      <c r="L1044" s="73">
        <f t="shared" si="312"/>
        <v>0</v>
      </c>
      <c r="M1044" s="59">
        <f t="shared" si="320"/>
        <v>0</v>
      </c>
    </row>
    <row r="1045" spans="1:13" s="2" customFormat="1" ht="40.5" x14ac:dyDescent="0.25">
      <c r="A1045" s="31" t="s">
        <v>2353</v>
      </c>
      <c r="B1045" s="31" t="s">
        <v>2359</v>
      </c>
      <c r="C1045" s="32" t="s">
        <v>384</v>
      </c>
      <c r="D1045" s="11"/>
      <c r="E1045" s="11"/>
      <c r="F1045" s="57">
        <f t="shared" si="321"/>
        <v>0</v>
      </c>
      <c r="G1045" s="58"/>
      <c r="H1045" s="11"/>
      <c r="I1045" s="73">
        <f t="shared" si="322"/>
        <v>0</v>
      </c>
      <c r="J1045" s="59"/>
      <c r="K1045" s="58"/>
      <c r="L1045" s="73">
        <f t="shared" si="312"/>
        <v>0</v>
      </c>
      <c r="M1045" s="59">
        <f t="shared" si="320"/>
        <v>0</v>
      </c>
    </row>
    <row r="1046" spans="1:13" s="2" customFormat="1" ht="27" x14ac:dyDescent="0.25">
      <c r="A1046" s="31" t="s">
        <v>2353</v>
      </c>
      <c r="B1046" s="31" t="s">
        <v>2360</v>
      </c>
      <c r="C1046" s="32" t="s">
        <v>459</v>
      </c>
      <c r="D1046" s="11"/>
      <c r="E1046" s="11"/>
      <c r="F1046" s="57">
        <f t="shared" si="321"/>
        <v>0</v>
      </c>
      <c r="G1046" s="58"/>
      <c r="H1046" s="11"/>
      <c r="I1046" s="73">
        <f t="shared" si="322"/>
        <v>0</v>
      </c>
      <c r="J1046" s="59"/>
      <c r="K1046" s="58"/>
      <c r="L1046" s="73">
        <f t="shared" si="312"/>
        <v>0</v>
      </c>
      <c r="M1046" s="59">
        <f t="shared" si="320"/>
        <v>0</v>
      </c>
    </row>
    <row r="1047" spans="1:13" s="2" customFormat="1" ht="13.5" x14ac:dyDescent="0.25">
      <c r="A1047" s="31" t="s">
        <v>2353</v>
      </c>
      <c r="B1047" s="31" t="s">
        <v>2361</v>
      </c>
      <c r="C1047" s="32" t="s">
        <v>588</v>
      </c>
      <c r="D1047" s="11"/>
      <c r="E1047" s="11"/>
      <c r="F1047" s="57">
        <f t="shared" si="321"/>
        <v>0</v>
      </c>
      <c r="G1047" s="58"/>
      <c r="H1047" s="11"/>
      <c r="I1047" s="73">
        <f t="shared" si="322"/>
        <v>0</v>
      </c>
      <c r="J1047" s="59"/>
      <c r="K1047" s="58"/>
      <c r="L1047" s="73">
        <f t="shared" si="312"/>
        <v>0</v>
      </c>
      <c r="M1047" s="59">
        <f t="shared" si="320"/>
        <v>0</v>
      </c>
    </row>
    <row r="1048" spans="1:13" s="2" customFormat="1" ht="13.5" x14ac:dyDescent="0.25">
      <c r="A1048" s="31" t="s">
        <v>2353</v>
      </c>
      <c r="B1048" s="31" t="s">
        <v>2362</v>
      </c>
      <c r="C1048" s="32" t="s">
        <v>650</v>
      </c>
      <c r="D1048" s="11"/>
      <c r="E1048" s="11"/>
      <c r="F1048" s="57">
        <f t="shared" si="321"/>
        <v>0</v>
      </c>
      <c r="G1048" s="58"/>
      <c r="H1048" s="11"/>
      <c r="I1048" s="73">
        <f t="shared" si="322"/>
        <v>0</v>
      </c>
      <c r="J1048" s="59"/>
      <c r="K1048" s="58"/>
      <c r="L1048" s="73">
        <f t="shared" si="312"/>
        <v>0</v>
      </c>
      <c r="M1048" s="59">
        <f t="shared" si="320"/>
        <v>0</v>
      </c>
    </row>
    <row r="1049" spans="1:13" s="2" customFormat="1" ht="54" x14ac:dyDescent="0.25">
      <c r="A1049" s="31" t="s">
        <v>2353</v>
      </c>
      <c r="B1049" s="31" t="s">
        <v>2363</v>
      </c>
      <c r="C1049" s="32" t="s">
        <v>674</v>
      </c>
      <c r="D1049" s="11"/>
      <c r="E1049" s="11"/>
      <c r="F1049" s="57">
        <f t="shared" si="321"/>
        <v>0</v>
      </c>
      <c r="G1049" s="58"/>
      <c r="H1049" s="11"/>
      <c r="I1049" s="73">
        <f t="shared" si="322"/>
        <v>0</v>
      </c>
      <c r="J1049" s="59"/>
      <c r="K1049" s="58"/>
      <c r="L1049" s="73">
        <f t="shared" si="312"/>
        <v>0</v>
      </c>
      <c r="M1049" s="59">
        <f t="shared" si="320"/>
        <v>0</v>
      </c>
    </row>
    <row r="1050" spans="1:13" s="2" customFormat="1" ht="37.5" customHeight="1" x14ac:dyDescent="0.25">
      <c r="A1050" s="31" t="s">
        <v>2353</v>
      </c>
      <c r="B1050" s="31" t="s">
        <v>2364</v>
      </c>
      <c r="C1050" s="32" t="s">
        <v>722</v>
      </c>
      <c r="D1050" s="11"/>
      <c r="E1050" s="11"/>
      <c r="F1050" s="57">
        <f t="shared" si="321"/>
        <v>0</v>
      </c>
      <c r="G1050" s="58"/>
      <c r="H1050" s="11"/>
      <c r="I1050" s="73">
        <f t="shared" si="322"/>
        <v>0</v>
      </c>
      <c r="J1050" s="59"/>
      <c r="K1050" s="58"/>
      <c r="L1050" s="73">
        <f t="shared" si="312"/>
        <v>0</v>
      </c>
      <c r="M1050" s="59">
        <f t="shared" si="320"/>
        <v>0</v>
      </c>
    </row>
    <row r="1051" spans="1:13" s="2" customFormat="1" ht="37.5" customHeight="1" x14ac:dyDescent="0.25">
      <c r="A1051" s="31" t="s">
        <v>2353</v>
      </c>
      <c r="B1051" s="31" t="s">
        <v>2365</v>
      </c>
      <c r="C1051" s="32" t="s">
        <v>755</v>
      </c>
      <c r="D1051" s="11"/>
      <c r="E1051" s="11"/>
      <c r="F1051" s="57">
        <f t="shared" si="321"/>
        <v>0</v>
      </c>
      <c r="G1051" s="58"/>
      <c r="H1051" s="11">
        <v>175863854</v>
      </c>
      <c r="I1051" s="73">
        <f t="shared" si="322"/>
        <v>175863854</v>
      </c>
      <c r="J1051" s="59"/>
      <c r="K1051" s="58"/>
      <c r="L1051" s="73">
        <f t="shared" si="312"/>
        <v>0</v>
      </c>
      <c r="M1051" s="59">
        <f t="shared" si="320"/>
        <v>175863854</v>
      </c>
    </row>
    <row r="1052" spans="1:13" s="2" customFormat="1" ht="27" x14ac:dyDescent="0.25">
      <c r="A1052" s="31" t="s">
        <v>2353</v>
      </c>
      <c r="B1052" s="31" t="s">
        <v>2366</v>
      </c>
      <c r="C1052" s="32" t="s">
        <v>863</v>
      </c>
      <c r="D1052" s="11"/>
      <c r="E1052" s="11"/>
      <c r="F1052" s="57">
        <f t="shared" si="321"/>
        <v>0</v>
      </c>
      <c r="G1052" s="58"/>
      <c r="H1052" s="11"/>
      <c r="I1052" s="73">
        <f t="shared" si="322"/>
        <v>0</v>
      </c>
      <c r="J1052" s="59"/>
      <c r="K1052" s="58"/>
      <c r="L1052" s="73">
        <f t="shared" si="312"/>
        <v>0</v>
      </c>
      <c r="M1052" s="59">
        <f t="shared" si="320"/>
        <v>0</v>
      </c>
    </row>
    <row r="1053" spans="1:13" s="2" customFormat="1" ht="13.5" x14ac:dyDescent="0.25">
      <c r="A1053" s="31" t="s">
        <v>2353</v>
      </c>
      <c r="B1053" s="31" t="s">
        <v>2367</v>
      </c>
      <c r="C1053" s="32" t="s">
        <v>914</v>
      </c>
      <c r="D1053" s="11"/>
      <c r="E1053" s="11"/>
      <c r="F1053" s="57">
        <f t="shared" si="321"/>
        <v>0</v>
      </c>
      <c r="G1053" s="58"/>
      <c r="H1053" s="11"/>
      <c r="I1053" s="73">
        <f t="shared" si="322"/>
        <v>0</v>
      </c>
      <c r="J1053" s="59"/>
      <c r="K1053" s="58"/>
      <c r="L1053" s="73">
        <f t="shared" si="312"/>
        <v>0</v>
      </c>
      <c r="M1053" s="59">
        <f t="shared" si="320"/>
        <v>0</v>
      </c>
    </row>
    <row r="1054" spans="1:13" ht="54" x14ac:dyDescent="0.25">
      <c r="A1054" s="16" t="s">
        <v>7304</v>
      </c>
      <c r="B1054" s="16" t="s">
        <v>1480</v>
      </c>
      <c r="C1054" s="30" t="s">
        <v>1481</v>
      </c>
      <c r="D1054" s="7">
        <f>+D1055+D1084+D1127</f>
        <v>119072807</v>
      </c>
      <c r="E1054" s="7">
        <f>+E1055+E1084+E1127</f>
        <v>0</v>
      </c>
      <c r="F1054" s="8">
        <f>+D1054+E1054</f>
        <v>119072807</v>
      </c>
      <c r="G1054" s="10">
        <f>+G1055+G1084+G1127</f>
        <v>0</v>
      </c>
      <c r="H1054" s="7">
        <f>+H1055+H1084+H1127</f>
        <v>775000000</v>
      </c>
      <c r="I1054" s="70">
        <f>+SUM(F1054:H1054)</f>
        <v>894072807</v>
      </c>
      <c r="J1054" s="48">
        <f>+J1055+J1084+J1127</f>
        <v>0</v>
      </c>
      <c r="K1054" s="10">
        <f>+K1055+K1084+K1127</f>
        <v>0</v>
      </c>
      <c r="L1054" s="70">
        <f t="shared" si="312"/>
        <v>0</v>
      </c>
      <c r="M1054" s="48">
        <f>+I1054+L1054</f>
        <v>894072807</v>
      </c>
    </row>
    <row r="1055" spans="1:13" ht="27" x14ac:dyDescent="0.25">
      <c r="A1055" s="16" t="s">
        <v>1482</v>
      </c>
      <c r="B1055" s="16" t="s">
        <v>1483</v>
      </c>
      <c r="C1055" s="30" t="s">
        <v>1484</v>
      </c>
      <c r="D1055" s="7">
        <f>+D1056+D1070</f>
        <v>1892500</v>
      </c>
      <c r="E1055" s="7">
        <f>+E1056+E1070</f>
        <v>0</v>
      </c>
      <c r="F1055" s="8">
        <f>+D1055+E1055</f>
        <v>1892500</v>
      </c>
      <c r="G1055" s="10">
        <f>+G1056+G1070</f>
        <v>0</v>
      </c>
      <c r="H1055" s="7">
        <f>+H1056+H1070</f>
        <v>48450000</v>
      </c>
      <c r="I1055" s="70">
        <f>+SUM(F1055:H1055)</f>
        <v>50342500</v>
      </c>
      <c r="J1055" s="48">
        <f>+J1056+J1070</f>
        <v>0</v>
      </c>
      <c r="K1055" s="10">
        <f>+K1056+K1070</f>
        <v>0</v>
      </c>
      <c r="L1055" s="70">
        <f t="shared" si="312"/>
        <v>0</v>
      </c>
      <c r="M1055" s="48">
        <f>+I1055+L1055</f>
        <v>50342500</v>
      </c>
    </row>
    <row r="1056" spans="1:13" ht="40.5" x14ac:dyDescent="0.25">
      <c r="A1056" s="16" t="s">
        <v>2413</v>
      </c>
      <c r="B1056" s="16" t="s">
        <v>2412</v>
      </c>
      <c r="C1056" s="30" t="s">
        <v>1582</v>
      </c>
      <c r="D1056" s="7">
        <f>+D1057</f>
        <v>1892500</v>
      </c>
      <c r="E1056" s="7">
        <f>+E1057</f>
        <v>0</v>
      </c>
      <c r="F1056" s="8">
        <f t="shared" ref="F1056:I1057" si="323">+F1057</f>
        <v>1892500</v>
      </c>
      <c r="G1056" s="10">
        <f>+G1057</f>
        <v>0</v>
      </c>
      <c r="H1056" s="7">
        <f>+H1057</f>
        <v>34050000</v>
      </c>
      <c r="I1056" s="70">
        <f t="shared" si="323"/>
        <v>35942500</v>
      </c>
      <c r="J1056" s="48">
        <f>+J1057</f>
        <v>0</v>
      </c>
      <c r="K1056" s="10">
        <f>+K1057</f>
        <v>0</v>
      </c>
      <c r="L1056" s="70">
        <f t="shared" si="312"/>
        <v>0</v>
      </c>
      <c r="M1056" s="47">
        <f t="shared" ref="M1056:M1057" si="324">L1056+I1056</f>
        <v>35942500</v>
      </c>
    </row>
    <row r="1057" spans="1:13" s="2" customFormat="1" ht="13.5" x14ac:dyDescent="0.25">
      <c r="A1057" s="16" t="s">
        <v>2413</v>
      </c>
      <c r="B1057" s="16" t="s">
        <v>2460</v>
      </c>
      <c r="C1057" s="17" t="s">
        <v>170</v>
      </c>
      <c r="D1057" s="7">
        <f>+D1058</f>
        <v>1892500</v>
      </c>
      <c r="E1057" s="7">
        <f>+E1058</f>
        <v>0</v>
      </c>
      <c r="F1057" s="8">
        <f t="shared" si="323"/>
        <v>1892500</v>
      </c>
      <c r="G1057" s="10">
        <f>+G1058</f>
        <v>0</v>
      </c>
      <c r="H1057" s="7">
        <f>+H1058</f>
        <v>34050000</v>
      </c>
      <c r="I1057" s="70">
        <f t="shared" si="323"/>
        <v>35942500</v>
      </c>
      <c r="J1057" s="48">
        <f>+J1058</f>
        <v>0</v>
      </c>
      <c r="K1057" s="10">
        <f>+K1058</f>
        <v>0</v>
      </c>
      <c r="L1057" s="70">
        <f t="shared" si="312"/>
        <v>0</v>
      </c>
      <c r="M1057" s="47">
        <f t="shared" si="324"/>
        <v>35942500</v>
      </c>
    </row>
    <row r="1058" spans="1:13" s="2" customFormat="1" ht="13.5" x14ac:dyDescent="0.25">
      <c r="A1058" s="16" t="s">
        <v>2413</v>
      </c>
      <c r="B1058" s="16" t="s">
        <v>2461</v>
      </c>
      <c r="C1058" s="17" t="s">
        <v>330</v>
      </c>
      <c r="D1058" s="7">
        <f>SUM(D1059:D1069)</f>
        <v>1892500</v>
      </c>
      <c r="E1058" s="7">
        <f>SUM(E1059:E1069)</f>
        <v>0</v>
      </c>
      <c r="F1058" s="8">
        <f>+D1058+E1058</f>
        <v>1892500</v>
      </c>
      <c r="G1058" s="10">
        <f>SUM(G1059:G1069)</f>
        <v>0</v>
      </c>
      <c r="H1058" s="7">
        <f>SUM(H1059:H1069)</f>
        <v>34050000</v>
      </c>
      <c r="I1058" s="70">
        <f>+SUM(F1058:H1058)</f>
        <v>35942500</v>
      </c>
      <c r="J1058" s="48">
        <f>SUM(J1059:J1069)</f>
        <v>0</v>
      </c>
      <c r="K1058" s="10">
        <f>SUM(K1059:K1069)</f>
        <v>0</v>
      </c>
      <c r="L1058" s="70">
        <f t="shared" si="312"/>
        <v>0</v>
      </c>
      <c r="M1058" s="47">
        <f>SUM(M1059:M1069)</f>
        <v>35942500</v>
      </c>
    </row>
    <row r="1059" spans="1:13" s="2" customFormat="1" ht="27" x14ac:dyDescent="0.25">
      <c r="A1059" s="31" t="s">
        <v>2413</v>
      </c>
      <c r="B1059" s="31" t="s">
        <v>2462</v>
      </c>
      <c r="C1059" s="32" t="s">
        <v>333</v>
      </c>
      <c r="D1059" s="11"/>
      <c r="E1059" s="11"/>
      <c r="F1059" s="57">
        <f>SUM(D1059:E1059)</f>
        <v>0</v>
      </c>
      <c r="G1059" s="58"/>
      <c r="H1059" s="11"/>
      <c r="I1059" s="73">
        <f>+SUM(H1059,G1059)+F1059</f>
        <v>0</v>
      </c>
      <c r="J1059" s="59"/>
      <c r="K1059" s="58"/>
      <c r="L1059" s="73">
        <f t="shared" si="312"/>
        <v>0</v>
      </c>
      <c r="M1059" s="59">
        <f t="shared" ref="M1059:M1069" si="325">+L1059+I1059</f>
        <v>0</v>
      </c>
    </row>
    <row r="1060" spans="1:13" s="2" customFormat="1" ht="27" x14ac:dyDescent="0.25">
      <c r="A1060" s="31" t="s">
        <v>2413</v>
      </c>
      <c r="B1060" s="31" t="s">
        <v>2463</v>
      </c>
      <c r="C1060" s="32" t="s">
        <v>369</v>
      </c>
      <c r="D1060" s="11"/>
      <c r="E1060" s="11"/>
      <c r="F1060" s="57">
        <f t="shared" ref="F1060:F1069" si="326">SUM(D1060:E1060)</f>
        <v>0</v>
      </c>
      <c r="G1060" s="58"/>
      <c r="H1060" s="11"/>
      <c r="I1060" s="73">
        <f t="shared" ref="I1060:I1069" si="327">+SUM(H1060,G1060)+F1060</f>
        <v>0</v>
      </c>
      <c r="J1060" s="59"/>
      <c r="K1060" s="58"/>
      <c r="L1060" s="73">
        <f t="shared" si="312"/>
        <v>0</v>
      </c>
      <c r="M1060" s="59">
        <f t="shared" si="325"/>
        <v>0</v>
      </c>
    </row>
    <row r="1061" spans="1:13" s="2" customFormat="1" ht="40.5" x14ac:dyDescent="0.25">
      <c r="A1061" s="31" t="s">
        <v>2413</v>
      </c>
      <c r="B1061" s="31" t="s">
        <v>2464</v>
      </c>
      <c r="C1061" s="32" t="s">
        <v>384</v>
      </c>
      <c r="D1061" s="11"/>
      <c r="E1061" s="11"/>
      <c r="F1061" s="57">
        <f t="shared" si="326"/>
        <v>0</v>
      </c>
      <c r="G1061" s="58"/>
      <c r="H1061" s="11"/>
      <c r="I1061" s="73">
        <f t="shared" si="327"/>
        <v>0</v>
      </c>
      <c r="J1061" s="59"/>
      <c r="K1061" s="58"/>
      <c r="L1061" s="73">
        <f t="shared" si="312"/>
        <v>0</v>
      </c>
      <c r="M1061" s="59">
        <f t="shared" si="325"/>
        <v>0</v>
      </c>
    </row>
    <row r="1062" spans="1:13" s="2" customFormat="1" ht="27" x14ac:dyDescent="0.25">
      <c r="A1062" s="31" t="s">
        <v>2413</v>
      </c>
      <c r="B1062" s="31" t="s">
        <v>2465</v>
      </c>
      <c r="C1062" s="32" t="s">
        <v>459</v>
      </c>
      <c r="D1062" s="11"/>
      <c r="E1062" s="11"/>
      <c r="F1062" s="57">
        <f t="shared" si="326"/>
        <v>0</v>
      </c>
      <c r="G1062" s="58"/>
      <c r="H1062" s="11"/>
      <c r="I1062" s="73">
        <f t="shared" si="327"/>
        <v>0</v>
      </c>
      <c r="J1062" s="59"/>
      <c r="K1062" s="58"/>
      <c r="L1062" s="73">
        <f t="shared" si="312"/>
        <v>0</v>
      </c>
      <c r="M1062" s="59">
        <f t="shared" si="325"/>
        <v>0</v>
      </c>
    </row>
    <row r="1063" spans="1:13" s="2" customFormat="1" ht="27" x14ac:dyDescent="0.25">
      <c r="A1063" s="31" t="s">
        <v>2413</v>
      </c>
      <c r="B1063" s="31" t="s">
        <v>2466</v>
      </c>
      <c r="C1063" s="32" t="s">
        <v>588</v>
      </c>
      <c r="D1063" s="11"/>
      <c r="E1063" s="11"/>
      <c r="F1063" s="57">
        <f t="shared" si="326"/>
        <v>0</v>
      </c>
      <c r="G1063" s="58"/>
      <c r="H1063" s="11"/>
      <c r="I1063" s="73">
        <f t="shared" si="327"/>
        <v>0</v>
      </c>
      <c r="J1063" s="59"/>
      <c r="K1063" s="58"/>
      <c r="L1063" s="73">
        <f t="shared" si="312"/>
        <v>0</v>
      </c>
      <c r="M1063" s="59">
        <f t="shared" si="325"/>
        <v>0</v>
      </c>
    </row>
    <row r="1064" spans="1:13" s="2" customFormat="1" ht="27" x14ac:dyDescent="0.25">
      <c r="A1064" s="31" t="s">
        <v>2413</v>
      </c>
      <c r="B1064" s="31" t="s">
        <v>2467</v>
      </c>
      <c r="C1064" s="32" t="s">
        <v>650</v>
      </c>
      <c r="D1064" s="11"/>
      <c r="E1064" s="11"/>
      <c r="F1064" s="57">
        <f t="shared" si="326"/>
        <v>0</v>
      </c>
      <c r="G1064" s="58"/>
      <c r="H1064" s="11"/>
      <c r="I1064" s="73">
        <f t="shared" si="327"/>
        <v>0</v>
      </c>
      <c r="J1064" s="59"/>
      <c r="K1064" s="58"/>
      <c r="L1064" s="73">
        <f t="shared" si="312"/>
        <v>0</v>
      </c>
      <c r="M1064" s="59">
        <f t="shared" si="325"/>
        <v>0</v>
      </c>
    </row>
    <row r="1065" spans="1:13" s="2" customFormat="1" ht="54" x14ac:dyDescent="0.25">
      <c r="A1065" s="31" t="s">
        <v>2413</v>
      </c>
      <c r="B1065" s="31" t="s">
        <v>2468</v>
      </c>
      <c r="C1065" s="32" t="s">
        <v>674</v>
      </c>
      <c r="D1065" s="11"/>
      <c r="E1065" s="11"/>
      <c r="F1065" s="57">
        <f t="shared" si="326"/>
        <v>0</v>
      </c>
      <c r="G1065" s="58"/>
      <c r="H1065" s="11">
        <v>16050000</v>
      </c>
      <c r="I1065" s="73">
        <f t="shared" si="327"/>
        <v>16050000</v>
      </c>
      <c r="J1065" s="59"/>
      <c r="K1065" s="58"/>
      <c r="L1065" s="73">
        <f t="shared" si="312"/>
        <v>0</v>
      </c>
      <c r="M1065" s="59">
        <f t="shared" si="325"/>
        <v>16050000</v>
      </c>
    </row>
    <row r="1066" spans="1:13" s="2" customFormat="1" ht="27" x14ac:dyDescent="0.25">
      <c r="A1066" s="31" t="s">
        <v>2413</v>
      </c>
      <c r="B1066" s="31" t="s">
        <v>2469</v>
      </c>
      <c r="C1066" s="32" t="s">
        <v>722</v>
      </c>
      <c r="D1066" s="11"/>
      <c r="E1066" s="11"/>
      <c r="F1066" s="57">
        <f t="shared" si="326"/>
        <v>0</v>
      </c>
      <c r="G1066" s="58"/>
      <c r="H1066" s="11"/>
      <c r="I1066" s="73">
        <f t="shared" si="327"/>
        <v>0</v>
      </c>
      <c r="J1066" s="59"/>
      <c r="K1066" s="58"/>
      <c r="L1066" s="73">
        <f t="shared" si="312"/>
        <v>0</v>
      </c>
      <c r="M1066" s="59">
        <f t="shared" si="325"/>
        <v>0</v>
      </c>
    </row>
    <row r="1067" spans="1:13" s="2" customFormat="1" ht="27" x14ac:dyDescent="0.25">
      <c r="A1067" s="31" t="s">
        <v>2413</v>
      </c>
      <c r="B1067" s="31" t="s">
        <v>2470</v>
      </c>
      <c r="C1067" s="32" t="s">
        <v>755</v>
      </c>
      <c r="D1067" s="11">
        <v>1892500</v>
      </c>
      <c r="E1067" s="11"/>
      <c r="F1067" s="57">
        <f t="shared" si="326"/>
        <v>1892500</v>
      </c>
      <c r="G1067" s="58"/>
      <c r="H1067" s="11">
        <v>18000000</v>
      </c>
      <c r="I1067" s="73">
        <f t="shared" si="327"/>
        <v>19892500</v>
      </c>
      <c r="J1067" s="59"/>
      <c r="K1067" s="58"/>
      <c r="L1067" s="73">
        <f t="shared" si="312"/>
        <v>0</v>
      </c>
      <c r="M1067" s="59">
        <f t="shared" si="325"/>
        <v>19892500</v>
      </c>
    </row>
    <row r="1068" spans="1:13" s="2" customFormat="1" ht="27" x14ac:dyDescent="0.25">
      <c r="A1068" s="31" t="s">
        <v>2413</v>
      </c>
      <c r="B1068" s="31" t="s">
        <v>2471</v>
      </c>
      <c r="C1068" s="32" t="s">
        <v>863</v>
      </c>
      <c r="D1068" s="11"/>
      <c r="E1068" s="11"/>
      <c r="F1068" s="57">
        <f t="shared" si="326"/>
        <v>0</v>
      </c>
      <c r="G1068" s="58"/>
      <c r="H1068" s="11"/>
      <c r="I1068" s="73">
        <f t="shared" si="327"/>
        <v>0</v>
      </c>
      <c r="J1068" s="59"/>
      <c r="K1068" s="58"/>
      <c r="L1068" s="73">
        <f t="shared" si="312"/>
        <v>0</v>
      </c>
      <c r="M1068" s="59">
        <f t="shared" si="325"/>
        <v>0</v>
      </c>
    </row>
    <row r="1069" spans="1:13" s="2" customFormat="1" ht="27" x14ac:dyDescent="0.25">
      <c r="A1069" s="31" t="s">
        <v>2413</v>
      </c>
      <c r="B1069" s="31" t="s">
        <v>2472</v>
      </c>
      <c r="C1069" s="32" t="s">
        <v>914</v>
      </c>
      <c r="D1069" s="11"/>
      <c r="E1069" s="11"/>
      <c r="F1069" s="57">
        <f t="shared" si="326"/>
        <v>0</v>
      </c>
      <c r="G1069" s="58"/>
      <c r="H1069" s="11"/>
      <c r="I1069" s="73">
        <f t="shared" si="327"/>
        <v>0</v>
      </c>
      <c r="J1069" s="59"/>
      <c r="K1069" s="58"/>
      <c r="L1069" s="73">
        <f t="shared" si="312"/>
        <v>0</v>
      </c>
      <c r="M1069" s="59">
        <f t="shared" si="325"/>
        <v>0</v>
      </c>
    </row>
    <row r="1070" spans="1:13" ht="40.5" x14ac:dyDescent="0.25">
      <c r="A1070" s="16" t="s">
        <v>2413</v>
      </c>
      <c r="B1070" s="16" t="s">
        <v>2414</v>
      </c>
      <c r="C1070" s="30" t="s">
        <v>1583</v>
      </c>
      <c r="D1070" s="7">
        <f>+D1071</f>
        <v>0</v>
      </c>
      <c r="E1070" s="7">
        <f>+E1071</f>
        <v>0</v>
      </c>
      <c r="F1070" s="8">
        <f t="shared" ref="F1070:I1071" si="328">+F1071</f>
        <v>0</v>
      </c>
      <c r="G1070" s="10">
        <f>+G1071</f>
        <v>0</v>
      </c>
      <c r="H1070" s="7">
        <f>+H1071</f>
        <v>14400000</v>
      </c>
      <c r="I1070" s="70">
        <f t="shared" si="328"/>
        <v>14400000</v>
      </c>
      <c r="J1070" s="48">
        <f>+J1071</f>
        <v>0</v>
      </c>
      <c r="K1070" s="10">
        <f>+K1071</f>
        <v>0</v>
      </c>
      <c r="L1070" s="70">
        <f t="shared" si="312"/>
        <v>0</v>
      </c>
      <c r="M1070" s="47">
        <f t="shared" ref="M1070:M1071" si="329">L1070+I1070</f>
        <v>14400000</v>
      </c>
    </row>
    <row r="1071" spans="1:13" s="2" customFormat="1" ht="13.5" x14ac:dyDescent="0.25">
      <c r="A1071" s="16" t="s">
        <v>2413</v>
      </c>
      <c r="B1071" s="16" t="s">
        <v>2447</v>
      </c>
      <c r="C1071" s="17" t="s">
        <v>170</v>
      </c>
      <c r="D1071" s="7">
        <f>+D1072</f>
        <v>0</v>
      </c>
      <c r="E1071" s="7">
        <f>+E1072</f>
        <v>0</v>
      </c>
      <c r="F1071" s="8">
        <f t="shared" si="328"/>
        <v>0</v>
      </c>
      <c r="G1071" s="10">
        <f>+G1072</f>
        <v>0</v>
      </c>
      <c r="H1071" s="7">
        <f>+H1072</f>
        <v>14400000</v>
      </c>
      <c r="I1071" s="70">
        <f t="shared" si="328"/>
        <v>14400000</v>
      </c>
      <c r="J1071" s="48">
        <f>+J1072</f>
        <v>0</v>
      </c>
      <c r="K1071" s="10">
        <f>+K1072</f>
        <v>0</v>
      </c>
      <c r="L1071" s="70">
        <f t="shared" si="312"/>
        <v>0</v>
      </c>
      <c r="M1071" s="47">
        <f t="shared" si="329"/>
        <v>14400000</v>
      </c>
    </row>
    <row r="1072" spans="1:13" s="2" customFormat="1" ht="13.5" x14ac:dyDescent="0.25">
      <c r="A1072" s="16" t="s">
        <v>2413</v>
      </c>
      <c r="B1072" s="16" t="s">
        <v>2448</v>
      </c>
      <c r="C1072" s="17" t="s">
        <v>330</v>
      </c>
      <c r="D1072" s="7">
        <f>SUM(D1073:D1083)</f>
        <v>0</v>
      </c>
      <c r="E1072" s="7">
        <f>SUM(E1073:E1083)</f>
        <v>0</v>
      </c>
      <c r="F1072" s="8">
        <f>+D1072+E1072</f>
        <v>0</v>
      </c>
      <c r="G1072" s="10">
        <f>SUM(G1073:G1083)</f>
        <v>0</v>
      </c>
      <c r="H1072" s="7">
        <f>SUM(H1073:H1083)</f>
        <v>14400000</v>
      </c>
      <c r="I1072" s="70">
        <f>+SUM(F1072:H1072)</f>
        <v>14400000</v>
      </c>
      <c r="J1072" s="48">
        <f>SUM(J1073:J1083)</f>
        <v>0</v>
      </c>
      <c r="K1072" s="10">
        <f>SUM(K1073:K1083)</f>
        <v>0</v>
      </c>
      <c r="L1072" s="70">
        <f t="shared" si="312"/>
        <v>0</v>
      </c>
      <c r="M1072" s="47">
        <f>SUM(M1073:M1083)</f>
        <v>14400000</v>
      </c>
    </row>
    <row r="1073" spans="1:13" s="2" customFormat="1" ht="27" x14ac:dyDescent="0.25">
      <c r="A1073" s="31" t="s">
        <v>2413</v>
      </c>
      <c r="B1073" s="31" t="s">
        <v>2449</v>
      </c>
      <c r="C1073" s="32" t="s">
        <v>333</v>
      </c>
      <c r="D1073" s="11"/>
      <c r="E1073" s="11"/>
      <c r="F1073" s="57">
        <f>SUM(D1073:E1073)</f>
        <v>0</v>
      </c>
      <c r="G1073" s="58"/>
      <c r="H1073" s="11"/>
      <c r="I1073" s="73">
        <f>+SUM(H1073,G1073)+F1073</f>
        <v>0</v>
      </c>
      <c r="J1073" s="59"/>
      <c r="K1073" s="58"/>
      <c r="L1073" s="73">
        <f t="shared" si="312"/>
        <v>0</v>
      </c>
      <c r="M1073" s="59">
        <f t="shared" ref="M1073:M1083" si="330">+L1073+I1073</f>
        <v>0</v>
      </c>
    </row>
    <row r="1074" spans="1:13" s="2" customFormat="1" ht="27" x14ac:dyDescent="0.25">
      <c r="A1074" s="31" t="s">
        <v>2413</v>
      </c>
      <c r="B1074" s="31" t="s">
        <v>2450</v>
      </c>
      <c r="C1074" s="32" t="s">
        <v>369</v>
      </c>
      <c r="D1074" s="11"/>
      <c r="E1074" s="11"/>
      <c r="F1074" s="57">
        <f t="shared" ref="F1074:F1083" si="331">SUM(D1074:E1074)</f>
        <v>0</v>
      </c>
      <c r="G1074" s="58"/>
      <c r="H1074" s="11"/>
      <c r="I1074" s="73">
        <f t="shared" ref="I1074:I1083" si="332">+SUM(H1074,G1074)+F1074</f>
        <v>0</v>
      </c>
      <c r="J1074" s="59"/>
      <c r="K1074" s="58"/>
      <c r="L1074" s="73">
        <f t="shared" si="312"/>
        <v>0</v>
      </c>
      <c r="M1074" s="59">
        <f t="shared" si="330"/>
        <v>0</v>
      </c>
    </row>
    <row r="1075" spans="1:13" s="2" customFormat="1" ht="40.5" x14ac:dyDescent="0.25">
      <c r="A1075" s="31" t="s">
        <v>2413</v>
      </c>
      <c r="B1075" s="31" t="s">
        <v>2451</v>
      </c>
      <c r="C1075" s="32" t="s">
        <v>384</v>
      </c>
      <c r="D1075" s="11"/>
      <c r="E1075" s="11"/>
      <c r="F1075" s="57">
        <f t="shared" si="331"/>
        <v>0</v>
      </c>
      <c r="G1075" s="58"/>
      <c r="H1075" s="11"/>
      <c r="I1075" s="73">
        <f t="shared" si="332"/>
        <v>0</v>
      </c>
      <c r="J1075" s="59"/>
      <c r="K1075" s="58"/>
      <c r="L1075" s="73">
        <f t="shared" si="312"/>
        <v>0</v>
      </c>
      <c r="M1075" s="59">
        <f t="shared" si="330"/>
        <v>0</v>
      </c>
    </row>
    <row r="1076" spans="1:13" s="2" customFormat="1" ht="27" x14ac:dyDescent="0.25">
      <c r="A1076" s="31" t="s">
        <v>2413</v>
      </c>
      <c r="B1076" s="31" t="s">
        <v>2452</v>
      </c>
      <c r="C1076" s="32" t="s">
        <v>459</v>
      </c>
      <c r="D1076" s="11"/>
      <c r="E1076" s="11"/>
      <c r="F1076" s="57">
        <f t="shared" si="331"/>
        <v>0</v>
      </c>
      <c r="G1076" s="58"/>
      <c r="H1076" s="11"/>
      <c r="I1076" s="73">
        <f t="shared" si="332"/>
        <v>0</v>
      </c>
      <c r="J1076" s="59"/>
      <c r="K1076" s="58"/>
      <c r="L1076" s="73">
        <f t="shared" si="312"/>
        <v>0</v>
      </c>
      <c r="M1076" s="59">
        <f t="shared" si="330"/>
        <v>0</v>
      </c>
    </row>
    <row r="1077" spans="1:13" s="2" customFormat="1" ht="27" x14ac:dyDescent="0.25">
      <c r="A1077" s="31" t="s">
        <v>2413</v>
      </c>
      <c r="B1077" s="31" t="s">
        <v>2453</v>
      </c>
      <c r="C1077" s="32" t="s">
        <v>588</v>
      </c>
      <c r="D1077" s="11"/>
      <c r="E1077" s="11"/>
      <c r="F1077" s="57">
        <f t="shared" si="331"/>
        <v>0</v>
      </c>
      <c r="G1077" s="58"/>
      <c r="H1077" s="11"/>
      <c r="I1077" s="73">
        <f t="shared" si="332"/>
        <v>0</v>
      </c>
      <c r="J1077" s="59"/>
      <c r="K1077" s="58"/>
      <c r="L1077" s="73">
        <f t="shared" si="312"/>
        <v>0</v>
      </c>
      <c r="M1077" s="59">
        <f t="shared" si="330"/>
        <v>0</v>
      </c>
    </row>
    <row r="1078" spans="1:13" s="2" customFormat="1" ht="27" x14ac:dyDescent="0.25">
      <c r="A1078" s="31" t="s">
        <v>2413</v>
      </c>
      <c r="B1078" s="31" t="s">
        <v>2454</v>
      </c>
      <c r="C1078" s="32" t="s">
        <v>650</v>
      </c>
      <c r="D1078" s="11"/>
      <c r="E1078" s="11"/>
      <c r="F1078" s="57">
        <f t="shared" si="331"/>
        <v>0</v>
      </c>
      <c r="G1078" s="58"/>
      <c r="H1078" s="11"/>
      <c r="I1078" s="73">
        <f t="shared" si="332"/>
        <v>0</v>
      </c>
      <c r="J1078" s="59"/>
      <c r="K1078" s="58"/>
      <c r="L1078" s="73">
        <f t="shared" si="312"/>
        <v>0</v>
      </c>
      <c r="M1078" s="59">
        <f t="shared" si="330"/>
        <v>0</v>
      </c>
    </row>
    <row r="1079" spans="1:13" s="2" customFormat="1" ht="54" x14ac:dyDescent="0.25">
      <c r="A1079" s="31" t="s">
        <v>2413</v>
      </c>
      <c r="B1079" s="31" t="s">
        <v>2455</v>
      </c>
      <c r="C1079" s="32" t="s">
        <v>674</v>
      </c>
      <c r="D1079" s="11"/>
      <c r="E1079" s="11"/>
      <c r="F1079" s="57">
        <f t="shared" si="331"/>
        <v>0</v>
      </c>
      <c r="G1079" s="58"/>
      <c r="H1079" s="11">
        <v>1740000</v>
      </c>
      <c r="I1079" s="73">
        <f t="shared" si="332"/>
        <v>1740000</v>
      </c>
      <c r="J1079" s="59"/>
      <c r="K1079" s="58"/>
      <c r="L1079" s="73">
        <f t="shared" si="312"/>
        <v>0</v>
      </c>
      <c r="M1079" s="59">
        <f t="shared" si="330"/>
        <v>1740000</v>
      </c>
    </row>
    <row r="1080" spans="1:13" s="2" customFormat="1" ht="27" x14ac:dyDescent="0.25">
      <c r="A1080" s="31" t="s">
        <v>2413</v>
      </c>
      <c r="B1080" s="31" t="s">
        <v>2456</v>
      </c>
      <c r="C1080" s="32" t="s">
        <v>722</v>
      </c>
      <c r="D1080" s="11"/>
      <c r="E1080" s="11"/>
      <c r="F1080" s="57">
        <f t="shared" si="331"/>
        <v>0</v>
      </c>
      <c r="G1080" s="58"/>
      <c r="H1080" s="11"/>
      <c r="I1080" s="73">
        <f t="shared" si="332"/>
        <v>0</v>
      </c>
      <c r="J1080" s="59"/>
      <c r="K1080" s="58"/>
      <c r="L1080" s="73">
        <f t="shared" si="312"/>
        <v>0</v>
      </c>
      <c r="M1080" s="59">
        <f t="shared" si="330"/>
        <v>0</v>
      </c>
    </row>
    <row r="1081" spans="1:13" s="2" customFormat="1" ht="27" x14ac:dyDescent="0.25">
      <c r="A1081" s="31" t="s">
        <v>2413</v>
      </c>
      <c r="B1081" s="31" t="s">
        <v>2457</v>
      </c>
      <c r="C1081" s="32" t="s">
        <v>755</v>
      </c>
      <c r="D1081" s="11"/>
      <c r="E1081" s="11"/>
      <c r="F1081" s="57">
        <f t="shared" si="331"/>
        <v>0</v>
      </c>
      <c r="G1081" s="58"/>
      <c r="H1081" s="11">
        <v>12660000</v>
      </c>
      <c r="I1081" s="73">
        <f t="shared" si="332"/>
        <v>12660000</v>
      </c>
      <c r="J1081" s="59"/>
      <c r="K1081" s="58"/>
      <c r="L1081" s="73">
        <f t="shared" si="312"/>
        <v>0</v>
      </c>
      <c r="M1081" s="59">
        <f t="shared" si="330"/>
        <v>12660000</v>
      </c>
    </row>
    <row r="1082" spans="1:13" s="2" customFormat="1" ht="27" x14ac:dyDescent="0.25">
      <c r="A1082" s="31" t="s">
        <v>2413</v>
      </c>
      <c r="B1082" s="31" t="s">
        <v>2458</v>
      </c>
      <c r="C1082" s="32" t="s">
        <v>863</v>
      </c>
      <c r="D1082" s="11"/>
      <c r="E1082" s="11"/>
      <c r="F1082" s="57">
        <f t="shared" si="331"/>
        <v>0</v>
      </c>
      <c r="G1082" s="58"/>
      <c r="H1082" s="11"/>
      <c r="I1082" s="73">
        <f t="shared" si="332"/>
        <v>0</v>
      </c>
      <c r="J1082" s="59"/>
      <c r="K1082" s="58"/>
      <c r="L1082" s="73">
        <f t="shared" si="312"/>
        <v>0</v>
      </c>
      <c r="M1082" s="59">
        <f t="shared" si="330"/>
        <v>0</v>
      </c>
    </row>
    <row r="1083" spans="1:13" s="2" customFormat="1" ht="27" x14ac:dyDescent="0.25">
      <c r="A1083" s="31" t="s">
        <v>2413</v>
      </c>
      <c r="B1083" s="31" t="s">
        <v>2459</v>
      </c>
      <c r="C1083" s="32" t="s">
        <v>914</v>
      </c>
      <c r="D1083" s="11"/>
      <c r="E1083" s="11"/>
      <c r="F1083" s="57">
        <f t="shared" si="331"/>
        <v>0</v>
      </c>
      <c r="G1083" s="58"/>
      <c r="H1083" s="11"/>
      <c r="I1083" s="73">
        <f t="shared" si="332"/>
        <v>0</v>
      </c>
      <c r="J1083" s="59"/>
      <c r="K1083" s="58"/>
      <c r="L1083" s="73">
        <f t="shared" ref="L1083:L1143" si="333">SUM(J1083:K1083)</f>
        <v>0</v>
      </c>
      <c r="M1083" s="59">
        <f t="shared" si="330"/>
        <v>0</v>
      </c>
    </row>
    <row r="1084" spans="1:13" ht="27" x14ac:dyDescent="0.25">
      <c r="A1084" s="16" t="s">
        <v>1485</v>
      </c>
      <c r="B1084" s="16" t="s">
        <v>1486</v>
      </c>
      <c r="C1084" s="30" t="s">
        <v>1476</v>
      </c>
      <c r="D1084" s="7">
        <f>+D1085+D1099+D1113</f>
        <v>21505209</v>
      </c>
      <c r="E1084" s="7">
        <f>+E1085+E1099+E1113</f>
        <v>0</v>
      </c>
      <c r="F1084" s="8">
        <f>+D1084+E1084</f>
        <v>21505209</v>
      </c>
      <c r="G1084" s="10">
        <f>+G1085+G1099+G1113</f>
        <v>0</v>
      </c>
      <c r="H1084" s="7">
        <f>+H1085+H1099+H1113</f>
        <v>436620000</v>
      </c>
      <c r="I1084" s="70">
        <f>+SUM(F1084:H1084)</f>
        <v>458125209</v>
      </c>
      <c r="J1084" s="48">
        <f>+J1085+J1099+J1113</f>
        <v>0</v>
      </c>
      <c r="K1084" s="10">
        <f>+K1085+K1099+K1113</f>
        <v>0</v>
      </c>
      <c r="L1084" s="70">
        <f t="shared" si="333"/>
        <v>0</v>
      </c>
      <c r="M1084" s="48">
        <f>+I1084+L1084</f>
        <v>458125209</v>
      </c>
    </row>
    <row r="1085" spans="1:13" ht="24.75" customHeight="1" x14ac:dyDescent="0.25">
      <c r="A1085" s="16" t="s">
        <v>2417</v>
      </c>
      <c r="B1085" s="16" t="s">
        <v>2416</v>
      </c>
      <c r="C1085" s="30" t="s">
        <v>1584</v>
      </c>
      <c r="D1085" s="7">
        <f>+D1086</f>
        <v>21505209</v>
      </c>
      <c r="E1085" s="7">
        <f>+E1086</f>
        <v>0</v>
      </c>
      <c r="F1085" s="8">
        <f t="shared" ref="F1085:I1086" si="334">+F1086</f>
        <v>21505209</v>
      </c>
      <c r="G1085" s="10">
        <f>+G1086</f>
        <v>0</v>
      </c>
      <c r="H1085" s="7">
        <f>+H1086</f>
        <v>215680000</v>
      </c>
      <c r="I1085" s="70">
        <f t="shared" si="334"/>
        <v>237185209</v>
      </c>
      <c r="J1085" s="48">
        <f>+J1086</f>
        <v>0</v>
      </c>
      <c r="K1085" s="10">
        <f>+K1086</f>
        <v>0</v>
      </c>
      <c r="L1085" s="70">
        <f t="shared" si="333"/>
        <v>0</v>
      </c>
      <c r="M1085" s="47">
        <f t="shared" ref="M1085:M1086" si="335">L1085+I1085</f>
        <v>237185209</v>
      </c>
    </row>
    <row r="1086" spans="1:13" s="2" customFormat="1" ht="13.5" x14ac:dyDescent="0.25">
      <c r="A1086" s="16" t="s">
        <v>2417</v>
      </c>
      <c r="B1086" s="16" t="s">
        <v>2499</v>
      </c>
      <c r="C1086" s="17" t="s">
        <v>170</v>
      </c>
      <c r="D1086" s="7">
        <f>+D1087</f>
        <v>21505209</v>
      </c>
      <c r="E1086" s="7">
        <f>+E1087</f>
        <v>0</v>
      </c>
      <c r="F1086" s="8">
        <f t="shared" si="334"/>
        <v>21505209</v>
      </c>
      <c r="G1086" s="10">
        <f>+G1087</f>
        <v>0</v>
      </c>
      <c r="H1086" s="7">
        <f>+H1087</f>
        <v>215680000</v>
      </c>
      <c r="I1086" s="70">
        <f t="shared" si="334"/>
        <v>237185209</v>
      </c>
      <c r="J1086" s="48">
        <f>+J1087</f>
        <v>0</v>
      </c>
      <c r="K1086" s="10">
        <f>+K1087</f>
        <v>0</v>
      </c>
      <c r="L1086" s="70">
        <f t="shared" si="333"/>
        <v>0</v>
      </c>
      <c r="M1086" s="47">
        <f t="shared" si="335"/>
        <v>237185209</v>
      </c>
    </row>
    <row r="1087" spans="1:13" s="2" customFormat="1" ht="13.5" x14ac:dyDescent="0.25">
      <c r="A1087" s="16" t="s">
        <v>2417</v>
      </c>
      <c r="B1087" s="16" t="s">
        <v>2500</v>
      </c>
      <c r="C1087" s="17" t="s">
        <v>330</v>
      </c>
      <c r="D1087" s="7">
        <f>SUM(D1088:D1098)</f>
        <v>21505209</v>
      </c>
      <c r="E1087" s="7">
        <f>SUM(E1088:E1098)</f>
        <v>0</v>
      </c>
      <c r="F1087" s="8">
        <f>+D1087+E1087</f>
        <v>21505209</v>
      </c>
      <c r="G1087" s="10">
        <f>SUM(G1088:G1098)</f>
        <v>0</v>
      </c>
      <c r="H1087" s="7">
        <f>SUM(H1088:H1098)</f>
        <v>215680000</v>
      </c>
      <c r="I1087" s="70">
        <f>+SUM(F1087:H1087)</f>
        <v>237185209</v>
      </c>
      <c r="J1087" s="48">
        <f>SUM(J1088:J1098)</f>
        <v>0</v>
      </c>
      <c r="K1087" s="10">
        <f>SUM(K1088:K1098)</f>
        <v>0</v>
      </c>
      <c r="L1087" s="70">
        <f t="shared" si="333"/>
        <v>0</v>
      </c>
      <c r="M1087" s="47">
        <f>SUM(M1088:M1098)</f>
        <v>237185209</v>
      </c>
    </row>
    <row r="1088" spans="1:13" s="2" customFormat="1" ht="27" x14ac:dyDescent="0.25">
      <c r="A1088" s="31" t="s">
        <v>2417</v>
      </c>
      <c r="B1088" s="31" t="s">
        <v>2501</v>
      </c>
      <c r="C1088" s="32" t="s">
        <v>333</v>
      </c>
      <c r="D1088" s="11"/>
      <c r="E1088" s="11"/>
      <c r="F1088" s="57">
        <f>SUM(D1088:E1088)</f>
        <v>0</v>
      </c>
      <c r="G1088" s="58"/>
      <c r="H1088" s="11"/>
      <c r="I1088" s="73">
        <f>+SUM(H1088,G1088)+F1088</f>
        <v>0</v>
      </c>
      <c r="J1088" s="59"/>
      <c r="K1088" s="58"/>
      <c r="L1088" s="73">
        <f t="shared" si="333"/>
        <v>0</v>
      </c>
      <c r="M1088" s="59">
        <f t="shared" ref="M1088:M1098" si="336">+L1088+I1088</f>
        <v>0</v>
      </c>
    </row>
    <row r="1089" spans="1:13" s="2" customFormat="1" ht="27" x14ac:dyDescent="0.25">
      <c r="A1089" s="31" t="s">
        <v>2417</v>
      </c>
      <c r="B1089" s="31" t="s">
        <v>2502</v>
      </c>
      <c r="C1089" s="32" t="s">
        <v>369</v>
      </c>
      <c r="D1089" s="11"/>
      <c r="E1089" s="11"/>
      <c r="F1089" s="57">
        <f t="shared" ref="F1089:F1098" si="337">SUM(D1089:E1089)</f>
        <v>0</v>
      </c>
      <c r="G1089" s="58"/>
      <c r="H1089" s="11"/>
      <c r="I1089" s="73">
        <f t="shared" ref="I1089:I1098" si="338">+SUM(H1089,G1089)+F1089</f>
        <v>0</v>
      </c>
      <c r="J1089" s="59"/>
      <c r="K1089" s="58"/>
      <c r="L1089" s="73">
        <f t="shared" si="333"/>
        <v>0</v>
      </c>
      <c r="M1089" s="59">
        <f t="shared" si="336"/>
        <v>0</v>
      </c>
    </row>
    <row r="1090" spans="1:13" s="2" customFormat="1" ht="40.5" x14ac:dyDescent="0.25">
      <c r="A1090" s="31" t="s">
        <v>2417</v>
      </c>
      <c r="B1090" s="31" t="s">
        <v>2503</v>
      </c>
      <c r="C1090" s="32" t="s">
        <v>384</v>
      </c>
      <c r="D1090" s="11"/>
      <c r="E1090" s="11"/>
      <c r="F1090" s="57">
        <f t="shared" si="337"/>
        <v>0</v>
      </c>
      <c r="G1090" s="58"/>
      <c r="H1090" s="11"/>
      <c r="I1090" s="73">
        <f t="shared" si="338"/>
        <v>0</v>
      </c>
      <c r="J1090" s="59"/>
      <c r="K1090" s="58"/>
      <c r="L1090" s="73">
        <f t="shared" si="333"/>
        <v>0</v>
      </c>
      <c r="M1090" s="59">
        <f t="shared" si="336"/>
        <v>0</v>
      </c>
    </row>
    <row r="1091" spans="1:13" s="2" customFormat="1" ht="27" x14ac:dyDescent="0.25">
      <c r="A1091" s="31" t="s">
        <v>2417</v>
      </c>
      <c r="B1091" s="31" t="s">
        <v>2504</v>
      </c>
      <c r="C1091" s="32" t="s">
        <v>459</v>
      </c>
      <c r="D1091" s="11"/>
      <c r="E1091" s="11"/>
      <c r="F1091" s="57">
        <f t="shared" si="337"/>
        <v>0</v>
      </c>
      <c r="G1091" s="58"/>
      <c r="H1091" s="11"/>
      <c r="I1091" s="73">
        <f t="shared" si="338"/>
        <v>0</v>
      </c>
      <c r="J1091" s="59"/>
      <c r="K1091" s="58"/>
      <c r="L1091" s="73">
        <f t="shared" si="333"/>
        <v>0</v>
      </c>
      <c r="M1091" s="59">
        <f t="shared" si="336"/>
        <v>0</v>
      </c>
    </row>
    <row r="1092" spans="1:13" s="2" customFormat="1" ht="27" x14ac:dyDescent="0.25">
      <c r="A1092" s="31" t="s">
        <v>2417</v>
      </c>
      <c r="B1092" s="31" t="s">
        <v>2505</v>
      </c>
      <c r="C1092" s="32" t="s">
        <v>588</v>
      </c>
      <c r="D1092" s="11"/>
      <c r="E1092" s="11"/>
      <c r="F1092" s="57">
        <f t="shared" si="337"/>
        <v>0</v>
      </c>
      <c r="G1092" s="58"/>
      <c r="H1092" s="11"/>
      <c r="I1092" s="73">
        <f t="shared" si="338"/>
        <v>0</v>
      </c>
      <c r="J1092" s="59"/>
      <c r="K1092" s="58"/>
      <c r="L1092" s="73">
        <f t="shared" si="333"/>
        <v>0</v>
      </c>
      <c r="M1092" s="59">
        <f t="shared" si="336"/>
        <v>0</v>
      </c>
    </row>
    <row r="1093" spans="1:13" s="2" customFormat="1" ht="27" x14ac:dyDescent="0.25">
      <c r="A1093" s="31" t="s">
        <v>2417</v>
      </c>
      <c r="B1093" s="31" t="s">
        <v>2506</v>
      </c>
      <c r="C1093" s="32" t="s">
        <v>650</v>
      </c>
      <c r="D1093" s="11"/>
      <c r="E1093" s="11"/>
      <c r="F1093" s="57">
        <f t="shared" si="337"/>
        <v>0</v>
      </c>
      <c r="G1093" s="58"/>
      <c r="H1093" s="11"/>
      <c r="I1093" s="73">
        <f t="shared" si="338"/>
        <v>0</v>
      </c>
      <c r="J1093" s="59"/>
      <c r="K1093" s="58"/>
      <c r="L1093" s="73">
        <f t="shared" si="333"/>
        <v>0</v>
      </c>
      <c r="M1093" s="59">
        <f t="shared" si="336"/>
        <v>0</v>
      </c>
    </row>
    <row r="1094" spans="1:13" s="2" customFormat="1" ht="54" x14ac:dyDescent="0.25">
      <c r="A1094" s="31" t="s">
        <v>2417</v>
      </c>
      <c r="B1094" s="31" t="s">
        <v>2507</v>
      </c>
      <c r="C1094" s="32" t="s">
        <v>674</v>
      </c>
      <c r="D1094" s="11"/>
      <c r="E1094" s="11"/>
      <c r="F1094" s="57">
        <f t="shared" si="337"/>
        <v>0</v>
      </c>
      <c r="G1094" s="58"/>
      <c r="H1094" s="11">
        <v>1325000</v>
      </c>
      <c r="I1094" s="73">
        <f t="shared" si="338"/>
        <v>1325000</v>
      </c>
      <c r="J1094" s="59"/>
      <c r="K1094" s="58"/>
      <c r="L1094" s="73">
        <f t="shared" si="333"/>
        <v>0</v>
      </c>
      <c r="M1094" s="59">
        <f t="shared" si="336"/>
        <v>1325000</v>
      </c>
    </row>
    <row r="1095" spans="1:13" s="2" customFormat="1" ht="27" x14ac:dyDescent="0.25">
      <c r="A1095" s="31" t="s">
        <v>2417</v>
      </c>
      <c r="B1095" s="31" t="s">
        <v>2508</v>
      </c>
      <c r="C1095" s="32" t="s">
        <v>722</v>
      </c>
      <c r="D1095" s="11"/>
      <c r="E1095" s="11"/>
      <c r="F1095" s="57">
        <f t="shared" si="337"/>
        <v>0</v>
      </c>
      <c r="G1095" s="58"/>
      <c r="H1095" s="11"/>
      <c r="I1095" s="73">
        <f t="shared" si="338"/>
        <v>0</v>
      </c>
      <c r="J1095" s="59"/>
      <c r="K1095" s="58"/>
      <c r="L1095" s="73">
        <f t="shared" si="333"/>
        <v>0</v>
      </c>
      <c r="M1095" s="59">
        <f t="shared" si="336"/>
        <v>0</v>
      </c>
    </row>
    <row r="1096" spans="1:13" s="2" customFormat="1" ht="27" x14ac:dyDescent="0.25">
      <c r="A1096" s="31" t="s">
        <v>2417</v>
      </c>
      <c r="B1096" s="31" t="s">
        <v>2509</v>
      </c>
      <c r="C1096" s="32" t="s">
        <v>755</v>
      </c>
      <c r="D1096" s="11">
        <v>21505209</v>
      </c>
      <c r="E1096" s="11"/>
      <c r="F1096" s="57">
        <f t="shared" si="337"/>
        <v>21505209</v>
      </c>
      <c r="G1096" s="58"/>
      <c r="H1096" s="11">
        <v>209355000</v>
      </c>
      <c r="I1096" s="73">
        <f t="shared" si="338"/>
        <v>230860209</v>
      </c>
      <c r="J1096" s="59"/>
      <c r="K1096" s="58"/>
      <c r="L1096" s="73">
        <f t="shared" si="333"/>
        <v>0</v>
      </c>
      <c r="M1096" s="59">
        <f t="shared" si="336"/>
        <v>230860209</v>
      </c>
    </row>
    <row r="1097" spans="1:13" s="2" customFormat="1" ht="27" x14ac:dyDescent="0.25">
      <c r="A1097" s="31" t="s">
        <v>2417</v>
      </c>
      <c r="B1097" s="31" t="s">
        <v>2510</v>
      </c>
      <c r="C1097" s="32" t="s">
        <v>863</v>
      </c>
      <c r="D1097" s="11"/>
      <c r="E1097" s="11"/>
      <c r="F1097" s="57">
        <f t="shared" si="337"/>
        <v>0</v>
      </c>
      <c r="G1097" s="58"/>
      <c r="H1097" s="11"/>
      <c r="I1097" s="73">
        <f t="shared" si="338"/>
        <v>0</v>
      </c>
      <c r="J1097" s="59"/>
      <c r="K1097" s="58"/>
      <c r="L1097" s="73">
        <f t="shared" si="333"/>
        <v>0</v>
      </c>
      <c r="M1097" s="59">
        <f t="shared" si="336"/>
        <v>0</v>
      </c>
    </row>
    <row r="1098" spans="1:13" s="2" customFormat="1" ht="13.5" x14ac:dyDescent="0.25">
      <c r="A1098" s="31" t="s">
        <v>2417</v>
      </c>
      <c r="B1098" s="31" t="s">
        <v>7293</v>
      </c>
      <c r="C1098" s="32" t="s">
        <v>914</v>
      </c>
      <c r="D1098" s="11"/>
      <c r="E1098" s="11"/>
      <c r="F1098" s="57">
        <f t="shared" si="337"/>
        <v>0</v>
      </c>
      <c r="G1098" s="58"/>
      <c r="H1098" s="11">
        <v>5000000</v>
      </c>
      <c r="I1098" s="73">
        <f t="shared" si="338"/>
        <v>5000000</v>
      </c>
      <c r="J1098" s="59"/>
      <c r="K1098" s="58"/>
      <c r="L1098" s="73">
        <f t="shared" si="333"/>
        <v>0</v>
      </c>
      <c r="M1098" s="59">
        <f t="shared" si="336"/>
        <v>5000000</v>
      </c>
    </row>
    <row r="1099" spans="1:13" ht="27" x14ac:dyDescent="0.25">
      <c r="A1099" s="16" t="s">
        <v>2417</v>
      </c>
      <c r="B1099" s="16" t="s">
        <v>2418</v>
      </c>
      <c r="C1099" s="30" t="s">
        <v>1585</v>
      </c>
      <c r="D1099" s="7">
        <f>+D1100</f>
        <v>0</v>
      </c>
      <c r="E1099" s="7">
        <f>+E1100</f>
        <v>0</v>
      </c>
      <c r="F1099" s="8">
        <f t="shared" ref="F1099:I1100" si="339">+F1100</f>
        <v>0</v>
      </c>
      <c r="G1099" s="10">
        <f>+G1100</f>
        <v>0</v>
      </c>
      <c r="H1099" s="7">
        <f>+H1100</f>
        <v>94950000</v>
      </c>
      <c r="I1099" s="70">
        <f t="shared" si="339"/>
        <v>94950000</v>
      </c>
      <c r="J1099" s="48">
        <f>+J1100</f>
        <v>0</v>
      </c>
      <c r="K1099" s="10">
        <f>+K1100</f>
        <v>0</v>
      </c>
      <c r="L1099" s="70">
        <f t="shared" si="333"/>
        <v>0</v>
      </c>
      <c r="M1099" s="47">
        <f t="shared" ref="M1099:M1100" si="340">L1099+I1099</f>
        <v>94950000</v>
      </c>
    </row>
    <row r="1100" spans="1:13" s="2" customFormat="1" ht="13.5" x14ac:dyDescent="0.25">
      <c r="A1100" s="16" t="s">
        <v>2417</v>
      </c>
      <c r="B1100" s="16" t="s">
        <v>2486</v>
      </c>
      <c r="C1100" s="17" t="s">
        <v>170</v>
      </c>
      <c r="D1100" s="7">
        <f>+D1101</f>
        <v>0</v>
      </c>
      <c r="E1100" s="7">
        <f>+E1101</f>
        <v>0</v>
      </c>
      <c r="F1100" s="8">
        <f t="shared" si="339"/>
        <v>0</v>
      </c>
      <c r="G1100" s="10">
        <f>+G1101</f>
        <v>0</v>
      </c>
      <c r="H1100" s="7">
        <f>+H1101</f>
        <v>94950000</v>
      </c>
      <c r="I1100" s="70">
        <f t="shared" si="339"/>
        <v>94950000</v>
      </c>
      <c r="J1100" s="48">
        <f>+J1101</f>
        <v>0</v>
      </c>
      <c r="K1100" s="10">
        <f>+K1101</f>
        <v>0</v>
      </c>
      <c r="L1100" s="70">
        <f t="shared" si="333"/>
        <v>0</v>
      </c>
      <c r="M1100" s="47">
        <f t="shared" si="340"/>
        <v>94950000</v>
      </c>
    </row>
    <row r="1101" spans="1:13" s="2" customFormat="1" ht="13.5" x14ac:dyDescent="0.25">
      <c r="A1101" s="16" t="s">
        <v>2417</v>
      </c>
      <c r="B1101" s="16" t="s">
        <v>2487</v>
      </c>
      <c r="C1101" s="17" t="s">
        <v>330</v>
      </c>
      <c r="D1101" s="7">
        <f>SUM(D1102:D1112)</f>
        <v>0</v>
      </c>
      <c r="E1101" s="7">
        <f>SUM(E1102:E1112)</f>
        <v>0</v>
      </c>
      <c r="F1101" s="8">
        <f>+D1101+E1101</f>
        <v>0</v>
      </c>
      <c r="G1101" s="10">
        <f>SUM(G1102:G1112)</f>
        <v>0</v>
      </c>
      <c r="H1101" s="7">
        <f>SUM(H1102:H1112)</f>
        <v>94950000</v>
      </c>
      <c r="I1101" s="70">
        <f>+SUM(F1101:H1101)</f>
        <v>94950000</v>
      </c>
      <c r="J1101" s="48">
        <f>SUM(J1102:J1112)</f>
        <v>0</v>
      </c>
      <c r="K1101" s="10">
        <f>SUM(K1102:K1112)</f>
        <v>0</v>
      </c>
      <c r="L1101" s="70">
        <f t="shared" si="333"/>
        <v>0</v>
      </c>
      <c r="M1101" s="47">
        <f>SUM(M1102:M1112)</f>
        <v>94950000</v>
      </c>
    </row>
    <row r="1102" spans="1:13" s="2" customFormat="1" ht="27" x14ac:dyDescent="0.25">
      <c r="A1102" s="31" t="s">
        <v>2417</v>
      </c>
      <c r="B1102" s="31" t="s">
        <v>2488</v>
      </c>
      <c r="C1102" s="32" t="s">
        <v>333</v>
      </c>
      <c r="D1102" s="11"/>
      <c r="E1102" s="11"/>
      <c r="F1102" s="57">
        <f>SUM(D1102:E1102)</f>
        <v>0</v>
      </c>
      <c r="G1102" s="58"/>
      <c r="H1102" s="11"/>
      <c r="I1102" s="73">
        <f>+SUM(H1102,G1102)+F1102</f>
        <v>0</v>
      </c>
      <c r="J1102" s="59"/>
      <c r="K1102" s="58"/>
      <c r="L1102" s="73">
        <f t="shared" si="333"/>
        <v>0</v>
      </c>
      <c r="M1102" s="59">
        <f t="shared" ref="M1102:M1112" si="341">+L1102+I1102</f>
        <v>0</v>
      </c>
    </row>
    <row r="1103" spans="1:13" s="2" customFormat="1" ht="27" x14ac:dyDescent="0.25">
      <c r="A1103" s="31" t="s">
        <v>2417</v>
      </c>
      <c r="B1103" s="31" t="s">
        <v>2489</v>
      </c>
      <c r="C1103" s="32" t="s">
        <v>369</v>
      </c>
      <c r="D1103" s="11"/>
      <c r="E1103" s="11"/>
      <c r="F1103" s="57">
        <f t="shared" ref="F1103:F1112" si="342">SUM(D1103:E1103)</f>
        <v>0</v>
      </c>
      <c r="G1103" s="58"/>
      <c r="H1103" s="11"/>
      <c r="I1103" s="73">
        <f t="shared" ref="I1103:I1112" si="343">+SUM(H1103,G1103)+F1103</f>
        <v>0</v>
      </c>
      <c r="J1103" s="59"/>
      <c r="K1103" s="58"/>
      <c r="L1103" s="73">
        <f t="shared" si="333"/>
        <v>0</v>
      </c>
      <c r="M1103" s="59">
        <f t="shared" si="341"/>
        <v>0</v>
      </c>
    </row>
    <row r="1104" spans="1:13" s="2" customFormat="1" ht="40.5" x14ac:dyDescent="0.25">
      <c r="A1104" s="31" t="s">
        <v>2417</v>
      </c>
      <c r="B1104" s="31" t="s">
        <v>2490</v>
      </c>
      <c r="C1104" s="32" t="s">
        <v>384</v>
      </c>
      <c r="D1104" s="11"/>
      <c r="E1104" s="11"/>
      <c r="F1104" s="57">
        <f t="shared" si="342"/>
        <v>0</v>
      </c>
      <c r="G1104" s="58"/>
      <c r="H1104" s="11"/>
      <c r="I1104" s="73">
        <f t="shared" si="343"/>
        <v>0</v>
      </c>
      <c r="J1104" s="59"/>
      <c r="K1104" s="58"/>
      <c r="L1104" s="73">
        <f t="shared" si="333"/>
        <v>0</v>
      </c>
      <c r="M1104" s="59">
        <f t="shared" si="341"/>
        <v>0</v>
      </c>
    </row>
    <row r="1105" spans="1:13" s="2" customFormat="1" ht="27" x14ac:dyDescent="0.25">
      <c r="A1105" s="31" t="s">
        <v>2417</v>
      </c>
      <c r="B1105" s="31" t="s">
        <v>2491</v>
      </c>
      <c r="C1105" s="32" t="s">
        <v>459</v>
      </c>
      <c r="D1105" s="11"/>
      <c r="E1105" s="11"/>
      <c r="F1105" s="57">
        <f t="shared" si="342"/>
        <v>0</v>
      </c>
      <c r="G1105" s="58"/>
      <c r="H1105" s="11">
        <v>4980000</v>
      </c>
      <c r="I1105" s="73">
        <f t="shared" si="343"/>
        <v>4980000</v>
      </c>
      <c r="J1105" s="59"/>
      <c r="K1105" s="58"/>
      <c r="L1105" s="73">
        <f t="shared" si="333"/>
        <v>0</v>
      </c>
      <c r="M1105" s="59">
        <f t="shared" si="341"/>
        <v>4980000</v>
      </c>
    </row>
    <row r="1106" spans="1:13" s="2" customFormat="1" ht="27" x14ac:dyDescent="0.25">
      <c r="A1106" s="31" t="s">
        <v>2417</v>
      </c>
      <c r="B1106" s="31" t="s">
        <v>2492</v>
      </c>
      <c r="C1106" s="32" t="s">
        <v>588</v>
      </c>
      <c r="D1106" s="11"/>
      <c r="E1106" s="11"/>
      <c r="F1106" s="57">
        <f t="shared" si="342"/>
        <v>0</v>
      </c>
      <c r="G1106" s="58"/>
      <c r="H1106" s="11">
        <v>36000000</v>
      </c>
      <c r="I1106" s="73">
        <f t="shared" si="343"/>
        <v>36000000</v>
      </c>
      <c r="J1106" s="59"/>
      <c r="K1106" s="58"/>
      <c r="L1106" s="73">
        <f t="shared" si="333"/>
        <v>0</v>
      </c>
      <c r="M1106" s="59">
        <f t="shared" si="341"/>
        <v>36000000</v>
      </c>
    </row>
    <row r="1107" spans="1:13" s="2" customFormat="1" ht="27" x14ac:dyDescent="0.25">
      <c r="A1107" s="31" t="s">
        <v>2417</v>
      </c>
      <c r="B1107" s="31" t="s">
        <v>2493</v>
      </c>
      <c r="C1107" s="32" t="s">
        <v>650</v>
      </c>
      <c r="D1107" s="11"/>
      <c r="E1107" s="11"/>
      <c r="F1107" s="57">
        <f t="shared" si="342"/>
        <v>0</v>
      </c>
      <c r="G1107" s="58"/>
      <c r="H1107" s="11"/>
      <c r="I1107" s="73">
        <f t="shared" si="343"/>
        <v>0</v>
      </c>
      <c r="J1107" s="59"/>
      <c r="K1107" s="58"/>
      <c r="L1107" s="73">
        <f t="shared" si="333"/>
        <v>0</v>
      </c>
      <c r="M1107" s="59">
        <f t="shared" si="341"/>
        <v>0</v>
      </c>
    </row>
    <row r="1108" spans="1:13" s="2" customFormat="1" ht="54" x14ac:dyDescent="0.25">
      <c r="A1108" s="31" t="s">
        <v>2417</v>
      </c>
      <c r="B1108" s="31" t="s">
        <v>2494</v>
      </c>
      <c r="C1108" s="32" t="s">
        <v>674</v>
      </c>
      <c r="D1108" s="11"/>
      <c r="E1108" s="11"/>
      <c r="F1108" s="57">
        <f t="shared" si="342"/>
        <v>0</v>
      </c>
      <c r="G1108" s="58"/>
      <c r="H1108" s="11">
        <v>4680000</v>
      </c>
      <c r="I1108" s="73">
        <f t="shared" si="343"/>
        <v>4680000</v>
      </c>
      <c r="J1108" s="59"/>
      <c r="K1108" s="58"/>
      <c r="L1108" s="73">
        <f t="shared" si="333"/>
        <v>0</v>
      </c>
      <c r="M1108" s="59">
        <f t="shared" si="341"/>
        <v>4680000</v>
      </c>
    </row>
    <row r="1109" spans="1:13" s="2" customFormat="1" ht="27" x14ac:dyDescent="0.25">
      <c r="A1109" s="31" t="s">
        <v>2417</v>
      </c>
      <c r="B1109" s="31" t="s">
        <v>2495</v>
      </c>
      <c r="C1109" s="32" t="s">
        <v>722</v>
      </c>
      <c r="D1109" s="11"/>
      <c r="E1109" s="11"/>
      <c r="F1109" s="57">
        <f t="shared" si="342"/>
        <v>0</v>
      </c>
      <c r="G1109" s="58"/>
      <c r="H1109" s="11"/>
      <c r="I1109" s="73">
        <f t="shared" si="343"/>
        <v>0</v>
      </c>
      <c r="J1109" s="59"/>
      <c r="K1109" s="58"/>
      <c r="L1109" s="73">
        <f t="shared" si="333"/>
        <v>0</v>
      </c>
      <c r="M1109" s="59">
        <f t="shared" si="341"/>
        <v>0</v>
      </c>
    </row>
    <row r="1110" spans="1:13" s="2" customFormat="1" ht="27" x14ac:dyDescent="0.25">
      <c r="A1110" s="31" t="s">
        <v>2417</v>
      </c>
      <c r="B1110" s="31" t="s">
        <v>2496</v>
      </c>
      <c r="C1110" s="32" t="s">
        <v>755</v>
      </c>
      <c r="D1110" s="11"/>
      <c r="E1110" s="11"/>
      <c r="F1110" s="57">
        <f t="shared" si="342"/>
        <v>0</v>
      </c>
      <c r="G1110" s="58"/>
      <c r="H1110" s="11">
        <v>49290000</v>
      </c>
      <c r="I1110" s="73">
        <f t="shared" si="343"/>
        <v>49290000</v>
      </c>
      <c r="J1110" s="59"/>
      <c r="K1110" s="58"/>
      <c r="L1110" s="73">
        <f t="shared" si="333"/>
        <v>0</v>
      </c>
      <c r="M1110" s="59">
        <f t="shared" si="341"/>
        <v>49290000</v>
      </c>
    </row>
    <row r="1111" spans="1:13" s="2" customFormat="1" ht="27" x14ac:dyDescent="0.25">
      <c r="A1111" s="31" t="s">
        <v>2417</v>
      </c>
      <c r="B1111" s="31" t="s">
        <v>2497</v>
      </c>
      <c r="C1111" s="32" t="s">
        <v>863</v>
      </c>
      <c r="D1111" s="11" t="s">
        <v>3991</v>
      </c>
      <c r="E1111" s="11"/>
      <c r="F1111" s="57">
        <f t="shared" si="342"/>
        <v>0</v>
      </c>
      <c r="G1111" s="58"/>
      <c r="H1111" s="11"/>
      <c r="I1111" s="73">
        <f t="shared" si="343"/>
        <v>0</v>
      </c>
      <c r="J1111" s="59"/>
      <c r="K1111" s="58"/>
      <c r="L1111" s="73">
        <f t="shared" si="333"/>
        <v>0</v>
      </c>
      <c r="M1111" s="59">
        <f t="shared" si="341"/>
        <v>0</v>
      </c>
    </row>
    <row r="1112" spans="1:13" s="2" customFormat="1" ht="27" x14ac:dyDescent="0.25">
      <c r="A1112" s="31" t="s">
        <v>2417</v>
      </c>
      <c r="B1112" s="31" t="s">
        <v>2498</v>
      </c>
      <c r="C1112" s="32" t="s">
        <v>914</v>
      </c>
      <c r="D1112" s="11"/>
      <c r="E1112" s="11"/>
      <c r="F1112" s="57">
        <f t="shared" si="342"/>
        <v>0</v>
      </c>
      <c r="G1112" s="58"/>
      <c r="H1112" s="11"/>
      <c r="I1112" s="73">
        <f t="shared" si="343"/>
        <v>0</v>
      </c>
      <c r="J1112" s="59"/>
      <c r="K1112" s="58"/>
      <c r="L1112" s="73">
        <f t="shared" si="333"/>
        <v>0</v>
      </c>
      <c r="M1112" s="59">
        <f t="shared" si="341"/>
        <v>0</v>
      </c>
    </row>
    <row r="1113" spans="1:13" ht="24.75" customHeight="1" x14ac:dyDescent="0.25">
      <c r="A1113" s="16" t="s">
        <v>2417</v>
      </c>
      <c r="B1113" s="16" t="s">
        <v>2420</v>
      </c>
      <c r="C1113" s="30" t="s">
        <v>1586</v>
      </c>
      <c r="D1113" s="7">
        <f>+D1114</f>
        <v>0</v>
      </c>
      <c r="E1113" s="7">
        <f>+E1114</f>
        <v>0</v>
      </c>
      <c r="F1113" s="8">
        <f t="shared" ref="F1113:I1114" si="344">+F1114</f>
        <v>0</v>
      </c>
      <c r="G1113" s="10">
        <f>+G1114</f>
        <v>0</v>
      </c>
      <c r="H1113" s="7">
        <f>+H1114</f>
        <v>125990000</v>
      </c>
      <c r="I1113" s="70">
        <f t="shared" si="344"/>
        <v>125990000</v>
      </c>
      <c r="J1113" s="48">
        <f>+J1114</f>
        <v>0</v>
      </c>
      <c r="K1113" s="10">
        <f>+K1114</f>
        <v>0</v>
      </c>
      <c r="L1113" s="70">
        <f t="shared" si="333"/>
        <v>0</v>
      </c>
      <c r="M1113" s="47">
        <f t="shared" ref="M1113:M1114" si="345">L1113+I1113</f>
        <v>125990000</v>
      </c>
    </row>
    <row r="1114" spans="1:13" s="2" customFormat="1" ht="13.5" x14ac:dyDescent="0.25">
      <c r="A1114" s="16" t="s">
        <v>2417</v>
      </c>
      <c r="B1114" s="16" t="s">
        <v>2473</v>
      </c>
      <c r="C1114" s="17" t="s">
        <v>170</v>
      </c>
      <c r="D1114" s="7">
        <f>+D1115</f>
        <v>0</v>
      </c>
      <c r="E1114" s="7">
        <f>+E1115</f>
        <v>0</v>
      </c>
      <c r="F1114" s="8">
        <f t="shared" si="344"/>
        <v>0</v>
      </c>
      <c r="G1114" s="10">
        <f>+G1115</f>
        <v>0</v>
      </c>
      <c r="H1114" s="7">
        <f>+H1115</f>
        <v>125990000</v>
      </c>
      <c r="I1114" s="70">
        <f t="shared" si="344"/>
        <v>125990000</v>
      </c>
      <c r="J1114" s="48">
        <f>+J1115</f>
        <v>0</v>
      </c>
      <c r="K1114" s="10">
        <f>+K1115</f>
        <v>0</v>
      </c>
      <c r="L1114" s="70">
        <f t="shared" si="333"/>
        <v>0</v>
      </c>
      <c r="M1114" s="47">
        <f t="shared" si="345"/>
        <v>125990000</v>
      </c>
    </row>
    <row r="1115" spans="1:13" s="2" customFormat="1" ht="13.5" x14ac:dyDescent="0.25">
      <c r="A1115" s="16" t="s">
        <v>2417</v>
      </c>
      <c r="B1115" s="16" t="s">
        <v>2474</v>
      </c>
      <c r="C1115" s="17" t="s">
        <v>330</v>
      </c>
      <c r="D1115" s="7">
        <f>SUM(D1116:D1126)</f>
        <v>0</v>
      </c>
      <c r="E1115" s="7">
        <f>SUM(E1116:E1126)</f>
        <v>0</v>
      </c>
      <c r="F1115" s="8">
        <f>+D1115+E1115</f>
        <v>0</v>
      </c>
      <c r="G1115" s="10">
        <f>SUM(G1116:G1126)</f>
        <v>0</v>
      </c>
      <c r="H1115" s="7">
        <f>SUM(H1116:H1126)</f>
        <v>125990000</v>
      </c>
      <c r="I1115" s="70">
        <f>+SUM(F1115:H1115)</f>
        <v>125990000</v>
      </c>
      <c r="J1115" s="48">
        <f>SUM(J1116:J1126)</f>
        <v>0</v>
      </c>
      <c r="K1115" s="10">
        <f>SUM(K1116:K1126)</f>
        <v>0</v>
      </c>
      <c r="L1115" s="70">
        <f t="shared" si="333"/>
        <v>0</v>
      </c>
      <c r="M1115" s="47">
        <f>SUM(M1116:M1126)</f>
        <v>125990000</v>
      </c>
    </row>
    <row r="1116" spans="1:13" s="2" customFormat="1" ht="27" x14ac:dyDescent="0.25">
      <c r="A1116" s="31" t="s">
        <v>2417</v>
      </c>
      <c r="B1116" s="31" t="s">
        <v>2475</v>
      </c>
      <c r="C1116" s="32" t="s">
        <v>333</v>
      </c>
      <c r="D1116" s="11"/>
      <c r="E1116" s="11"/>
      <c r="F1116" s="57">
        <f>SUM(D1116:E1116)</f>
        <v>0</v>
      </c>
      <c r="G1116" s="58"/>
      <c r="H1116" s="11"/>
      <c r="I1116" s="73">
        <f>+SUM(H1116,G1116)+F1116</f>
        <v>0</v>
      </c>
      <c r="J1116" s="59"/>
      <c r="K1116" s="58"/>
      <c r="L1116" s="73">
        <f t="shared" si="333"/>
        <v>0</v>
      </c>
      <c r="M1116" s="59">
        <f t="shared" ref="M1116:M1126" si="346">+L1116+I1116</f>
        <v>0</v>
      </c>
    </row>
    <row r="1117" spans="1:13" s="2" customFormat="1" ht="27" x14ac:dyDescent="0.25">
      <c r="A1117" s="31" t="s">
        <v>2417</v>
      </c>
      <c r="B1117" s="31" t="s">
        <v>2476</v>
      </c>
      <c r="C1117" s="32" t="s">
        <v>369</v>
      </c>
      <c r="D1117" s="11"/>
      <c r="E1117" s="11"/>
      <c r="F1117" s="57">
        <f t="shared" ref="F1117:F1126" si="347">SUM(D1117:E1117)</f>
        <v>0</v>
      </c>
      <c r="G1117" s="58"/>
      <c r="H1117" s="11"/>
      <c r="I1117" s="73">
        <f t="shared" ref="I1117:I1126" si="348">+SUM(H1117,G1117)+F1117</f>
        <v>0</v>
      </c>
      <c r="J1117" s="59"/>
      <c r="K1117" s="58"/>
      <c r="L1117" s="73">
        <f t="shared" si="333"/>
        <v>0</v>
      </c>
      <c r="M1117" s="59">
        <f t="shared" si="346"/>
        <v>0</v>
      </c>
    </row>
    <row r="1118" spans="1:13" s="2" customFormat="1" ht="40.5" x14ac:dyDescent="0.25">
      <c r="A1118" s="31" t="s">
        <v>2417</v>
      </c>
      <c r="B1118" s="31" t="s">
        <v>2477</v>
      </c>
      <c r="C1118" s="32" t="s">
        <v>384</v>
      </c>
      <c r="D1118" s="11"/>
      <c r="E1118" s="11"/>
      <c r="F1118" s="57">
        <f t="shared" si="347"/>
        <v>0</v>
      </c>
      <c r="G1118" s="58"/>
      <c r="H1118" s="11"/>
      <c r="I1118" s="73">
        <f t="shared" si="348"/>
        <v>0</v>
      </c>
      <c r="J1118" s="59"/>
      <c r="K1118" s="58"/>
      <c r="L1118" s="73">
        <f t="shared" si="333"/>
        <v>0</v>
      </c>
      <c r="M1118" s="59">
        <f t="shared" si="346"/>
        <v>0</v>
      </c>
    </row>
    <row r="1119" spans="1:13" s="2" customFormat="1" ht="27" x14ac:dyDescent="0.25">
      <c r="A1119" s="31" t="s">
        <v>2417</v>
      </c>
      <c r="B1119" s="31" t="s">
        <v>2478</v>
      </c>
      <c r="C1119" s="32" t="s">
        <v>459</v>
      </c>
      <c r="D1119" s="11"/>
      <c r="E1119" s="11"/>
      <c r="F1119" s="57">
        <f t="shared" si="347"/>
        <v>0</v>
      </c>
      <c r="G1119" s="58"/>
      <c r="H1119" s="11">
        <v>20000</v>
      </c>
      <c r="I1119" s="73">
        <f t="shared" si="348"/>
        <v>20000</v>
      </c>
      <c r="J1119" s="59"/>
      <c r="K1119" s="58"/>
      <c r="L1119" s="73">
        <f t="shared" si="333"/>
        <v>0</v>
      </c>
      <c r="M1119" s="59">
        <f t="shared" si="346"/>
        <v>20000</v>
      </c>
    </row>
    <row r="1120" spans="1:13" s="2" customFormat="1" ht="27" x14ac:dyDescent="0.25">
      <c r="A1120" s="31" t="s">
        <v>2417</v>
      </c>
      <c r="B1120" s="31" t="s">
        <v>2479</v>
      </c>
      <c r="C1120" s="32" t="s">
        <v>588</v>
      </c>
      <c r="D1120" s="11"/>
      <c r="E1120" s="11"/>
      <c r="F1120" s="57">
        <f t="shared" si="347"/>
        <v>0</v>
      </c>
      <c r="G1120" s="58"/>
      <c r="H1120" s="11"/>
      <c r="I1120" s="73">
        <f t="shared" si="348"/>
        <v>0</v>
      </c>
      <c r="J1120" s="59"/>
      <c r="K1120" s="58"/>
      <c r="L1120" s="73">
        <f t="shared" si="333"/>
        <v>0</v>
      </c>
      <c r="M1120" s="59">
        <f t="shared" si="346"/>
        <v>0</v>
      </c>
    </row>
    <row r="1121" spans="1:13" s="2" customFormat="1" ht="27" x14ac:dyDescent="0.25">
      <c r="A1121" s="31" t="s">
        <v>2417</v>
      </c>
      <c r="B1121" s="31" t="s">
        <v>2480</v>
      </c>
      <c r="C1121" s="32" t="s">
        <v>650</v>
      </c>
      <c r="D1121" s="11"/>
      <c r="E1121" s="11"/>
      <c r="F1121" s="57">
        <f t="shared" si="347"/>
        <v>0</v>
      </c>
      <c r="G1121" s="58"/>
      <c r="H1121" s="11"/>
      <c r="I1121" s="73">
        <f t="shared" si="348"/>
        <v>0</v>
      </c>
      <c r="J1121" s="59"/>
      <c r="K1121" s="58"/>
      <c r="L1121" s="73">
        <f t="shared" si="333"/>
        <v>0</v>
      </c>
      <c r="M1121" s="59">
        <f t="shared" si="346"/>
        <v>0</v>
      </c>
    </row>
    <row r="1122" spans="1:13" s="2" customFormat="1" ht="54" x14ac:dyDescent="0.25">
      <c r="A1122" s="31" t="s">
        <v>2417</v>
      </c>
      <c r="B1122" s="31" t="s">
        <v>2481</v>
      </c>
      <c r="C1122" s="32" t="s">
        <v>674</v>
      </c>
      <c r="D1122" s="11"/>
      <c r="E1122" s="11"/>
      <c r="F1122" s="57">
        <f t="shared" si="347"/>
        <v>0</v>
      </c>
      <c r="G1122" s="58"/>
      <c r="H1122" s="11"/>
      <c r="I1122" s="73">
        <f t="shared" si="348"/>
        <v>0</v>
      </c>
      <c r="J1122" s="59"/>
      <c r="K1122" s="58"/>
      <c r="L1122" s="73">
        <f t="shared" si="333"/>
        <v>0</v>
      </c>
      <c r="M1122" s="59">
        <f t="shared" si="346"/>
        <v>0</v>
      </c>
    </row>
    <row r="1123" spans="1:13" s="2" customFormat="1" ht="27" x14ac:dyDescent="0.25">
      <c r="A1123" s="31" t="s">
        <v>2417</v>
      </c>
      <c r="B1123" s="31" t="s">
        <v>2482</v>
      </c>
      <c r="C1123" s="32" t="s">
        <v>722</v>
      </c>
      <c r="D1123" s="11"/>
      <c r="E1123" s="11"/>
      <c r="F1123" s="57">
        <f t="shared" si="347"/>
        <v>0</v>
      </c>
      <c r="G1123" s="58"/>
      <c r="H1123" s="11"/>
      <c r="I1123" s="73">
        <f t="shared" si="348"/>
        <v>0</v>
      </c>
      <c r="J1123" s="59"/>
      <c r="K1123" s="58"/>
      <c r="L1123" s="73">
        <f t="shared" si="333"/>
        <v>0</v>
      </c>
      <c r="M1123" s="59">
        <f t="shared" si="346"/>
        <v>0</v>
      </c>
    </row>
    <row r="1124" spans="1:13" s="2" customFormat="1" ht="27" x14ac:dyDescent="0.25">
      <c r="A1124" s="31" t="s">
        <v>2417</v>
      </c>
      <c r="B1124" s="31" t="s">
        <v>2483</v>
      </c>
      <c r="C1124" s="32" t="s">
        <v>755</v>
      </c>
      <c r="D1124" s="11"/>
      <c r="E1124" s="11"/>
      <c r="F1124" s="57">
        <f t="shared" si="347"/>
        <v>0</v>
      </c>
      <c r="G1124" s="58"/>
      <c r="H1124" s="11">
        <v>125970000</v>
      </c>
      <c r="I1124" s="73">
        <f t="shared" si="348"/>
        <v>125970000</v>
      </c>
      <c r="J1124" s="59"/>
      <c r="K1124" s="58"/>
      <c r="L1124" s="73">
        <f t="shared" si="333"/>
        <v>0</v>
      </c>
      <c r="M1124" s="59">
        <f t="shared" si="346"/>
        <v>125970000</v>
      </c>
    </row>
    <row r="1125" spans="1:13" s="2" customFormat="1" ht="27" x14ac:dyDescent="0.25">
      <c r="A1125" s="31" t="s">
        <v>2417</v>
      </c>
      <c r="B1125" s="31" t="s">
        <v>2484</v>
      </c>
      <c r="C1125" s="32" t="s">
        <v>863</v>
      </c>
      <c r="D1125" s="11"/>
      <c r="E1125" s="11"/>
      <c r="F1125" s="57">
        <f t="shared" si="347"/>
        <v>0</v>
      </c>
      <c r="G1125" s="58"/>
      <c r="H1125" s="11"/>
      <c r="I1125" s="73">
        <f t="shared" si="348"/>
        <v>0</v>
      </c>
      <c r="J1125" s="59"/>
      <c r="K1125" s="58"/>
      <c r="L1125" s="73">
        <f t="shared" si="333"/>
        <v>0</v>
      </c>
      <c r="M1125" s="59">
        <f t="shared" si="346"/>
        <v>0</v>
      </c>
    </row>
    <row r="1126" spans="1:13" s="2" customFormat="1" ht="27" x14ac:dyDescent="0.25">
      <c r="A1126" s="31" t="s">
        <v>2417</v>
      </c>
      <c r="B1126" s="31" t="s">
        <v>2485</v>
      </c>
      <c r="C1126" s="32" t="s">
        <v>914</v>
      </c>
      <c r="D1126" s="11"/>
      <c r="E1126" s="11"/>
      <c r="F1126" s="57">
        <f t="shared" si="347"/>
        <v>0</v>
      </c>
      <c r="G1126" s="58"/>
      <c r="H1126" s="11"/>
      <c r="I1126" s="73">
        <f t="shared" si="348"/>
        <v>0</v>
      </c>
      <c r="J1126" s="59"/>
      <c r="K1126" s="58"/>
      <c r="L1126" s="73">
        <f t="shared" si="333"/>
        <v>0</v>
      </c>
      <c r="M1126" s="59">
        <f t="shared" si="346"/>
        <v>0</v>
      </c>
    </row>
    <row r="1127" spans="1:13" ht="27" x14ac:dyDescent="0.25">
      <c r="A1127" s="16" t="s">
        <v>1487</v>
      </c>
      <c r="B1127" s="16" t="s">
        <v>1488</v>
      </c>
      <c r="C1127" s="30" t="s">
        <v>1444</v>
      </c>
      <c r="D1127" s="7">
        <f>+D1128+D1142</f>
        <v>95675098</v>
      </c>
      <c r="E1127" s="7">
        <f>+E1128+E1142</f>
        <v>0</v>
      </c>
      <c r="F1127" s="8">
        <f>+D1127+E1127</f>
        <v>95675098</v>
      </c>
      <c r="G1127" s="10">
        <f>+G1128+G1142</f>
        <v>0</v>
      </c>
      <c r="H1127" s="7">
        <f>+H1128+H1142</f>
        <v>289930000</v>
      </c>
      <c r="I1127" s="70">
        <f>+SUM(F1127:H1127)</f>
        <v>385605098</v>
      </c>
      <c r="J1127" s="48">
        <f>+J1128+J1142</f>
        <v>0</v>
      </c>
      <c r="K1127" s="10">
        <f>+K1128+K1142</f>
        <v>0</v>
      </c>
      <c r="L1127" s="70">
        <f t="shared" si="333"/>
        <v>0</v>
      </c>
      <c r="M1127" s="48">
        <f>+I1127+L1127</f>
        <v>385605098</v>
      </c>
    </row>
    <row r="1128" spans="1:13" ht="24.75" customHeight="1" x14ac:dyDescent="0.25">
      <c r="A1128" s="16" t="s">
        <v>2409</v>
      </c>
      <c r="B1128" s="16" t="s">
        <v>2408</v>
      </c>
      <c r="C1128" s="30" t="s">
        <v>1587</v>
      </c>
      <c r="D1128" s="7">
        <f>+D1129</f>
        <v>95675098</v>
      </c>
      <c r="E1128" s="7">
        <f>+E1129</f>
        <v>0</v>
      </c>
      <c r="F1128" s="8">
        <f t="shared" ref="F1128:I1129" si="349">+F1129</f>
        <v>95675098</v>
      </c>
      <c r="G1128" s="10">
        <f>+G1129</f>
        <v>0</v>
      </c>
      <c r="H1128" s="7">
        <f>+H1129</f>
        <v>158770000</v>
      </c>
      <c r="I1128" s="70">
        <f t="shared" si="349"/>
        <v>254445098</v>
      </c>
      <c r="J1128" s="48">
        <f>+J1129</f>
        <v>0</v>
      </c>
      <c r="K1128" s="10">
        <f>+K1129</f>
        <v>0</v>
      </c>
      <c r="L1128" s="70">
        <f t="shared" si="333"/>
        <v>0</v>
      </c>
      <c r="M1128" s="47">
        <f t="shared" ref="M1128:M1129" si="350">L1128+I1128</f>
        <v>254445098</v>
      </c>
    </row>
    <row r="1129" spans="1:13" s="2" customFormat="1" ht="13.5" x14ac:dyDescent="0.25">
      <c r="A1129" s="16" t="s">
        <v>2409</v>
      </c>
      <c r="B1129" s="16" t="s">
        <v>2589</v>
      </c>
      <c r="C1129" s="17" t="s">
        <v>170</v>
      </c>
      <c r="D1129" s="7">
        <f>+D1130</f>
        <v>95675098</v>
      </c>
      <c r="E1129" s="7">
        <f>+E1130</f>
        <v>0</v>
      </c>
      <c r="F1129" s="8">
        <f t="shared" si="349"/>
        <v>95675098</v>
      </c>
      <c r="G1129" s="10">
        <f>+G1130</f>
        <v>0</v>
      </c>
      <c r="H1129" s="7">
        <f>+H1130</f>
        <v>158770000</v>
      </c>
      <c r="I1129" s="70">
        <f t="shared" si="349"/>
        <v>254445098</v>
      </c>
      <c r="J1129" s="48">
        <f>+J1130</f>
        <v>0</v>
      </c>
      <c r="K1129" s="10">
        <f>+K1130</f>
        <v>0</v>
      </c>
      <c r="L1129" s="70">
        <f t="shared" si="333"/>
        <v>0</v>
      </c>
      <c r="M1129" s="47">
        <f t="shared" si="350"/>
        <v>254445098</v>
      </c>
    </row>
    <row r="1130" spans="1:13" s="2" customFormat="1" ht="13.5" x14ac:dyDescent="0.25">
      <c r="A1130" s="16" t="s">
        <v>2409</v>
      </c>
      <c r="B1130" s="16" t="s">
        <v>2590</v>
      </c>
      <c r="C1130" s="17" t="s">
        <v>330</v>
      </c>
      <c r="D1130" s="7">
        <f>SUM(D1131:D1141)</f>
        <v>95675098</v>
      </c>
      <c r="E1130" s="7">
        <f>SUM(E1131:E1141)</f>
        <v>0</v>
      </c>
      <c r="F1130" s="8">
        <f>+D1130+E1130</f>
        <v>95675098</v>
      </c>
      <c r="G1130" s="10">
        <f>SUM(G1131:G1141)</f>
        <v>0</v>
      </c>
      <c r="H1130" s="7">
        <f>SUM(H1131:H1141)</f>
        <v>158770000</v>
      </c>
      <c r="I1130" s="70">
        <f>+SUM(F1130:H1130)</f>
        <v>254445098</v>
      </c>
      <c r="J1130" s="48">
        <f>SUM(J1131:J1141)</f>
        <v>0</v>
      </c>
      <c r="K1130" s="10">
        <f>SUM(K1131:K1141)</f>
        <v>0</v>
      </c>
      <c r="L1130" s="70">
        <f t="shared" si="333"/>
        <v>0</v>
      </c>
      <c r="M1130" s="47">
        <f>SUM(M1131:M1141)</f>
        <v>254445098</v>
      </c>
    </row>
    <row r="1131" spans="1:13" s="2" customFormat="1" ht="27" x14ac:dyDescent="0.25">
      <c r="A1131" s="31" t="s">
        <v>2409</v>
      </c>
      <c r="B1131" s="31" t="s">
        <v>2591</v>
      </c>
      <c r="C1131" s="32" t="s">
        <v>333</v>
      </c>
      <c r="D1131" s="11"/>
      <c r="E1131" s="11"/>
      <c r="F1131" s="57">
        <f>SUM(D1131:E1131)</f>
        <v>0</v>
      </c>
      <c r="G1131" s="58"/>
      <c r="H1131" s="11"/>
      <c r="I1131" s="73">
        <f>+SUM(H1131,G1131)+F1131</f>
        <v>0</v>
      </c>
      <c r="J1131" s="59"/>
      <c r="K1131" s="58"/>
      <c r="L1131" s="73">
        <f t="shared" si="333"/>
        <v>0</v>
      </c>
      <c r="M1131" s="59">
        <f t="shared" ref="M1131:M1141" si="351">+L1131+I1131</f>
        <v>0</v>
      </c>
    </row>
    <row r="1132" spans="1:13" s="2" customFormat="1" ht="27" x14ac:dyDescent="0.25">
      <c r="A1132" s="31" t="s">
        <v>2409</v>
      </c>
      <c r="B1132" s="31" t="s">
        <v>2592</v>
      </c>
      <c r="C1132" s="32" t="s">
        <v>369</v>
      </c>
      <c r="D1132" s="11"/>
      <c r="E1132" s="11"/>
      <c r="F1132" s="57">
        <f t="shared" ref="F1132:F1141" si="352">SUM(D1132:E1132)</f>
        <v>0</v>
      </c>
      <c r="G1132" s="58"/>
      <c r="H1132" s="11"/>
      <c r="I1132" s="73">
        <f t="shared" ref="I1132:I1141" si="353">+SUM(H1132,G1132)+F1132</f>
        <v>0</v>
      </c>
      <c r="J1132" s="59"/>
      <c r="K1132" s="58"/>
      <c r="L1132" s="73">
        <f t="shared" si="333"/>
        <v>0</v>
      </c>
      <c r="M1132" s="59">
        <f t="shared" si="351"/>
        <v>0</v>
      </c>
    </row>
    <row r="1133" spans="1:13" s="2" customFormat="1" ht="40.5" x14ac:dyDescent="0.25">
      <c r="A1133" s="31" t="s">
        <v>2409</v>
      </c>
      <c r="B1133" s="31" t="s">
        <v>2593</v>
      </c>
      <c r="C1133" s="32" t="s">
        <v>384</v>
      </c>
      <c r="D1133" s="11"/>
      <c r="E1133" s="11"/>
      <c r="F1133" s="57">
        <f t="shared" si="352"/>
        <v>0</v>
      </c>
      <c r="G1133" s="58"/>
      <c r="H1133" s="11"/>
      <c r="I1133" s="73">
        <f t="shared" si="353"/>
        <v>0</v>
      </c>
      <c r="J1133" s="59"/>
      <c r="K1133" s="58"/>
      <c r="L1133" s="73">
        <f t="shared" si="333"/>
        <v>0</v>
      </c>
      <c r="M1133" s="59">
        <f t="shared" si="351"/>
        <v>0</v>
      </c>
    </row>
    <row r="1134" spans="1:13" s="2" customFormat="1" ht="27" x14ac:dyDescent="0.25">
      <c r="A1134" s="31" t="s">
        <v>2409</v>
      </c>
      <c r="B1134" s="31" t="s">
        <v>2594</v>
      </c>
      <c r="C1134" s="32" t="s">
        <v>459</v>
      </c>
      <c r="D1134" s="11"/>
      <c r="E1134" s="11"/>
      <c r="F1134" s="57">
        <f t="shared" si="352"/>
        <v>0</v>
      </c>
      <c r="G1134" s="58"/>
      <c r="H1134" s="11"/>
      <c r="I1134" s="73">
        <f t="shared" si="353"/>
        <v>0</v>
      </c>
      <c r="J1134" s="59"/>
      <c r="K1134" s="58"/>
      <c r="L1134" s="73">
        <f t="shared" si="333"/>
        <v>0</v>
      </c>
      <c r="M1134" s="59">
        <f t="shared" si="351"/>
        <v>0</v>
      </c>
    </row>
    <row r="1135" spans="1:13" s="2" customFormat="1" ht="27" x14ac:dyDescent="0.25">
      <c r="A1135" s="31" t="s">
        <v>2409</v>
      </c>
      <c r="B1135" s="31" t="s">
        <v>2595</v>
      </c>
      <c r="C1135" s="32" t="s">
        <v>588</v>
      </c>
      <c r="D1135" s="11"/>
      <c r="E1135" s="11"/>
      <c r="F1135" s="57">
        <f t="shared" si="352"/>
        <v>0</v>
      </c>
      <c r="G1135" s="58"/>
      <c r="H1135" s="11"/>
      <c r="I1135" s="73">
        <f t="shared" si="353"/>
        <v>0</v>
      </c>
      <c r="J1135" s="59"/>
      <c r="K1135" s="58"/>
      <c r="L1135" s="73">
        <f t="shared" si="333"/>
        <v>0</v>
      </c>
      <c r="M1135" s="59">
        <f t="shared" si="351"/>
        <v>0</v>
      </c>
    </row>
    <row r="1136" spans="1:13" s="2" customFormat="1" ht="27" x14ac:dyDescent="0.25">
      <c r="A1136" s="31" t="s">
        <v>2409</v>
      </c>
      <c r="B1136" s="31" t="s">
        <v>2596</v>
      </c>
      <c r="C1136" s="32" t="s">
        <v>650</v>
      </c>
      <c r="D1136" s="11" t="s">
        <v>3991</v>
      </c>
      <c r="E1136" s="11"/>
      <c r="F1136" s="57">
        <f t="shared" si="352"/>
        <v>0</v>
      </c>
      <c r="G1136" s="58"/>
      <c r="H1136" s="11"/>
      <c r="I1136" s="73">
        <f t="shared" si="353"/>
        <v>0</v>
      </c>
      <c r="J1136" s="59"/>
      <c r="K1136" s="58"/>
      <c r="L1136" s="73">
        <f t="shared" si="333"/>
        <v>0</v>
      </c>
      <c r="M1136" s="59">
        <f t="shared" si="351"/>
        <v>0</v>
      </c>
    </row>
    <row r="1137" spans="1:13" s="2" customFormat="1" ht="54" x14ac:dyDescent="0.25">
      <c r="A1137" s="31" t="s">
        <v>2409</v>
      </c>
      <c r="B1137" s="31" t="s">
        <v>2597</v>
      </c>
      <c r="C1137" s="32" t="s">
        <v>674</v>
      </c>
      <c r="D1137" s="11"/>
      <c r="E1137" s="11"/>
      <c r="F1137" s="57">
        <f t="shared" si="352"/>
        <v>0</v>
      </c>
      <c r="G1137" s="58"/>
      <c r="H1137" s="11">
        <v>13290000</v>
      </c>
      <c r="I1137" s="73">
        <f t="shared" si="353"/>
        <v>13290000</v>
      </c>
      <c r="J1137" s="59"/>
      <c r="K1137" s="58"/>
      <c r="L1137" s="73">
        <f t="shared" si="333"/>
        <v>0</v>
      </c>
      <c r="M1137" s="59">
        <f t="shared" si="351"/>
        <v>13290000</v>
      </c>
    </row>
    <row r="1138" spans="1:13" s="2" customFormat="1" ht="27" x14ac:dyDescent="0.25">
      <c r="A1138" s="31" t="s">
        <v>2409</v>
      </c>
      <c r="B1138" s="31" t="s">
        <v>2598</v>
      </c>
      <c r="C1138" s="32" t="s">
        <v>722</v>
      </c>
      <c r="D1138" s="11"/>
      <c r="E1138" s="11"/>
      <c r="F1138" s="57">
        <f t="shared" si="352"/>
        <v>0</v>
      </c>
      <c r="G1138" s="58"/>
      <c r="H1138" s="11"/>
      <c r="I1138" s="73">
        <f t="shared" si="353"/>
        <v>0</v>
      </c>
      <c r="J1138" s="59"/>
      <c r="K1138" s="58"/>
      <c r="L1138" s="73">
        <f t="shared" si="333"/>
        <v>0</v>
      </c>
      <c r="M1138" s="59">
        <f t="shared" si="351"/>
        <v>0</v>
      </c>
    </row>
    <row r="1139" spans="1:13" s="2" customFormat="1" ht="27" x14ac:dyDescent="0.25">
      <c r="A1139" s="31" t="s">
        <v>2409</v>
      </c>
      <c r="B1139" s="31" t="s">
        <v>2599</v>
      </c>
      <c r="C1139" s="32" t="s">
        <v>755</v>
      </c>
      <c r="D1139" s="11">
        <v>95675098</v>
      </c>
      <c r="E1139" s="11"/>
      <c r="F1139" s="57">
        <f t="shared" si="352"/>
        <v>95675098</v>
      </c>
      <c r="G1139" s="58"/>
      <c r="H1139" s="11">
        <v>145480000</v>
      </c>
      <c r="I1139" s="73">
        <f t="shared" si="353"/>
        <v>241155098</v>
      </c>
      <c r="J1139" s="59"/>
      <c r="K1139" s="58"/>
      <c r="L1139" s="73">
        <f t="shared" si="333"/>
        <v>0</v>
      </c>
      <c r="M1139" s="59">
        <f t="shared" si="351"/>
        <v>241155098</v>
      </c>
    </row>
    <row r="1140" spans="1:13" s="2" customFormat="1" ht="27" x14ac:dyDescent="0.25">
      <c r="A1140" s="31" t="s">
        <v>2409</v>
      </c>
      <c r="B1140" s="31" t="s">
        <v>2600</v>
      </c>
      <c r="C1140" s="32" t="s">
        <v>863</v>
      </c>
      <c r="D1140" s="11"/>
      <c r="E1140" s="11"/>
      <c r="F1140" s="57">
        <f t="shared" si="352"/>
        <v>0</v>
      </c>
      <c r="G1140" s="58"/>
      <c r="H1140" s="11"/>
      <c r="I1140" s="73">
        <f t="shared" si="353"/>
        <v>0</v>
      </c>
      <c r="J1140" s="59"/>
      <c r="K1140" s="58"/>
      <c r="L1140" s="73">
        <f t="shared" si="333"/>
        <v>0</v>
      </c>
      <c r="M1140" s="59">
        <f t="shared" si="351"/>
        <v>0</v>
      </c>
    </row>
    <row r="1141" spans="1:13" s="2" customFormat="1" ht="13.5" x14ac:dyDescent="0.25">
      <c r="A1141" s="31" t="s">
        <v>2409</v>
      </c>
      <c r="B1141" s="31" t="s">
        <v>2601</v>
      </c>
      <c r="C1141" s="32" t="s">
        <v>914</v>
      </c>
      <c r="D1141" s="11"/>
      <c r="E1141" s="11"/>
      <c r="F1141" s="57">
        <f t="shared" si="352"/>
        <v>0</v>
      </c>
      <c r="G1141" s="58"/>
      <c r="H1141" s="11"/>
      <c r="I1141" s="73">
        <f t="shared" si="353"/>
        <v>0</v>
      </c>
      <c r="J1141" s="59"/>
      <c r="K1141" s="58"/>
      <c r="L1141" s="73">
        <f t="shared" si="333"/>
        <v>0</v>
      </c>
      <c r="M1141" s="59">
        <f t="shared" si="351"/>
        <v>0</v>
      </c>
    </row>
    <row r="1142" spans="1:13" ht="24.75" customHeight="1" x14ac:dyDescent="0.25">
      <c r="A1142" s="16" t="s">
        <v>2409</v>
      </c>
      <c r="B1142" s="16" t="s">
        <v>2410</v>
      </c>
      <c r="C1142" s="30" t="s">
        <v>1588</v>
      </c>
      <c r="D1142" s="7">
        <f>+D1143</f>
        <v>0</v>
      </c>
      <c r="E1142" s="7">
        <f>+E1143</f>
        <v>0</v>
      </c>
      <c r="F1142" s="8">
        <f t="shared" ref="F1142:I1143" si="354">+F1143</f>
        <v>0</v>
      </c>
      <c r="G1142" s="10">
        <f>+G1143</f>
        <v>0</v>
      </c>
      <c r="H1142" s="7">
        <f>+H1143</f>
        <v>131160000</v>
      </c>
      <c r="I1142" s="70">
        <f t="shared" si="354"/>
        <v>131160000</v>
      </c>
      <c r="J1142" s="48">
        <f>+J1143</f>
        <v>0</v>
      </c>
      <c r="K1142" s="10">
        <f>+K1143</f>
        <v>0</v>
      </c>
      <c r="L1142" s="70">
        <f t="shared" si="333"/>
        <v>0</v>
      </c>
      <c r="M1142" s="47">
        <f t="shared" ref="M1142:M1143" si="355">L1142+I1142</f>
        <v>131160000</v>
      </c>
    </row>
    <row r="1143" spans="1:13" s="2" customFormat="1" ht="13.5" x14ac:dyDescent="0.25">
      <c r="A1143" s="16" t="s">
        <v>2409</v>
      </c>
      <c r="B1143" s="16" t="s">
        <v>2576</v>
      </c>
      <c r="C1143" s="17" t="s">
        <v>170</v>
      </c>
      <c r="D1143" s="7">
        <f>+D1144</f>
        <v>0</v>
      </c>
      <c r="E1143" s="7">
        <f>+E1144</f>
        <v>0</v>
      </c>
      <c r="F1143" s="8">
        <f t="shared" si="354"/>
        <v>0</v>
      </c>
      <c r="G1143" s="10">
        <f>+G1144</f>
        <v>0</v>
      </c>
      <c r="H1143" s="7">
        <f>+H1144</f>
        <v>131160000</v>
      </c>
      <c r="I1143" s="70">
        <f t="shared" si="354"/>
        <v>131160000</v>
      </c>
      <c r="J1143" s="48">
        <f>+J1144</f>
        <v>0</v>
      </c>
      <c r="K1143" s="10">
        <f>+K1144</f>
        <v>0</v>
      </c>
      <c r="L1143" s="70">
        <f t="shared" si="333"/>
        <v>0</v>
      </c>
      <c r="M1143" s="47">
        <f t="shared" si="355"/>
        <v>131160000</v>
      </c>
    </row>
    <row r="1144" spans="1:13" s="2" customFormat="1" ht="13.5" x14ac:dyDescent="0.25">
      <c r="A1144" s="16" t="s">
        <v>2409</v>
      </c>
      <c r="B1144" s="16" t="s">
        <v>2577</v>
      </c>
      <c r="C1144" s="17" t="s">
        <v>330</v>
      </c>
      <c r="D1144" s="7">
        <f>SUM(D1145:D1155)</f>
        <v>0</v>
      </c>
      <c r="E1144" s="7">
        <f>SUM(E1145:E1155)</f>
        <v>0</v>
      </c>
      <c r="F1144" s="8">
        <f>+D1144+E1144</f>
        <v>0</v>
      </c>
      <c r="G1144" s="10">
        <f>SUM(G1145:G1155)</f>
        <v>0</v>
      </c>
      <c r="H1144" s="7">
        <f>SUM(H1145:H1155)</f>
        <v>131160000</v>
      </c>
      <c r="I1144" s="70">
        <f>+SUM(F1144:H1144)</f>
        <v>131160000</v>
      </c>
      <c r="J1144" s="48">
        <f>SUM(J1145:J1155)</f>
        <v>0</v>
      </c>
      <c r="K1144" s="10">
        <f>SUM(K1145:K1155)</f>
        <v>0</v>
      </c>
      <c r="L1144" s="70">
        <f t="shared" ref="L1144:L1207" si="356">SUM(J1144:K1144)</f>
        <v>0</v>
      </c>
      <c r="M1144" s="47">
        <f>SUM(M1145:M1155)</f>
        <v>131160000</v>
      </c>
    </row>
    <row r="1145" spans="1:13" s="2" customFormat="1" ht="27" x14ac:dyDescent="0.25">
      <c r="A1145" s="31" t="s">
        <v>2409</v>
      </c>
      <c r="B1145" s="31" t="s">
        <v>2578</v>
      </c>
      <c r="C1145" s="32" t="s">
        <v>333</v>
      </c>
      <c r="D1145" s="11"/>
      <c r="E1145" s="11"/>
      <c r="F1145" s="57">
        <f>SUM(D1145:E1145)</f>
        <v>0</v>
      </c>
      <c r="G1145" s="58"/>
      <c r="H1145" s="11"/>
      <c r="I1145" s="73">
        <f>+SUM(H1145,G1145)+F1145</f>
        <v>0</v>
      </c>
      <c r="J1145" s="59"/>
      <c r="K1145" s="58"/>
      <c r="L1145" s="73">
        <f t="shared" si="356"/>
        <v>0</v>
      </c>
      <c r="M1145" s="59">
        <f t="shared" ref="M1145:M1155" si="357">+L1145+I1145</f>
        <v>0</v>
      </c>
    </row>
    <row r="1146" spans="1:13" s="2" customFormat="1" ht="27" x14ac:dyDescent="0.25">
      <c r="A1146" s="31" t="s">
        <v>2409</v>
      </c>
      <c r="B1146" s="31" t="s">
        <v>2579</v>
      </c>
      <c r="C1146" s="32" t="s">
        <v>369</v>
      </c>
      <c r="D1146" s="11"/>
      <c r="E1146" s="11"/>
      <c r="F1146" s="57">
        <f t="shared" ref="F1146:F1155" si="358">SUM(D1146:E1146)</f>
        <v>0</v>
      </c>
      <c r="G1146" s="58"/>
      <c r="H1146" s="11"/>
      <c r="I1146" s="73">
        <f t="shared" ref="I1146:I1155" si="359">+SUM(H1146,G1146)+F1146</f>
        <v>0</v>
      </c>
      <c r="J1146" s="59"/>
      <c r="K1146" s="58"/>
      <c r="L1146" s="73">
        <f t="shared" si="356"/>
        <v>0</v>
      </c>
      <c r="M1146" s="59">
        <f t="shared" si="357"/>
        <v>0</v>
      </c>
    </row>
    <row r="1147" spans="1:13" s="2" customFormat="1" ht="40.5" x14ac:dyDescent="0.25">
      <c r="A1147" s="31" t="s">
        <v>2409</v>
      </c>
      <c r="B1147" s="31" t="s">
        <v>2580</v>
      </c>
      <c r="C1147" s="32" t="s">
        <v>384</v>
      </c>
      <c r="D1147" s="11"/>
      <c r="E1147" s="11"/>
      <c r="F1147" s="57">
        <f t="shared" si="358"/>
        <v>0</v>
      </c>
      <c r="G1147" s="58"/>
      <c r="H1147" s="11"/>
      <c r="I1147" s="73">
        <f t="shared" si="359"/>
        <v>0</v>
      </c>
      <c r="J1147" s="59"/>
      <c r="K1147" s="58"/>
      <c r="L1147" s="73">
        <f t="shared" si="356"/>
        <v>0</v>
      </c>
      <c r="M1147" s="59">
        <f t="shared" si="357"/>
        <v>0</v>
      </c>
    </row>
    <row r="1148" spans="1:13" s="2" customFormat="1" ht="27" x14ac:dyDescent="0.25">
      <c r="A1148" s="31" t="s">
        <v>2409</v>
      </c>
      <c r="B1148" s="31" t="s">
        <v>2581</v>
      </c>
      <c r="C1148" s="32" t="s">
        <v>459</v>
      </c>
      <c r="D1148" s="11"/>
      <c r="E1148" s="11"/>
      <c r="F1148" s="57">
        <f t="shared" si="358"/>
        <v>0</v>
      </c>
      <c r="G1148" s="58"/>
      <c r="H1148" s="11">
        <v>6000000</v>
      </c>
      <c r="I1148" s="73">
        <f t="shared" si="359"/>
        <v>6000000</v>
      </c>
      <c r="J1148" s="59"/>
      <c r="K1148" s="58"/>
      <c r="L1148" s="73">
        <f t="shared" si="356"/>
        <v>0</v>
      </c>
      <c r="M1148" s="59">
        <f t="shared" si="357"/>
        <v>6000000</v>
      </c>
    </row>
    <row r="1149" spans="1:13" s="2" customFormat="1" ht="27" x14ac:dyDescent="0.25">
      <c r="A1149" s="31" t="s">
        <v>2409</v>
      </c>
      <c r="B1149" s="31" t="s">
        <v>2582</v>
      </c>
      <c r="C1149" s="32" t="s">
        <v>588</v>
      </c>
      <c r="D1149" s="11"/>
      <c r="E1149" s="11"/>
      <c r="F1149" s="57">
        <f t="shared" si="358"/>
        <v>0</v>
      </c>
      <c r="G1149" s="58"/>
      <c r="H1149" s="11"/>
      <c r="I1149" s="73">
        <f t="shared" si="359"/>
        <v>0</v>
      </c>
      <c r="J1149" s="59"/>
      <c r="K1149" s="58"/>
      <c r="L1149" s="73">
        <f t="shared" si="356"/>
        <v>0</v>
      </c>
      <c r="M1149" s="59">
        <f t="shared" si="357"/>
        <v>0</v>
      </c>
    </row>
    <row r="1150" spans="1:13" s="2" customFormat="1" ht="27" x14ac:dyDescent="0.25">
      <c r="A1150" s="31" t="s">
        <v>2409</v>
      </c>
      <c r="B1150" s="31" t="s">
        <v>2583</v>
      </c>
      <c r="C1150" s="32" t="s">
        <v>650</v>
      </c>
      <c r="D1150" s="11"/>
      <c r="E1150" s="11"/>
      <c r="F1150" s="57">
        <f t="shared" si="358"/>
        <v>0</v>
      </c>
      <c r="G1150" s="58"/>
      <c r="H1150" s="11"/>
      <c r="I1150" s="73">
        <f t="shared" si="359"/>
        <v>0</v>
      </c>
      <c r="J1150" s="59"/>
      <c r="K1150" s="58"/>
      <c r="L1150" s="73">
        <f t="shared" si="356"/>
        <v>0</v>
      </c>
      <c r="M1150" s="59">
        <f t="shared" si="357"/>
        <v>0</v>
      </c>
    </row>
    <row r="1151" spans="1:13" s="2" customFormat="1" ht="54" x14ac:dyDescent="0.25">
      <c r="A1151" s="31" t="s">
        <v>2409</v>
      </c>
      <c r="B1151" s="31" t="s">
        <v>2584</v>
      </c>
      <c r="C1151" s="32" t="s">
        <v>674</v>
      </c>
      <c r="D1151" s="11"/>
      <c r="E1151" s="11"/>
      <c r="F1151" s="57">
        <f t="shared" si="358"/>
        <v>0</v>
      </c>
      <c r="G1151" s="58"/>
      <c r="H1151" s="11">
        <v>55210000</v>
      </c>
      <c r="I1151" s="73">
        <f t="shared" si="359"/>
        <v>55210000</v>
      </c>
      <c r="J1151" s="59"/>
      <c r="K1151" s="58"/>
      <c r="L1151" s="73">
        <f t="shared" si="356"/>
        <v>0</v>
      </c>
      <c r="M1151" s="59">
        <f t="shared" si="357"/>
        <v>55210000</v>
      </c>
    </row>
    <row r="1152" spans="1:13" s="2" customFormat="1" ht="27" x14ac:dyDescent="0.25">
      <c r="A1152" s="31" t="s">
        <v>2409</v>
      </c>
      <c r="B1152" s="31" t="s">
        <v>2585</v>
      </c>
      <c r="C1152" s="32" t="s">
        <v>722</v>
      </c>
      <c r="D1152" s="11"/>
      <c r="E1152" s="11"/>
      <c r="F1152" s="57">
        <f t="shared" si="358"/>
        <v>0</v>
      </c>
      <c r="G1152" s="58"/>
      <c r="H1152" s="11"/>
      <c r="I1152" s="73">
        <f t="shared" si="359"/>
        <v>0</v>
      </c>
      <c r="J1152" s="59"/>
      <c r="K1152" s="58"/>
      <c r="L1152" s="73">
        <f t="shared" si="356"/>
        <v>0</v>
      </c>
      <c r="M1152" s="59">
        <f t="shared" si="357"/>
        <v>0</v>
      </c>
    </row>
    <row r="1153" spans="1:13" s="2" customFormat="1" ht="27" x14ac:dyDescent="0.25">
      <c r="A1153" s="31" t="s">
        <v>2409</v>
      </c>
      <c r="B1153" s="31" t="s">
        <v>2586</v>
      </c>
      <c r="C1153" s="32" t="s">
        <v>755</v>
      </c>
      <c r="D1153" s="11"/>
      <c r="E1153" s="11"/>
      <c r="F1153" s="57">
        <f t="shared" si="358"/>
        <v>0</v>
      </c>
      <c r="G1153" s="58"/>
      <c r="H1153" s="11">
        <v>69950000</v>
      </c>
      <c r="I1153" s="73">
        <f t="shared" si="359"/>
        <v>69950000</v>
      </c>
      <c r="J1153" s="59"/>
      <c r="K1153" s="58"/>
      <c r="L1153" s="73">
        <f t="shared" si="356"/>
        <v>0</v>
      </c>
      <c r="M1153" s="59">
        <f t="shared" si="357"/>
        <v>69950000</v>
      </c>
    </row>
    <row r="1154" spans="1:13" s="2" customFormat="1" ht="27" x14ac:dyDescent="0.25">
      <c r="A1154" s="31" t="s">
        <v>2409</v>
      </c>
      <c r="B1154" s="31" t="s">
        <v>2587</v>
      </c>
      <c r="C1154" s="32" t="s">
        <v>863</v>
      </c>
      <c r="D1154" s="11"/>
      <c r="E1154" s="11"/>
      <c r="F1154" s="57">
        <f t="shared" si="358"/>
        <v>0</v>
      </c>
      <c r="G1154" s="58"/>
      <c r="H1154" s="11"/>
      <c r="I1154" s="73">
        <f t="shared" si="359"/>
        <v>0</v>
      </c>
      <c r="J1154" s="59"/>
      <c r="K1154" s="58"/>
      <c r="L1154" s="73">
        <f t="shared" si="356"/>
        <v>0</v>
      </c>
      <c r="M1154" s="59">
        <f t="shared" si="357"/>
        <v>0</v>
      </c>
    </row>
    <row r="1155" spans="1:13" s="2" customFormat="1" ht="13.5" x14ac:dyDescent="0.25">
      <c r="A1155" s="31" t="s">
        <v>2409</v>
      </c>
      <c r="B1155" s="31" t="s">
        <v>2588</v>
      </c>
      <c r="C1155" s="32" t="s">
        <v>914</v>
      </c>
      <c r="D1155" s="11"/>
      <c r="E1155" s="11"/>
      <c r="F1155" s="57">
        <f t="shared" si="358"/>
        <v>0</v>
      </c>
      <c r="G1155" s="58"/>
      <c r="H1155" s="11"/>
      <c r="I1155" s="73">
        <f t="shared" si="359"/>
        <v>0</v>
      </c>
      <c r="J1155" s="59"/>
      <c r="K1155" s="58"/>
      <c r="L1155" s="73">
        <f t="shared" si="356"/>
        <v>0</v>
      </c>
      <c r="M1155" s="59">
        <f t="shared" si="357"/>
        <v>0</v>
      </c>
    </row>
    <row r="1156" spans="1:13" ht="40.5" x14ac:dyDescent="0.25">
      <c r="A1156" s="16" t="s">
        <v>1489</v>
      </c>
      <c r="B1156" s="16" t="s">
        <v>1490</v>
      </c>
      <c r="C1156" s="30" t="s">
        <v>1491</v>
      </c>
      <c r="D1156" s="7">
        <f>+D1157+D1186++D1229+D1258+D1301</f>
        <v>0</v>
      </c>
      <c r="E1156" s="7">
        <f>+E1157+E1186++E1229+E1258+E1301</f>
        <v>207176271</v>
      </c>
      <c r="F1156" s="8">
        <f>+D1156+E1156</f>
        <v>207176271</v>
      </c>
      <c r="G1156" s="10">
        <f>+G1157+G1186++G1229+G1258+G1301</f>
        <v>0</v>
      </c>
      <c r="H1156" s="7">
        <f>+H1157+H1186++H1229+H1258+H1301</f>
        <v>1128300000</v>
      </c>
      <c r="I1156" s="70">
        <f>+SUM(F1156:H1156)</f>
        <v>1335476271</v>
      </c>
      <c r="J1156" s="48">
        <f>+J1157+J1186++J1229+J1258+J1301</f>
        <v>0</v>
      </c>
      <c r="K1156" s="10">
        <f>+K1157+K1186++K1229+K1258+K1301</f>
        <v>0</v>
      </c>
      <c r="L1156" s="70">
        <f t="shared" si="356"/>
        <v>0</v>
      </c>
      <c r="M1156" s="48">
        <f>+I1156+L1156</f>
        <v>1335476271</v>
      </c>
    </row>
    <row r="1157" spans="1:13" ht="13.5" x14ac:dyDescent="0.25">
      <c r="A1157" s="16" t="s">
        <v>1492</v>
      </c>
      <c r="B1157" s="16" t="s">
        <v>1493</v>
      </c>
      <c r="C1157" s="30" t="s">
        <v>1494</v>
      </c>
      <c r="D1157" s="7">
        <f>+D1158+D1172</f>
        <v>0</v>
      </c>
      <c r="E1157" s="7">
        <f>+E1158+E1172</f>
        <v>0</v>
      </c>
      <c r="F1157" s="8">
        <f>+D1157+E1157</f>
        <v>0</v>
      </c>
      <c r="G1157" s="10">
        <f>+G1158+G1172</f>
        <v>0</v>
      </c>
      <c r="H1157" s="7">
        <f>+H1158+H1172</f>
        <v>67990000</v>
      </c>
      <c r="I1157" s="70">
        <f>+SUM(F1157:H1157)</f>
        <v>67990000</v>
      </c>
      <c r="J1157" s="48">
        <f>+J1158+J1172</f>
        <v>0</v>
      </c>
      <c r="K1157" s="10">
        <f>+K1158+K1172</f>
        <v>0</v>
      </c>
      <c r="L1157" s="70">
        <f t="shared" si="356"/>
        <v>0</v>
      </c>
      <c r="M1157" s="48">
        <f>+I1157+L1157</f>
        <v>67990000</v>
      </c>
    </row>
    <row r="1158" spans="1:13" ht="27" x14ac:dyDescent="0.25">
      <c r="A1158" s="16" t="s">
        <v>7305</v>
      </c>
      <c r="B1158" s="16" t="s">
        <v>2606</v>
      </c>
      <c r="C1158" s="30" t="s">
        <v>1596</v>
      </c>
      <c r="D1158" s="7">
        <f>+D1159</f>
        <v>0</v>
      </c>
      <c r="E1158" s="7">
        <f>+E1159</f>
        <v>0</v>
      </c>
      <c r="F1158" s="8">
        <f t="shared" ref="F1158:I1159" si="360">+F1159</f>
        <v>0</v>
      </c>
      <c r="G1158" s="10">
        <f>+G1159</f>
        <v>0</v>
      </c>
      <c r="H1158" s="7">
        <f>+H1159</f>
        <v>47850000</v>
      </c>
      <c r="I1158" s="70">
        <f t="shared" si="360"/>
        <v>47850000</v>
      </c>
      <c r="J1158" s="48">
        <f>+J1159</f>
        <v>0</v>
      </c>
      <c r="K1158" s="10">
        <f>+K1159</f>
        <v>0</v>
      </c>
      <c r="L1158" s="70">
        <f t="shared" si="356"/>
        <v>0</v>
      </c>
      <c r="M1158" s="47">
        <f t="shared" ref="M1158:M1159" si="361">L1158+I1158</f>
        <v>47850000</v>
      </c>
    </row>
    <row r="1159" spans="1:13" s="2" customFormat="1" ht="13.5" x14ac:dyDescent="0.25">
      <c r="A1159" s="16" t="s">
        <v>7305</v>
      </c>
      <c r="B1159" s="16" t="s">
        <v>2646</v>
      </c>
      <c r="C1159" s="17" t="s">
        <v>170</v>
      </c>
      <c r="D1159" s="7">
        <f>+D1160</f>
        <v>0</v>
      </c>
      <c r="E1159" s="7">
        <f>+E1160</f>
        <v>0</v>
      </c>
      <c r="F1159" s="8">
        <f t="shared" si="360"/>
        <v>0</v>
      </c>
      <c r="G1159" s="10">
        <f>+G1160</f>
        <v>0</v>
      </c>
      <c r="H1159" s="7">
        <f>+H1160</f>
        <v>47850000</v>
      </c>
      <c r="I1159" s="70">
        <f t="shared" si="360"/>
        <v>47850000</v>
      </c>
      <c r="J1159" s="48">
        <f>+J1160</f>
        <v>0</v>
      </c>
      <c r="K1159" s="10">
        <f>+K1160</f>
        <v>0</v>
      </c>
      <c r="L1159" s="70">
        <f t="shared" si="356"/>
        <v>0</v>
      </c>
      <c r="M1159" s="47">
        <f t="shared" si="361"/>
        <v>47850000</v>
      </c>
    </row>
    <row r="1160" spans="1:13" s="2" customFormat="1" ht="13.5" x14ac:dyDescent="0.25">
      <c r="A1160" s="16" t="s">
        <v>7305</v>
      </c>
      <c r="B1160" s="16" t="s">
        <v>2647</v>
      </c>
      <c r="C1160" s="17" t="s">
        <v>330</v>
      </c>
      <c r="D1160" s="7">
        <f>SUM(D1161:D1171)</f>
        <v>0</v>
      </c>
      <c r="E1160" s="7">
        <f>SUM(E1161:E1171)</f>
        <v>0</v>
      </c>
      <c r="F1160" s="8">
        <f>+D1160+E1160</f>
        <v>0</v>
      </c>
      <c r="G1160" s="10">
        <f>SUM(G1161:G1171)</f>
        <v>0</v>
      </c>
      <c r="H1160" s="7">
        <f>SUM(H1161:H1171)</f>
        <v>47850000</v>
      </c>
      <c r="I1160" s="70">
        <f>+SUM(F1160:H1160)</f>
        <v>47850000</v>
      </c>
      <c r="J1160" s="48">
        <f>SUM(J1161:J1171)</f>
        <v>0</v>
      </c>
      <c r="K1160" s="10">
        <f>SUM(K1161:K1171)</f>
        <v>0</v>
      </c>
      <c r="L1160" s="70">
        <f t="shared" si="356"/>
        <v>0</v>
      </c>
      <c r="M1160" s="47">
        <f>SUM(M1161:M1171)</f>
        <v>47850000</v>
      </c>
    </row>
    <row r="1161" spans="1:13" s="2" customFormat="1" ht="27" x14ac:dyDescent="0.25">
      <c r="A1161" s="31" t="s">
        <v>7305</v>
      </c>
      <c r="B1161" s="31" t="s">
        <v>2648</v>
      </c>
      <c r="C1161" s="32" t="s">
        <v>333</v>
      </c>
      <c r="D1161" s="11"/>
      <c r="E1161" s="11"/>
      <c r="F1161" s="57">
        <f>SUM(D1161:E1161)</f>
        <v>0</v>
      </c>
      <c r="G1161" s="58"/>
      <c r="H1161" s="11"/>
      <c r="I1161" s="73">
        <f>+SUM(H1161,G1161)+F1161</f>
        <v>0</v>
      </c>
      <c r="J1161" s="59"/>
      <c r="K1161" s="58"/>
      <c r="L1161" s="73">
        <f t="shared" si="356"/>
        <v>0</v>
      </c>
      <c r="M1161" s="59">
        <f t="shared" ref="M1161:M1171" si="362">+L1161+I1161</f>
        <v>0</v>
      </c>
    </row>
    <row r="1162" spans="1:13" s="2" customFormat="1" ht="27" x14ac:dyDescent="0.25">
      <c r="A1162" s="31" t="s">
        <v>7305</v>
      </c>
      <c r="B1162" s="31" t="s">
        <v>2649</v>
      </c>
      <c r="C1162" s="32" t="s">
        <v>369</v>
      </c>
      <c r="D1162" s="11"/>
      <c r="E1162" s="11"/>
      <c r="F1162" s="57">
        <f t="shared" ref="F1162:F1171" si="363">SUM(D1162:E1162)</f>
        <v>0</v>
      </c>
      <c r="G1162" s="58"/>
      <c r="H1162" s="11"/>
      <c r="I1162" s="73">
        <f t="shared" ref="I1162:I1171" si="364">+SUM(H1162,G1162)+F1162</f>
        <v>0</v>
      </c>
      <c r="J1162" s="59"/>
      <c r="K1162" s="58"/>
      <c r="L1162" s="73">
        <f t="shared" si="356"/>
        <v>0</v>
      </c>
      <c r="M1162" s="59">
        <f t="shared" si="362"/>
        <v>0</v>
      </c>
    </row>
    <row r="1163" spans="1:13" s="2" customFormat="1" ht="40.5" x14ac:dyDescent="0.25">
      <c r="A1163" s="31" t="s">
        <v>7305</v>
      </c>
      <c r="B1163" s="31" t="s">
        <v>2650</v>
      </c>
      <c r="C1163" s="32" t="s">
        <v>384</v>
      </c>
      <c r="D1163" s="11"/>
      <c r="E1163" s="11"/>
      <c r="F1163" s="57">
        <f t="shared" si="363"/>
        <v>0</v>
      </c>
      <c r="G1163" s="58"/>
      <c r="H1163" s="11"/>
      <c r="I1163" s="73">
        <f t="shared" si="364"/>
        <v>0</v>
      </c>
      <c r="J1163" s="59"/>
      <c r="K1163" s="58"/>
      <c r="L1163" s="73">
        <f t="shared" si="356"/>
        <v>0</v>
      </c>
      <c r="M1163" s="59">
        <f t="shared" si="362"/>
        <v>0</v>
      </c>
    </row>
    <row r="1164" spans="1:13" s="2" customFormat="1" ht="27" x14ac:dyDescent="0.25">
      <c r="A1164" s="31" t="s">
        <v>7305</v>
      </c>
      <c r="B1164" s="31" t="s">
        <v>2651</v>
      </c>
      <c r="C1164" s="32" t="s">
        <v>459</v>
      </c>
      <c r="D1164" s="11"/>
      <c r="E1164" s="11"/>
      <c r="F1164" s="57">
        <f t="shared" si="363"/>
        <v>0</v>
      </c>
      <c r="G1164" s="58"/>
      <c r="H1164" s="11"/>
      <c r="I1164" s="73">
        <f t="shared" si="364"/>
        <v>0</v>
      </c>
      <c r="J1164" s="59"/>
      <c r="K1164" s="58"/>
      <c r="L1164" s="73">
        <f t="shared" si="356"/>
        <v>0</v>
      </c>
      <c r="M1164" s="59">
        <f t="shared" si="362"/>
        <v>0</v>
      </c>
    </row>
    <row r="1165" spans="1:13" s="2" customFormat="1" ht="27" x14ac:dyDescent="0.25">
      <c r="A1165" s="31" t="s">
        <v>7305</v>
      </c>
      <c r="B1165" s="31" t="s">
        <v>2652</v>
      </c>
      <c r="C1165" s="32" t="s">
        <v>588</v>
      </c>
      <c r="D1165" s="11"/>
      <c r="E1165" s="11"/>
      <c r="F1165" s="57">
        <f t="shared" si="363"/>
        <v>0</v>
      </c>
      <c r="G1165" s="58"/>
      <c r="H1165" s="11"/>
      <c r="I1165" s="73">
        <f t="shared" si="364"/>
        <v>0</v>
      </c>
      <c r="J1165" s="59"/>
      <c r="K1165" s="58"/>
      <c r="L1165" s="73">
        <f t="shared" si="356"/>
        <v>0</v>
      </c>
      <c r="M1165" s="59">
        <f t="shared" si="362"/>
        <v>0</v>
      </c>
    </row>
    <row r="1166" spans="1:13" s="2" customFormat="1" ht="27" x14ac:dyDescent="0.25">
      <c r="A1166" s="31" t="s">
        <v>7305</v>
      </c>
      <c r="B1166" s="31" t="s">
        <v>2653</v>
      </c>
      <c r="C1166" s="32" t="s">
        <v>650</v>
      </c>
      <c r="D1166" s="11"/>
      <c r="E1166" s="11"/>
      <c r="F1166" s="57">
        <f t="shared" si="363"/>
        <v>0</v>
      </c>
      <c r="G1166" s="58"/>
      <c r="H1166" s="11"/>
      <c r="I1166" s="73">
        <f t="shared" si="364"/>
        <v>0</v>
      </c>
      <c r="J1166" s="59"/>
      <c r="K1166" s="58"/>
      <c r="L1166" s="73">
        <f t="shared" si="356"/>
        <v>0</v>
      </c>
      <c r="M1166" s="59">
        <f t="shared" si="362"/>
        <v>0</v>
      </c>
    </row>
    <row r="1167" spans="1:13" s="2" customFormat="1" ht="54" x14ac:dyDescent="0.25">
      <c r="A1167" s="31" t="s">
        <v>7305</v>
      </c>
      <c r="B1167" s="31" t="s">
        <v>2654</v>
      </c>
      <c r="C1167" s="32" t="s">
        <v>674</v>
      </c>
      <c r="D1167" s="11"/>
      <c r="E1167" s="11"/>
      <c r="F1167" s="57">
        <f t="shared" si="363"/>
        <v>0</v>
      </c>
      <c r="G1167" s="58"/>
      <c r="H1167" s="11"/>
      <c r="I1167" s="73">
        <f t="shared" si="364"/>
        <v>0</v>
      </c>
      <c r="J1167" s="59"/>
      <c r="K1167" s="58"/>
      <c r="L1167" s="73">
        <f t="shared" si="356"/>
        <v>0</v>
      </c>
      <c r="M1167" s="59">
        <f t="shared" si="362"/>
        <v>0</v>
      </c>
    </row>
    <row r="1168" spans="1:13" s="2" customFormat="1" ht="27" x14ac:dyDescent="0.25">
      <c r="A1168" s="31" t="s">
        <v>7305</v>
      </c>
      <c r="B1168" s="31" t="s">
        <v>2655</v>
      </c>
      <c r="C1168" s="32" t="s">
        <v>722</v>
      </c>
      <c r="D1168" s="11"/>
      <c r="E1168" s="11"/>
      <c r="F1168" s="57">
        <f t="shared" si="363"/>
        <v>0</v>
      </c>
      <c r="G1168" s="58"/>
      <c r="H1168" s="11"/>
      <c r="I1168" s="73">
        <f t="shared" si="364"/>
        <v>0</v>
      </c>
      <c r="J1168" s="59"/>
      <c r="K1168" s="58"/>
      <c r="L1168" s="73">
        <f t="shared" si="356"/>
        <v>0</v>
      </c>
      <c r="M1168" s="59">
        <f t="shared" si="362"/>
        <v>0</v>
      </c>
    </row>
    <row r="1169" spans="1:13" s="2" customFormat="1" ht="27" x14ac:dyDescent="0.25">
      <c r="A1169" s="31" t="s">
        <v>7305</v>
      </c>
      <c r="B1169" s="31" t="s">
        <v>2656</v>
      </c>
      <c r="C1169" s="32" t="s">
        <v>755</v>
      </c>
      <c r="D1169" s="11"/>
      <c r="E1169" s="11"/>
      <c r="F1169" s="57">
        <f t="shared" si="363"/>
        <v>0</v>
      </c>
      <c r="G1169" s="58"/>
      <c r="H1169" s="11">
        <v>47850000</v>
      </c>
      <c r="I1169" s="73">
        <f t="shared" si="364"/>
        <v>47850000</v>
      </c>
      <c r="J1169" s="59"/>
      <c r="K1169" s="58"/>
      <c r="L1169" s="73">
        <f t="shared" si="356"/>
        <v>0</v>
      </c>
      <c r="M1169" s="59">
        <f t="shared" si="362"/>
        <v>47850000</v>
      </c>
    </row>
    <row r="1170" spans="1:13" s="2" customFormat="1" ht="27" x14ac:dyDescent="0.25">
      <c r="A1170" s="31" t="s">
        <v>7305</v>
      </c>
      <c r="B1170" s="31" t="s">
        <v>2657</v>
      </c>
      <c r="C1170" s="32" t="s">
        <v>863</v>
      </c>
      <c r="D1170" s="11"/>
      <c r="E1170" s="11"/>
      <c r="F1170" s="57">
        <f t="shared" si="363"/>
        <v>0</v>
      </c>
      <c r="G1170" s="58"/>
      <c r="H1170" s="11"/>
      <c r="I1170" s="73">
        <f t="shared" si="364"/>
        <v>0</v>
      </c>
      <c r="J1170" s="59"/>
      <c r="K1170" s="58"/>
      <c r="L1170" s="73">
        <f t="shared" si="356"/>
        <v>0</v>
      </c>
      <c r="M1170" s="59">
        <f t="shared" si="362"/>
        <v>0</v>
      </c>
    </row>
    <row r="1171" spans="1:13" s="2" customFormat="1" ht="27" x14ac:dyDescent="0.25">
      <c r="A1171" s="31" t="s">
        <v>7305</v>
      </c>
      <c r="B1171" s="31" t="s">
        <v>2658</v>
      </c>
      <c r="C1171" s="32" t="s">
        <v>914</v>
      </c>
      <c r="D1171" s="11"/>
      <c r="E1171" s="11"/>
      <c r="F1171" s="57">
        <f t="shared" si="363"/>
        <v>0</v>
      </c>
      <c r="G1171" s="58"/>
      <c r="H1171" s="11"/>
      <c r="I1171" s="73">
        <f t="shared" si="364"/>
        <v>0</v>
      </c>
      <c r="J1171" s="59"/>
      <c r="K1171" s="58"/>
      <c r="L1171" s="73">
        <f t="shared" si="356"/>
        <v>0</v>
      </c>
      <c r="M1171" s="59">
        <f t="shared" si="362"/>
        <v>0</v>
      </c>
    </row>
    <row r="1172" spans="1:13" ht="27" x14ac:dyDescent="0.25">
      <c r="A1172" s="16" t="s">
        <v>7305</v>
      </c>
      <c r="B1172" s="16" t="s">
        <v>2604</v>
      </c>
      <c r="C1172" s="30" t="s">
        <v>1597</v>
      </c>
      <c r="D1172" s="7">
        <f>+D1173</f>
        <v>0</v>
      </c>
      <c r="E1172" s="7">
        <f>+E1173</f>
        <v>0</v>
      </c>
      <c r="F1172" s="8">
        <f t="shared" ref="F1172:I1173" si="365">+F1173</f>
        <v>0</v>
      </c>
      <c r="G1172" s="10">
        <f>+G1173</f>
        <v>0</v>
      </c>
      <c r="H1172" s="7">
        <f>+H1173</f>
        <v>20140000</v>
      </c>
      <c r="I1172" s="70">
        <f t="shared" si="365"/>
        <v>20140000</v>
      </c>
      <c r="J1172" s="48">
        <f>+J1173</f>
        <v>0</v>
      </c>
      <c r="K1172" s="10">
        <f>+K1173</f>
        <v>0</v>
      </c>
      <c r="L1172" s="70">
        <f t="shared" si="356"/>
        <v>0</v>
      </c>
      <c r="M1172" s="47">
        <f t="shared" ref="M1172:M1173" si="366">L1172+I1172</f>
        <v>20140000</v>
      </c>
    </row>
    <row r="1173" spans="1:13" s="2" customFormat="1" ht="13.5" x14ac:dyDescent="0.25">
      <c r="A1173" s="16" t="s">
        <v>7305</v>
      </c>
      <c r="B1173" s="16" t="s">
        <v>2633</v>
      </c>
      <c r="C1173" s="17" t="s">
        <v>170</v>
      </c>
      <c r="D1173" s="7">
        <f>+D1174</f>
        <v>0</v>
      </c>
      <c r="E1173" s="7">
        <f>+E1174</f>
        <v>0</v>
      </c>
      <c r="F1173" s="8">
        <f t="shared" si="365"/>
        <v>0</v>
      </c>
      <c r="G1173" s="10">
        <f>+G1174</f>
        <v>0</v>
      </c>
      <c r="H1173" s="7">
        <f>+H1174</f>
        <v>20140000</v>
      </c>
      <c r="I1173" s="70">
        <f t="shared" si="365"/>
        <v>20140000</v>
      </c>
      <c r="J1173" s="48">
        <f>+J1174</f>
        <v>0</v>
      </c>
      <c r="K1173" s="10">
        <f>+K1174</f>
        <v>0</v>
      </c>
      <c r="L1173" s="70">
        <f t="shared" si="356"/>
        <v>0</v>
      </c>
      <c r="M1173" s="47">
        <f t="shared" si="366"/>
        <v>20140000</v>
      </c>
    </row>
    <row r="1174" spans="1:13" s="2" customFormat="1" ht="13.5" x14ac:dyDescent="0.25">
      <c r="A1174" s="16" t="s">
        <v>7305</v>
      </c>
      <c r="B1174" s="16" t="s">
        <v>2634</v>
      </c>
      <c r="C1174" s="17" t="s">
        <v>330</v>
      </c>
      <c r="D1174" s="7">
        <f>SUM(D1175:D1185)</f>
        <v>0</v>
      </c>
      <c r="E1174" s="7">
        <f>SUM(E1175:E1185)</f>
        <v>0</v>
      </c>
      <c r="F1174" s="8">
        <f>+D1174+E1174</f>
        <v>0</v>
      </c>
      <c r="G1174" s="10">
        <f>SUM(G1175:G1185)</f>
        <v>0</v>
      </c>
      <c r="H1174" s="7">
        <f>SUM(H1175:H1185)</f>
        <v>20140000</v>
      </c>
      <c r="I1174" s="70">
        <f>+SUM(F1174:H1174)</f>
        <v>20140000</v>
      </c>
      <c r="J1174" s="48">
        <f>SUM(J1175:J1185)</f>
        <v>0</v>
      </c>
      <c r="K1174" s="10">
        <f>SUM(K1175:K1185)</f>
        <v>0</v>
      </c>
      <c r="L1174" s="70">
        <f t="shared" si="356"/>
        <v>0</v>
      </c>
      <c r="M1174" s="47">
        <f>SUM(M1175:M1185)</f>
        <v>20140000</v>
      </c>
    </row>
    <row r="1175" spans="1:13" s="2" customFormat="1" ht="27" x14ac:dyDescent="0.25">
      <c r="A1175" s="31" t="s">
        <v>7305</v>
      </c>
      <c r="B1175" s="31" t="s">
        <v>2635</v>
      </c>
      <c r="C1175" s="32" t="s">
        <v>333</v>
      </c>
      <c r="D1175" s="11"/>
      <c r="E1175" s="11"/>
      <c r="F1175" s="57">
        <f>SUM(D1175:E1175)</f>
        <v>0</v>
      </c>
      <c r="G1175" s="58"/>
      <c r="H1175" s="11"/>
      <c r="I1175" s="73">
        <f>+SUM(H1175,G1175)+F1175</f>
        <v>0</v>
      </c>
      <c r="J1175" s="59"/>
      <c r="K1175" s="58"/>
      <c r="L1175" s="73">
        <f t="shared" si="356"/>
        <v>0</v>
      </c>
      <c r="M1175" s="59">
        <f t="shared" ref="M1175:M1185" si="367">+L1175+I1175</f>
        <v>0</v>
      </c>
    </row>
    <row r="1176" spans="1:13" s="2" customFormat="1" ht="27" x14ac:dyDescent="0.25">
      <c r="A1176" s="31" t="s">
        <v>7305</v>
      </c>
      <c r="B1176" s="31" t="s">
        <v>2636</v>
      </c>
      <c r="C1176" s="32" t="s">
        <v>369</v>
      </c>
      <c r="D1176" s="11"/>
      <c r="E1176" s="11"/>
      <c r="F1176" s="57">
        <f t="shared" ref="F1176:F1185" si="368">SUM(D1176:E1176)</f>
        <v>0</v>
      </c>
      <c r="G1176" s="58"/>
      <c r="H1176" s="11"/>
      <c r="I1176" s="73">
        <f t="shared" ref="I1176:I1185" si="369">+SUM(H1176,G1176)+F1176</f>
        <v>0</v>
      </c>
      <c r="J1176" s="59"/>
      <c r="K1176" s="58"/>
      <c r="L1176" s="73">
        <f t="shared" si="356"/>
        <v>0</v>
      </c>
      <c r="M1176" s="59">
        <f t="shared" si="367"/>
        <v>0</v>
      </c>
    </row>
    <row r="1177" spans="1:13" s="2" customFormat="1" ht="40.5" x14ac:dyDescent="0.25">
      <c r="A1177" s="31" t="s">
        <v>7305</v>
      </c>
      <c r="B1177" s="31" t="s">
        <v>2637</v>
      </c>
      <c r="C1177" s="32" t="s">
        <v>384</v>
      </c>
      <c r="D1177" s="11"/>
      <c r="E1177" s="11"/>
      <c r="F1177" s="57">
        <f t="shared" si="368"/>
        <v>0</v>
      </c>
      <c r="G1177" s="58"/>
      <c r="H1177" s="11"/>
      <c r="I1177" s="73">
        <f t="shared" si="369"/>
        <v>0</v>
      </c>
      <c r="J1177" s="59"/>
      <c r="K1177" s="58"/>
      <c r="L1177" s="73">
        <f t="shared" si="356"/>
        <v>0</v>
      </c>
      <c r="M1177" s="59">
        <f t="shared" si="367"/>
        <v>0</v>
      </c>
    </row>
    <row r="1178" spans="1:13" s="2" customFormat="1" ht="27" x14ac:dyDescent="0.25">
      <c r="A1178" s="31" t="s">
        <v>7305</v>
      </c>
      <c r="B1178" s="31" t="s">
        <v>2638</v>
      </c>
      <c r="C1178" s="32" t="s">
        <v>459</v>
      </c>
      <c r="D1178" s="11"/>
      <c r="E1178" s="11"/>
      <c r="F1178" s="57">
        <f t="shared" si="368"/>
        <v>0</v>
      </c>
      <c r="G1178" s="58"/>
      <c r="H1178" s="11"/>
      <c r="I1178" s="73">
        <f t="shared" si="369"/>
        <v>0</v>
      </c>
      <c r="J1178" s="59"/>
      <c r="K1178" s="58"/>
      <c r="L1178" s="73">
        <f t="shared" si="356"/>
        <v>0</v>
      </c>
      <c r="M1178" s="59">
        <f t="shared" si="367"/>
        <v>0</v>
      </c>
    </row>
    <row r="1179" spans="1:13" s="2" customFormat="1" ht="27" x14ac:dyDescent="0.25">
      <c r="A1179" s="31" t="s">
        <v>7305</v>
      </c>
      <c r="B1179" s="31" t="s">
        <v>2639</v>
      </c>
      <c r="C1179" s="32" t="s">
        <v>588</v>
      </c>
      <c r="D1179" s="11"/>
      <c r="E1179" s="11"/>
      <c r="F1179" s="57">
        <f t="shared" si="368"/>
        <v>0</v>
      </c>
      <c r="G1179" s="58"/>
      <c r="H1179" s="11"/>
      <c r="I1179" s="73">
        <f t="shared" si="369"/>
        <v>0</v>
      </c>
      <c r="J1179" s="59"/>
      <c r="K1179" s="58"/>
      <c r="L1179" s="73">
        <f t="shared" si="356"/>
        <v>0</v>
      </c>
      <c r="M1179" s="59">
        <f t="shared" si="367"/>
        <v>0</v>
      </c>
    </row>
    <row r="1180" spans="1:13" s="2" customFormat="1" ht="27" x14ac:dyDescent="0.25">
      <c r="A1180" s="31" t="s">
        <v>7305</v>
      </c>
      <c r="B1180" s="31" t="s">
        <v>2640</v>
      </c>
      <c r="C1180" s="32" t="s">
        <v>650</v>
      </c>
      <c r="D1180" s="11"/>
      <c r="E1180" s="11"/>
      <c r="F1180" s="57">
        <f t="shared" si="368"/>
        <v>0</v>
      </c>
      <c r="G1180" s="58"/>
      <c r="H1180" s="11"/>
      <c r="I1180" s="73">
        <f t="shared" si="369"/>
        <v>0</v>
      </c>
      <c r="J1180" s="59"/>
      <c r="K1180" s="58"/>
      <c r="L1180" s="73">
        <f t="shared" si="356"/>
        <v>0</v>
      </c>
      <c r="M1180" s="59">
        <f t="shared" si="367"/>
        <v>0</v>
      </c>
    </row>
    <row r="1181" spans="1:13" s="2" customFormat="1" ht="54" x14ac:dyDescent="0.25">
      <c r="A1181" s="31" t="s">
        <v>7305</v>
      </c>
      <c r="B1181" s="31" t="s">
        <v>2641</v>
      </c>
      <c r="C1181" s="32" t="s">
        <v>674</v>
      </c>
      <c r="D1181" s="11"/>
      <c r="E1181" s="11"/>
      <c r="F1181" s="57">
        <f t="shared" si="368"/>
        <v>0</v>
      </c>
      <c r="G1181" s="58"/>
      <c r="H1181" s="11"/>
      <c r="I1181" s="73">
        <f t="shared" si="369"/>
        <v>0</v>
      </c>
      <c r="J1181" s="59"/>
      <c r="K1181" s="58"/>
      <c r="L1181" s="73">
        <f t="shared" si="356"/>
        <v>0</v>
      </c>
      <c r="M1181" s="59">
        <f t="shared" si="367"/>
        <v>0</v>
      </c>
    </row>
    <row r="1182" spans="1:13" s="2" customFormat="1" ht="27" x14ac:dyDescent="0.25">
      <c r="A1182" s="31" t="s">
        <v>7305</v>
      </c>
      <c r="B1182" s="31" t="s">
        <v>2642</v>
      </c>
      <c r="C1182" s="32" t="s">
        <v>722</v>
      </c>
      <c r="D1182" s="11"/>
      <c r="E1182" s="11"/>
      <c r="F1182" s="57">
        <f t="shared" si="368"/>
        <v>0</v>
      </c>
      <c r="G1182" s="58"/>
      <c r="H1182" s="11"/>
      <c r="I1182" s="73">
        <f t="shared" si="369"/>
        <v>0</v>
      </c>
      <c r="J1182" s="59"/>
      <c r="K1182" s="58"/>
      <c r="L1182" s="73">
        <f t="shared" si="356"/>
        <v>0</v>
      </c>
      <c r="M1182" s="59">
        <f t="shared" si="367"/>
        <v>0</v>
      </c>
    </row>
    <row r="1183" spans="1:13" s="2" customFormat="1" ht="27" x14ac:dyDescent="0.25">
      <c r="A1183" s="31" t="s">
        <v>7305</v>
      </c>
      <c r="B1183" s="31" t="s">
        <v>2643</v>
      </c>
      <c r="C1183" s="32" t="s">
        <v>755</v>
      </c>
      <c r="D1183" s="11"/>
      <c r="E1183" s="11"/>
      <c r="F1183" s="57">
        <f t="shared" si="368"/>
        <v>0</v>
      </c>
      <c r="G1183" s="58"/>
      <c r="H1183" s="11">
        <v>20140000</v>
      </c>
      <c r="I1183" s="73">
        <f t="shared" si="369"/>
        <v>20140000</v>
      </c>
      <c r="J1183" s="59"/>
      <c r="K1183" s="58"/>
      <c r="L1183" s="73">
        <f t="shared" si="356"/>
        <v>0</v>
      </c>
      <c r="M1183" s="59">
        <f t="shared" si="367"/>
        <v>20140000</v>
      </c>
    </row>
    <row r="1184" spans="1:13" s="2" customFormat="1" ht="27" x14ac:dyDescent="0.25">
      <c r="A1184" s="31" t="s">
        <v>7305</v>
      </c>
      <c r="B1184" s="31" t="s">
        <v>2644</v>
      </c>
      <c r="C1184" s="32" t="s">
        <v>863</v>
      </c>
      <c r="D1184" s="11"/>
      <c r="E1184" s="11"/>
      <c r="F1184" s="57">
        <f t="shared" si="368"/>
        <v>0</v>
      </c>
      <c r="G1184" s="58"/>
      <c r="H1184" s="11"/>
      <c r="I1184" s="73">
        <f t="shared" si="369"/>
        <v>0</v>
      </c>
      <c r="J1184" s="59"/>
      <c r="K1184" s="58"/>
      <c r="L1184" s="73">
        <f t="shared" si="356"/>
        <v>0</v>
      </c>
      <c r="M1184" s="59">
        <f t="shared" si="367"/>
        <v>0</v>
      </c>
    </row>
    <row r="1185" spans="1:13" s="2" customFormat="1" ht="27" x14ac:dyDescent="0.25">
      <c r="A1185" s="31" t="s">
        <v>7305</v>
      </c>
      <c r="B1185" s="31" t="s">
        <v>2645</v>
      </c>
      <c r="C1185" s="32" t="s">
        <v>914</v>
      </c>
      <c r="D1185" s="11" t="s">
        <v>3991</v>
      </c>
      <c r="E1185" s="11"/>
      <c r="F1185" s="57">
        <f t="shared" si="368"/>
        <v>0</v>
      </c>
      <c r="G1185" s="58"/>
      <c r="H1185" s="11"/>
      <c r="I1185" s="73">
        <f t="shared" si="369"/>
        <v>0</v>
      </c>
      <c r="J1185" s="59"/>
      <c r="K1185" s="58"/>
      <c r="L1185" s="73">
        <f t="shared" si="356"/>
        <v>0</v>
      </c>
      <c r="M1185" s="59">
        <f t="shared" si="367"/>
        <v>0</v>
      </c>
    </row>
    <row r="1186" spans="1:13" ht="27" x14ac:dyDescent="0.25">
      <c r="A1186" s="16" t="s">
        <v>1495</v>
      </c>
      <c r="B1186" s="16" t="s">
        <v>1496</v>
      </c>
      <c r="C1186" s="30" t="s">
        <v>1497</v>
      </c>
      <c r="D1186" s="7">
        <f>+D1187+D1201+D1215</f>
        <v>0</v>
      </c>
      <c r="E1186" s="7">
        <f>+E1187+E1201+E1215</f>
        <v>68400791</v>
      </c>
      <c r="F1186" s="8">
        <f>+D1186+E1186</f>
        <v>68400791</v>
      </c>
      <c r="G1186" s="10">
        <f>+G1187+G1201+G1215</f>
        <v>0</v>
      </c>
      <c r="H1186" s="7">
        <f>+H1187+H1201+H1215</f>
        <v>195580000</v>
      </c>
      <c r="I1186" s="70">
        <f>+SUM(F1186:H1186)</f>
        <v>263980791</v>
      </c>
      <c r="J1186" s="48">
        <f>+J1187+J1201+J1215</f>
        <v>0</v>
      </c>
      <c r="K1186" s="10">
        <f>+K1187+K1201+K1215</f>
        <v>0</v>
      </c>
      <c r="L1186" s="70">
        <f t="shared" si="356"/>
        <v>0</v>
      </c>
      <c r="M1186" s="48">
        <f>+I1186+L1186</f>
        <v>263980791</v>
      </c>
    </row>
    <row r="1187" spans="1:13" ht="27" x14ac:dyDescent="0.25">
      <c r="A1187" s="16" t="s">
        <v>2661</v>
      </c>
      <c r="B1187" s="16" t="s">
        <v>2660</v>
      </c>
      <c r="C1187" s="30" t="s">
        <v>1590</v>
      </c>
      <c r="D1187" s="7">
        <f>+D1188</f>
        <v>0</v>
      </c>
      <c r="E1187" s="7">
        <f>+E1188</f>
        <v>68400791</v>
      </c>
      <c r="F1187" s="8">
        <f t="shared" ref="F1187:I1188" si="370">+F1188</f>
        <v>68400791</v>
      </c>
      <c r="G1187" s="10">
        <f>+G1188</f>
        <v>0</v>
      </c>
      <c r="H1187" s="7">
        <f>+H1188</f>
        <v>129800000</v>
      </c>
      <c r="I1187" s="70">
        <f t="shared" si="370"/>
        <v>198200791</v>
      </c>
      <c r="J1187" s="48">
        <f>+J1188</f>
        <v>0</v>
      </c>
      <c r="K1187" s="10">
        <f>+K1188</f>
        <v>0</v>
      </c>
      <c r="L1187" s="70">
        <f t="shared" si="356"/>
        <v>0</v>
      </c>
      <c r="M1187" s="47">
        <f t="shared" ref="M1187:M1188" si="371">L1187+I1187</f>
        <v>198200791</v>
      </c>
    </row>
    <row r="1188" spans="1:13" s="2" customFormat="1" ht="13.5" x14ac:dyDescent="0.25">
      <c r="A1188" s="16" t="s">
        <v>2661</v>
      </c>
      <c r="B1188" s="16" t="s">
        <v>2691</v>
      </c>
      <c r="C1188" s="17" t="s">
        <v>170</v>
      </c>
      <c r="D1188" s="7">
        <f>+D1189</f>
        <v>0</v>
      </c>
      <c r="E1188" s="7">
        <f>+E1189</f>
        <v>68400791</v>
      </c>
      <c r="F1188" s="8">
        <f t="shared" si="370"/>
        <v>68400791</v>
      </c>
      <c r="G1188" s="10">
        <f>+G1189</f>
        <v>0</v>
      </c>
      <c r="H1188" s="7">
        <f>+H1189</f>
        <v>129800000</v>
      </c>
      <c r="I1188" s="70">
        <f t="shared" si="370"/>
        <v>198200791</v>
      </c>
      <c r="J1188" s="48">
        <f>+J1189</f>
        <v>0</v>
      </c>
      <c r="K1188" s="10">
        <f>+K1189</f>
        <v>0</v>
      </c>
      <c r="L1188" s="70">
        <f t="shared" si="356"/>
        <v>0</v>
      </c>
      <c r="M1188" s="47">
        <f t="shared" si="371"/>
        <v>198200791</v>
      </c>
    </row>
    <row r="1189" spans="1:13" s="2" customFormat="1" ht="13.5" x14ac:dyDescent="0.25">
      <c r="A1189" s="16" t="s">
        <v>2661</v>
      </c>
      <c r="B1189" s="16" t="s">
        <v>2692</v>
      </c>
      <c r="C1189" s="17" t="s">
        <v>330</v>
      </c>
      <c r="D1189" s="7">
        <f>SUM(D1190:D1200)</f>
        <v>0</v>
      </c>
      <c r="E1189" s="7">
        <f>SUM(E1190:E1200)</f>
        <v>68400791</v>
      </c>
      <c r="F1189" s="8">
        <f>+D1189+E1189</f>
        <v>68400791</v>
      </c>
      <c r="G1189" s="10">
        <f>SUM(G1190:G1200)</f>
        <v>0</v>
      </c>
      <c r="H1189" s="7">
        <f>SUM(H1190:H1200)</f>
        <v>129800000</v>
      </c>
      <c r="I1189" s="70">
        <f>+SUM(F1189:H1189)</f>
        <v>198200791</v>
      </c>
      <c r="J1189" s="48">
        <f>SUM(J1190:J1200)</f>
        <v>0</v>
      </c>
      <c r="K1189" s="10">
        <f>SUM(K1190:K1200)</f>
        <v>0</v>
      </c>
      <c r="L1189" s="70">
        <f t="shared" si="356"/>
        <v>0</v>
      </c>
      <c r="M1189" s="47">
        <f>SUM(M1190:M1200)</f>
        <v>198200791</v>
      </c>
    </row>
    <row r="1190" spans="1:13" s="2" customFormat="1" ht="27" x14ac:dyDescent="0.25">
      <c r="A1190" s="31" t="s">
        <v>2661</v>
      </c>
      <c r="B1190" s="31" t="s">
        <v>2693</v>
      </c>
      <c r="C1190" s="32" t="s">
        <v>333</v>
      </c>
      <c r="D1190" s="11"/>
      <c r="E1190" s="11"/>
      <c r="F1190" s="57">
        <f>SUM(D1190:E1190)</f>
        <v>0</v>
      </c>
      <c r="G1190" s="58"/>
      <c r="H1190" s="11"/>
      <c r="I1190" s="73">
        <f>+SUM(H1190,G1190)+F1190</f>
        <v>0</v>
      </c>
      <c r="J1190" s="59"/>
      <c r="K1190" s="58"/>
      <c r="L1190" s="73">
        <f t="shared" si="356"/>
        <v>0</v>
      </c>
      <c r="M1190" s="59">
        <f t="shared" ref="M1190:M1200" si="372">+L1190+I1190</f>
        <v>0</v>
      </c>
    </row>
    <row r="1191" spans="1:13" s="2" customFormat="1" ht="27" x14ac:dyDescent="0.25">
      <c r="A1191" s="31" t="s">
        <v>2661</v>
      </c>
      <c r="B1191" s="31" t="s">
        <v>2694</v>
      </c>
      <c r="C1191" s="32" t="s">
        <v>369</v>
      </c>
      <c r="D1191" s="11"/>
      <c r="E1191" s="11"/>
      <c r="F1191" s="57">
        <f t="shared" ref="F1191:F1200" si="373">SUM(D1191:E1191)</f>
        <v>0</v>
      </c>
      <c r="G1191" s="58"/>
      <c r="H1191" s="11"/>
      <c r="I1191" s="73">
        <f t="shared" ref="I1191:I1200" si="374">+SUM(H1191,G1191)+F1191</f>
        <v>0</v>
      </c>
      <c r="J1191" s="59"/>
      <c r="K1191" s="58"/>
      <c r="L1191" s="73">
        <f t="shared" si="356"/>
        <v>0</v>
      </c>
      <c r="M1191" s="59">
        <f t="shared" si="372"/>
        <v>0</v>
      </c>
    </row>
    <row r="1192" spans="1:13" s="2" customFormat="1" ht="40.5" x14ac:dyDescent="0.25">
      <c r="A1192" s="31" t="s">
        <v>2661</v>
      </c>
      <c r="B1192" s="31" t="s">
        <v>2695</v>
      </c>
      <c r="C1192" s="32" t="s">
        <v>384</v>
      </c>
      <c r="D1192" s="11"/>
      <c r="E1192" s="11"/>
      <c r="F1192" s="57">
        <f t="shared" si="373"/>
        <v>0</v>
      </c>
      <c r="G1192" s="58"/>
      <c r="H1192" s="11"/>
      <c r="I1192" s="73">
        <f t="shared" si="374"/>
        <v>0</v>
      </c>
      <c r="J1192" s="59"/>
      <c r="K1192" s="58"/>
      <c r="L1192" s="73">
        <f t="shared" si="356"/>
        <v>0</v>
      </c>
      <c r="M1192" s="59">
        <f t="shared" si="372"/>
        <v>0</v>
      </c>
    </row>
    <row r="1193" spans="1:13" s="2" customFormat="1" ht="27" x14ac:dyDescent="0.25">
      <c r="A1193" s="31" t="s">
        <v>2661</v>
      </c>
      <c r="B1193" s="31" t="s">
        <v>2696</v>
      </c>
      <c r="C1193" s="32" t="s">
        <v>459</v>
      </c>
      <c r="D1193" s="11"/>
      <c r="E1193" s="11"/>
      <c r="F1193" s="57">
        <f t="shared" si="373"/>
        <v>0</v>
      </c>
      <c r="G1193" s="58"/>
      <c r="H1193" s="11">
        <v>1000000</v>
      </c>
      <c r="I1193" s="73">
        <f t="shared" si="374"/>
        <v>1000000</v>
      </c>
      <c r="J1193" s="59"/>
      <c r="K1193" s="58"/>
      <c r="L1193" s="73">
        <f t="shared" si="356"/>
        <v>0</v>
      </c>
      <c r="M1193" s="59">
        <f t="shared" si="372"/>
        <v>1000000</v>
      </c>
    </row>
    <row r="1194" spans="1:13" s="2" customFormat="1" ht="27" x14ac:dyDescent="0.25">
      <c r="A1194" s="31" t="s">
        <v>2661</v>
      </c>
      <c r="B1194" s="31" t="s">
        <v>2697</v>
      </c>
      <c r="C1194" s="32" t="s">
        <v>588</v>
      </c>
      <c r="D1194" s="11"/>
      <c r="E1194" s="11"/>
      <c r="F1194" s="57">
        <f t="shared" si="373"/>
        <v>0</v>
      </c>
      <c r="G1194" s="58"/>
      <c r="H1194" s="11"/>
      <c r="I1194" s="73">
        <f t="shared" si="374"/>
        <v>0</v>
      </c>
      <c r="J1194" s="59"/>
      <c r="K1194" s="58"/>
      <c r="L1194" s="73">
        <f t="shared" si="356"/>
        <v>0</v>
      </c>
      <c r="M1194" s="59">
        <f t="shared" si="372"/>
        <v>0</v>
      </c>
    </row>
    <row r="1195" spans="1:13" s="2" customFormat="1" ht="27" x14ac:dyDescent="0.25">
      <c r="A1195" s="31" t="s">
        <v>2661</v>
      </c>
      <c r="B1195" s="31" t="s">
        <v>2698</v>
      </c>
      <c r="C1195" s="32" t="s">
        <v>650</v>
      </c>
      <c r="D1195" s="11"/>
      <c r="E1195" s="11"/>
      <c r="F1195" s="57">
        <f t="shared" si="373"/>
        <v>0</v>
      </c>
      <c r="G1195" s="58"/>
      <c r="H1195" s="11"/>
      <c r="I1195" s="73">
        <f t="shared" si="374"/>
        <v>0</v>
      </c>
      <c r="J1195" s="59"/>
      <c r="K1195" s="58"/>
      <c r="L1195" s="73">
        <f t="shared" si="356"/>
        <v>0</v>
      </c>
      <c r="M1195" s="59">
        <f t="shared" si="372"/>
        <v>0</v>
      </c>
    </row>
    <row r="1196" spans="1:13" s="2" customFormat="1" ht="54" x14ac:dyDescent="0.25">
      <c r="A1196" s="31" t="s">
        <v>2661</v>
      </c>
      <c r="B1196" s="31" t="s">
        <v>2699</v>
      </c>
      <c r="C1196" s="32" t="s">
        <v>674</v>
      </c>
      <c r="D1196" s="11"/>
      <c r="E1196" s="11"/>
      <c r="F1196" s="57">
        <f t="shared" si="373"/>
        <v>0</v>
      </c>
      <c r="G1196" s="58"/>
      <c r="H1196" s="11"/>
      <c r="I1196" s="73">
        <f t="shared" si="374"/>
        <v>0</v>
      </c>
      <c r="J1196" s="59"/>
      <c r="K1196" s="58"/>
      <c r="L1196" s="73">
        <f t="shared" si="356"/>
        <v>0</v>
      </c>
      <c r="M1196" s="59">
        <f t="shared" si="372"/>
        <v>0</v>
      </c>
    </row>
    <row r="1197" spans="1:13" s="2" customFormat="1" ht="27" x14ac:dyDescent="0.25">
      <c r="A1197" s="31" t="s">
        <v>2661</v>
      </c>
      <c r="B1197" s="31" t="s">
        <v>2700</v>
      </c>
      <c r="C1197" s="32" t="s">
        <v>722</v>
      </c>
      <c r="D1197" s="11"/>
      <c r="E1197" s="11"/>
      <c r="F1197" s="57">
        <f t="shared" si="373"/>
        <v>0</v>
      </c>
      <c r="G1197" s="58"/>
      <c r="H1197" s="11"/>
      <c r="I1197" s="73">
        <f t="shared" si="374"/>
        <v>0</v>
      </c>
      <c r="J1197" s="59"/>
      <c r="K1197" s="58"/>
      <c r="L1197" s="73">
        <f t="shared" si="356"/>
        <v>0</v>
      </c>
      <c r="M1197" s="59">
        <f t="shared" si="372"/>
        <v>0</v>
      </c>
    </row>
    <row r="1198" spans="1:13" s="2" customFormat="1" ht="27" x14ac:dyDescent="0.25">
      <c r="A1198" s="31" t="s">
        <v>2661</v>
      </c>
      <c r="B1198" s="31" t="s">
        <v>2701</v>
      </c>
      <c r="C1198" s="32" t="s">
        <v>755</v>
      </c>
      <c r="D1198" s="11"/>
      <c r="E1198" s="11">
        <v>68400791</v>
      </c>
      <c r="F1198" s="57">
        <f t="shared" si="373"/>
        <v>68400791</v>
      </c>
      <c r="G1198" s="58"/>
      <c r="H1198" s="11">
        <v>125800000</v>
      </c>
      <c r="I1198" s="73">
        <f>+SUM(H1198,G1198)+F1198</f>
        <v>194200791</v>
      </c>
      <c r="J1198" s="59"/>
      <c r="K1198" s="58"/>
      <c r="L1198" s="73">
        <f t="shared" si="356"/>
        <v>0</v>
      </c>
      <c r="M1198" s="59">
        <f t="shared" si="372"/>
        <v>194200791</v>
      </c>
    </row>
    <row r="1199" spans="1:13" s="2" customFormat="1" ht="27" x14ac:dyDescent="0.25">
      <c r="A1199" s="31" t="s">
        <v>2661</v>
      </c>
      <c r="B1199" s="31" t="s">
        <v>2702</v>
      </c>
      <c r="C1199" s="32" t="s">
        <v>863</v>
      </c>
      <c r="D1199" s="11"/>
      <c r="E1199" s="11"/>
      <c r="F1199" s="57">
        <f t="shared" si="373"/>
        <v>0</v>
      </c>
      <c r="G1199" s="58"/>
      <c r="H1199" s="11"/>
      <c r="I1199" s="73">
        <f t="shared" si="374"/>
        <v>0</v>
      </c>
      <c r="J1199" s="59"/>
      <c r="K1199" s="58"/>
      <c r="L1199" s="73">
        <f t="shared" si="356"/>
        <v>0</v>
      </c>
      <c r="M1199" s="59">
        <f t="shared" si="372"/>
        <v>0</v>
      </c>
    </row>
    <row r="1200" spans="1:13" s="2" customFormat="1" ht="13.5" x14ac:dyDescent="0.25">
      <c r="A1200" s="31" t="s">
        <v>2661</v>
      </c>
      <c r="B1200" s="31" t="s">
        <v>2703</v>
      </c>
      <c r="C1200" s="32" t="s">
        <v>914</v>
      </c>
      <c r="D1200" s="11"/>
      <c r="E1200" s="11"/>
      <c r="F1200" s="57">
        <f t="shared" si="373"/>
        <v>0</v>
      </c>
      <c r="G1200" s="58"/>
      <c r="H1200" s="11">
        <v>3000000</v>
      </c>
      <c r="I1200" s="73">
        <f t="shared" si="374"/>
        <v>3000000</v>
      </c>
      <c r="J1200" s="59"/>
      <c r="K1200" s="58"/>
      <c r="L1200" s="73">
        <f t="shared" si="356"/>
        <v>0</v>
      </c>
      <c r="M1200" s="59">
        <f t="shared" si="372"/>
        <v>3000000</v>
      </c>
    </row>
    <row r="1201" spans="1:13" ht="27" x14ac:dyDescent="0.25">
      <c r="A1201" s="16" t="s">
        <v>2661</v>
      </c>
      <c r="B1201" s="16" t="s">
        <v>2662</v>
      </c>
      <c r="C1201" s="30" t="s">
        <v>1591</v>
      </c>
      <c r="D1201" s="7">
        <f>+D1202</f>
        <v>0</v>
      </c>
      <c r="E1201" s="7">
        <f>+E1202</f>
        <v>0</v>
      </c>
      <c r="F1201" s="8">
        <f t="shared" ref="F1201:I1202" si="375">+F1202</f>
        <v>0</v>
      </c>
      <c r="G1201" s="10">
        <f>+G1202</f>
        <v>0</v>
      </c>
      <c r="H1201" s="7">
        <f>+H1202</f>
        <v>21200000</v>
      </c>
      <c r="I1201" s="70">
        <f t="shared" si="375"/>
        <v>21200000</v>
      </c>
      <c r="J1201" s="48">
        <f>+J1202</f>
        <v>0</v>
      </c>
      <c r="K1201" s="10">
        <f>+K1202</f>
        <v>0</v>
      </c>
      <c r="L1201" s="70">
        <f t="shared" si="356"/>
        <v>0</v>
      </c>
      <c r="M1201" s="47">
        <f t="shared" ref="M1201:M1202" si="376">L1201+I1201</f>
        <v>21200000</v>
      </c>
    </row>
    <row r="1202" spans="1:13" s="2" customFormat="1" ht="13.5" x14ac:dyDescent="0.25">
      <c r="A1202" s="16" t="s">
        <v>2661</v>
      </c>
      <c r="B1202" s="16" t="s">
        <v>2678</v>
      </c>
      <c r="C1202" s="17" t="s">
        <v>170</v>
      </c>
      <c r="D1202" s="7">
        <f>+D1203</f>
        <v>0</v>
      </c>
      <c r="E1202" s="7">
        <f>+E1203</f>
        <v>0</v>
      </c>
      <c r="F1202" s="8">
        <f t="shared" si="375"/>
        <v>0</v>
      </c>
      <c r="G1202" s="10">
        <f>+G1203</f>
        <v>0</v>
      </c>
      <c r="H1202" s="7">
        <f>+H1203</f>
        <v>21200000</v>
      </c>
      <c r="I1202" s="70">
        <f t="shared" si="375"/>
        <v>21200000</v>
      </c>
      <c r="J1202" s="48">
        <f>+J1203</f>
        <v>0</v>
      </c>
      <c r="K1202" s="10">
        <f>+K1203</f>
        <v>0</v>
      </c>
      <c r="L1202" s="70">
        <f t="shared" si="356"/>
        <v>0</v>
      </c>
      <c r="M1202" s="47">
        <f t="shared" si="376"/>
        <v>21200000</v>
      </c>
    </row>
    <row r="1203" spans="1:13" s="2" customFormat="1" ht="13.5" x14ac:dyDescent="0.25">
      <c r="A1203" s="16" t="s">
        <v>2661</v>
      </c>
      <c r="B1203" s="16" t="s">
        <v>2679</v>
      </c>
      <c r="C1203" s="17" t="s">
        <v>330</v>
      </c>
      <c r="D1203" s="7">
        <f>SUM(D1204:D1214)</f>
        <v>0</v>
      </c>
      <c r="E1203" s="7">
        <f>SUM(E1204:E1214)</f>
        <v>0</v>
      </c>
      <c r="F1203" s="8">
        <f>+D1203+E1203</f>
        <v>0</v>
      </c>
      <c r="G1203" s="10">
        <f>SUM(G1204:G1214)</f>
        <v>0</v>
      </c>
      <c r="H1203" s="7">
        <f>SUM(H1204:H1214)</f>
        <v>21200000</v>
      </c>
      <c r="I1203" s="70">
        <f>+SUM(F1203:H1203)</f>
        <v>21200000</v>
      </c>
      <c r="J1203" s="48">
        <f>SUM(J1204:J1214)</f>
        <v>0</v>
      </c>
      <c r="K1203" s="10">
        <f>SUM(K1204:K1214)</f>
        <v>0</v>
      </c>
      <c r="L1203" s="70">
        <f t="shared" si="356"/>
        <v>0</v>
      </c>
      <c r="M1203" s="47">
        <f>SUM(M1204:M1214)</f>
        <v>21200000</v>
      </c>
    </row>
    <row r="1204" spans="1:13" s="2" customFormat="1" ht="27" x14ac:dyDescent="0.25">
      <c r="A1204" s="31" t="s">
        <v>2661</v>
      </c>
      <c r="B1204" s="31" t="s">
        <v>2680</v>
      </c>
      <c r="C1204" s="32" t="s">
        <v>333</v>
      </c>
      <c r="D1204" s="11"/>
      <c r="E1204" s="11"/>
      <c r="F1204" s="57">
        <f>SUM(D1204:E1204)</f>
        <v>0</v>
      </c>
      <c r="G1204" s="58"/>
      <c r="H1204" s="11"/>
      <c r="I1204" s="73">
        <f>+SUM(H1204,G1204)+F1204</f>
        <v>0</v>
      </c>
      <c r="J1204" s="59"/>
      <c r="K1204" s="58"/>
      <c r="L1204" s="73">
        <f t="shared" si="356"/>
        <v>0</v>
      </c>
      <c r="M1204" s="59">
        <f t="shared" ref="M1204:M1214" si="377">+L1204+I1204</f>
        <v>0</v>
      </c>
    </row>
    <row r="1205" spans="1:13" s="2" customFormat="1" ht="27" x14ac:dyDescent="0.25">
      <c r="A1205" s="31" t="s">
        <v>2661</v>
      </c>
      <c r="B1205" s="31" t="s">
        <v>2681</v>
      </c>
      <c r="C1205" s="32" t="s">
        <v>369</v>
      </c>
      <c r="D1205" s="11"/>
      <c r="E1205" s="11"/>
      <c r="F1205" s="57">
        <f t="shared" ref="F1205:F1214" si="378">SUM(D1205:E1205)</f>
        <v>0</v>
      </c>
      <c r="G1205" s="58"/>
      <c r="H1205" s="11"/>
      <c r="I1205" s="73">
        <f t="shared" ref="I1205:I1214" si="379">+SUM(H1205,G1205)+F1205</f>
        <v>0</v>
      </c>
      <c r="J1205" s="59"/>
      <c r="K1205" s="58"/>
      <c r="L1205" s="73">
        <f t="shared" si="356"/>
        <v>0</v>
      </c>
      <c r="M1205" s="59">
        <f t="shared" si="377"/>
        <v>0</v>
      </c>
    </row>
    <row r="1206" spans="1:13" s="2" customFormat="1" ht="40.5" x14ac:dyDescent="0.25">
      <c r="A1206" s="31" t="s">
        <v>2661</v>
      </c>
      <c r="B1206" s="31" t="s">
        <v>2682</v>
      </c>
      <c r="C1206" s="32" t="s">
        <v>384</v>
      </c>
      <c r="D1206" s="11"/>
      <c r="E1206" s="11"/>
      <c r="F1206" s="57">
        <f t="shared" si="378"/>
        <v>0</v>
      </c>
      <c r="G1206" s="58"/>
      <c r="H1206" s="11"/>
      <c r="I1206" s="73">
        <f t="shared" si="379"/>
        <v>0</v>
      </c>
      <c r="J1206" s="59"/>
      <c r="K1206" s="58"/>
      <c r="L1206" s="73">
        <f t="shared" si="356"/>
        <v>0</v>
      </c>
      <c r="M1206" s="59">
        <f t="shared" si="377"/>
        <v>0</v>
      </c>
    </row>
    <row r="1207" spans="1:13" s="2" customFormat="1" ht="27" x14ac:dyDescent="0.25">
      <c r="A1207" s="31" t="s">
        <v>2661</v>
      </c>
      <c r="B1207" s="31" t="s">
        <v>2683</v>
      </c>
      <c r="C1207" s="32" t="s">
        <v>459</v>
      </c>
      <c r="D1207" s="11"/>
      <c r="E1207" s="11"/>
      <c r="F1207" s="57">
        <f t="shared" si="378"/>
        <v>0</v>
      </c>
      <c r="G1207" s="58"/>
      <c r="H1207" s="11"/>
      <c r="I1207" s="73">
        <f t="shared" si="379"/>
        <v>0</v>
      </c>
      <c r="J1207" s="59"/>
      <c r="K1207" s="58"/>
      <c r="L1207" s="73">
        <f t="shared" si="356"/>
        <v>0</v>
      </c>
      <c r="M1207" s="59">
        <f t="shared" si="377"/>
        <v>0</v>
      </c>
    </row>
    <row r="1208" spans="1:13" s="2" customFormat="1" ht="27" x14ac:dyDescent="0.25">
      <c r="A1208" s="31" t="s">
        <v>2661</v>
      </c>
      <c r="B1208" s="31" t="s">
        <v>2684</v>
      </c>
      <c r="C1208" s="32" t="s">
        <v>588</v>
      </c>
      <c r="D1208" s="11"/>
      <c r="E1208" s="11"/>
      <c r="F1208" s="57">
        <f t="shared" si="378"/>
        <v>0</v>
      </c>
      <c r="G1208" s="58"/>
      <c r="H1208" s="11"/>
      <c r="I1208" s="73">
        <f t="shared" si="379"/>
        <v>0</v>
      </c>
      <c r="J1208" s="59"/>
      <c r="K1208" s="58"/>
      <c r="L1208" s="73">
        <f t="shared" ref="L1208:L1271" si="380">SUM(J1208:K1208)</f>
        <v>0</v>
      </c>
      <c r="M1208" s="59">
        <f t="shared" si="377"/>
        <v>0</v>
      </c>
    </row>
    <row r="1209" spans="1:13" s="2" customFormat="1" ht="27" x14ac:dyDescent="0.25">
      <c r="A1209" s="31" t="s">
        <v>2661</v>
      </c>
      <c r="B1209" s="31" t="s">
        <v>2685</v>
      </c>
      <c r="C1209" s="32" t="s">
        <v>650</v>
      </c>
      <c r="D1209" s="11"/>
      <c r="E1209" s="11"/>
      <c r="F1209" s="57">
        <f t="shared" si="378"/>
        <v>0</v>
      </c>
      <c r="G1209" s="58"/>
      <c r="H1209" s="11"/>
      <c r="I1209" s="73">
        <f t="shared" si="379"/>
        <v>0</v>
      </c>
      <c r="J1209" s="59"/>
      <c r="K1209" s="58"/>
      <c r="L1209" s="73">
        <f t="shared" si="380"/>
        <v>0</v>
      </c>
      <c r="M1209" s="59">
        <f t="shared" si="377"/>
        <v>0</v>
      </c>
    </row>
    <row r="1210" spans="1:13" s="2" customFormat="1" ht="54" x14ac:dyDescent="0.25">
      <c r="A1210" s="31" t="s">
        <v>2661</v>
      </c>
      <c r="B1210" s="31" t="s">
        <v>2686</v>
      </c>
      <c r="C1210" s="32" t="s">
        <v>674</v>
      </c>
      <c r="D1210" s="11"/>
      <c r="E1210" s="11"/>
      <c r="F1210" s="57">
        <f t="shared" si="378"/>
        <v>0</v>
      </c>
      <c r="G1210" s="58"/>
      <c r="H1210" s="11">
        <v>21200000</v>
      </c>
      <c r="I1210" s="73">
        <f t="shared" si="379"/>
        <v>21200000</v>
      </c>
      <c r="J1210" s="59"/>
      <c r="K1210" s="58"/>
      <c r="L1210" s="73">
        <f t="shared" si="380"/>
        <v>0</v>
      </c>
      <c r="M1210" s="59">
        <f t="shared" si="377"/>
        <v>21200000</v>
      </c>
    </row>
    <row r="1211" spans="1:13" s="2" customFormat="1" ht="27" x14ac:dyDescent="0.25">
      <c r="A1211" s="31" t="s">
        <v>2661</v>
      </c>
      <c r="B1211" s="31" t="s">
        <v>2687</v>
      </c>
      <c r="C1211" s="32" t="s">
        <v>722</v>
      </c>
      <c r="D1211" s="11"/>
      <c r="E1211" s="11"/>
      <c r="F1211" s="57">
        <f t="shared" si="378"/>
        <v>0</v>
      </c>
      <c r="G1211" s="58"/>
      <c r="H1211" s="11"/>
      <c r="I1211" s="73">
        <f t="shared" si="379"/>
        <v>0</v>
      </c>
      <c r="J1211" s="59"/>
      <c r="K1211" s="58"/>
      <c r="L1211" s="73">
        <f t="shared" si="380"/>
        <v>0</v>
      </c>
      <c r="M1211" s="59">
        <f t="shared" si="377"/>
        <v>0</v>
      </c>
    </row>
    <row r="1212" spans="1:13" s="2" customFormat="1" ht="27" x14ac:dyDescent="0.25">
      <c r="A1212" s="31" t="s">
        <v>2661</v>
      </c>
      <c r="B1212" s="31" t="s">
        <v>2688</v>
      </c>
      <c r="C1212" s="32" t="s">
        <v>755</v>
      </c>
      <c r="D1212" s="11"/>
      <c r="E1212" s="11"/>
      <c r="F1212" s="57">
        <f t="shared" si="378"/>
        <v>0</v>
      </c>
      <c r="G1212" s="58"/>
      <c r="H1212" s="11"/>
      <c r="I1212" s="73">
        <f t="shared" si="379"/>
        <v>0</v>
      </c>
      <c r="J1212" s="59"/>
      <c r="K1212" s="58"/>
      <c r="L1212" s="73">
        <f t="shared" si="380"/>
        <v>0</v>
      </c>
      <c r="M1212" s="59">
        <f t="shared" si="377"/>
        <v>0</v>
      </c>
    </row>
    <row r="1213" spans="1:13" s="2" customFormat="1" ht="27" x14ac:dyDescent="0.25">
      <c r="A1213" s="31" t="s">
        <v>2661</v>
      </c>
      <c r="B1213" s="31" t="s">
        <v>2689</v>
      </c>
      <c r="C1213" s="32" t="s">
        <v>863</v>
      </c>
      <c r="D1213" s="11"/>
      <c r="E1213" s="11"/>
      <c r="F1213" s="57">
        <f t="shared" si="378"/>
        <v>0</v>
      </c>
      <c r="G1213" s="58"/>
      <c r="H1213" s="11"/>
      <c r="I1213" s="73">
        <f t="shared" si="379"/>
        <v>0</v>
      </c>
      <c r="J1213" s="59"/>
      <c r="K1213" s="58"/>
      <c r="L1213" s="73">
        <f t="shared" si="380"/>
        <v>0</v>
      </c>
      <c r="M1213" s="59">
        <f t="shared" si="377"/>
        <v>0</v>
      </c>
    </row>
    <row r="1214" spans="1:13" s="2" customFormat="1" ht="13.5" x14ac:dyDescent="0.25">
      <c r="A1214" s="31" t="s">
        <v>2661</v>
      </c>
      <c r="B1214" s="31" t="s">
        <v>2690</v>
      </c>
      <c r="C1214" s="32" t="s">
        <v>914</v>
      </c>
      <c r="D1214" s="11"/>
      <c r="E1214" s="11"/>
      <c r="F1214" s="57">
        <f t="shared" si="378"/>
        <v>0</v>
      </c>
      <c r="G1214" s="58"/>
      <c r="H1214" s="11"/>
      <c r="I1214" s="73">
        <f t="shared" si="379"/>
        <v>0</v>
      </c>
      <c r="J1214" s="59"/>
      <c r="K1214" s="58"/>
      <c r="L1214" s="73">
        <f t="shared" si="380"/>
        <v>0</v>
      </c>
      <c r="M1214" s="59">
        <f t="shared" si="377"/>
        <v>0</v>
      </c>
    </row>
    <row r="1215" spans="1:13" ht="27" x14ac:dyDescent="0.25">
      <c r="A1215" s="16" t="s">
        <v>2661</v>
      </c>
      <c r="B1215" s="16" t="s">
        <v>2664</v>
      </c>
      <c r="C1215" s="30" t="s">
        <v>1592</v>
      </c>
      <c r="D1215" s="7">
        <f>+D1216</f>
        <v>0</v>
      </c>
      <c r="E1215" s="7">
        <f>+E1216</f>
        <v>0</v>
      </c>
      <c r="F1215" s="8">
        <f t="shared" ref="F1215:I1216" si="381">+F1216</f>
        <v>0</v>
      </c>
      <c r="G1215" s="10">
        <f>+G1216</f>
        <v>0</v>
      </c>
      <c r="H1215" s="7">
        <f>+H1216</f>
        <v>44580000</v>
      </c>
      <c r="I1215" s="70">
        <f t="shared" si="381"/>
        <v>44580000</v>
      </c>
      <c r="J1215" s="48">
        <f>+J1216</f>
        <v>0</v>
      </c>
      <c r="K1215" s="10">
        <f>+K1216</f>
        <v>0</v>
      </c>
      <c r="L1215" s="70">
        <f t="shared" si="380"/>
        <v>0</v>
      </c>
      <c r="M1215" s="47">
        <f t="shared" ref="M1215:M1216" si="382">L1215+I1215</f>
        <v>44580000</v>
      </c>
    </row>
    <row r="1216" spans="1:13" s="2" customFormat="1" ht="13.5" x14ac:dyDescent="0.25">
      <c r="A1216" s="16" t="s">
        <v>2661</v>
      </c>
      <c r="B1216" s="16" t="s">
        <v>2665</v>
      </c>
      <c r="C1216" s="17" t="s">
        <v>170</v>
      </c>
      <c r="D1216" s="7">
        <f>+D1217</f>
        <v>0</v>
      </c>
      <c r="E1216" s="7">
        <f>+E1217</f>
        <v>0</v>
      </c>
      <c r="F1216" s="8">
        <f t="shared" si="381"/>
        <v>0</v>
      </c>
      <c r="G1216" s="10">
        <f>+G1217</f>
        <v>0</v>
      </c>
      <c r="H1216" s="7">
        <f>+H1217</f>
        <v>44580000</v>
      </c>
      <c r="I1216" s="70">
        <f t="shared" si="381"/>
        <v>44580000</v>
      </c>
      <c r="J1216" s="48">
        <f>+J1217</f>
        <v>0</v>
      </c>
      <c r="K1216" s="10">
        <f>+K1217</f>
        <v>0</v>
      </c>
      <c r="L1216" s="70">
        <f t="shared" si="380"/>
        <v>0</v>
      </c>
      <c r="M1216" s="47">
        <f t="shared" si="382"/>
        <v>44580000</v>
      </c>
    </row>
    <row r="1217" spans="1:13" s="2" customFormat="1" ht="13.5" x14ac:dyDescent="0.25">
      <c r="A1217" s="16" t="s">
        <v>2661</v>
      </c>
      <c r="B1217" s="16" t="s">
        <v>2666</v>
      </c>
      <c r="C1217" s="17" t="s">
        <v>330</v>
      </c>
      <c r="D1217" s="7">
        <f>SUM(D1218:D1228)</f>
        <v>0</v>
      </c>
      <c r="E1217" s="7">
        <f>SUM(E1218:E1228)</f>
        <v>0</v>
      </c>
      <c r="F1217" s="8">
        <f>+D1217+E1217</f>
        <v>0</v>
      </c>
      <c r="G1217" s="10">
        <f>SUM(G1218:G1228)</f>
        <v>0</v>
      </c>
      <c r="H1217" s="7">
        <f>SUM(H1218:H1228)</f>
        <v>44580000</v>
      </c>
      <c r="I1217" s="70">
        <f>+SUM(F1217:H1217)</f>
        <v>44580000</v>
      </c>
      <c r="J1217" s="48">
        <f>SUM(J1218:J1228)</f>
        <v>0</v>
      </c>
      <c r="K1217" s="10">
        <f>SUM(K1218:K1228)</f>
        <v>0</v>
      </c>
      <c r="L1217" s="70">
        <f t="shared" si="380"/>
        <v>0</v>
      </c>
      <c r="M1217" s="47">
        <f>SUM(M1218:M1228)</f>
        <v>44580000</v>
      </c>
    </row>
    <row r="1218" spans="1:13" s="2" customFormat="1" ht="27" x14ac:dyDescent="0.25">
      <c r="A1218" s="31" t="s">
        <v>2661</v>
      </c>
      <c r="B1218" s="31" t="s">
        <v>2667</v>
      </c>
      <c r="C1218" s="32" t="s">
        <v>333</v>
      </c>
      <c r="D1218" s="11"/>
      <c r="E1218" s="11"/>
      <c r="F1218" s="57">
        <f>SUM(D1218:E1218)</f>
        <v>0</v>
      </c>
      <c r="G1218" s="58"/>
      <c r="H1218" s="11"/>
      <c r="I1218" s="73">
        <f>+SUM(H1218,G1218)+F1218</f>
        <v>0</v>
      </c>
      <c r="J1218" s="59"/>
      <c r="K1218" s="58"/>
      <c r="L1218" s="73">
        <f t="shared" si="380"/>
        <v>0</v>
      </c>
      <c r="M1218" s="59">
        <f t="shared" ref="M1218:M1228" si="383">+L1218+I1218</f>
        <v>0</v>
      </c>
    </row>
    <row r="1219" spans="1:13" s="2" customFormat="1" ht="27" x14ac:dyDescent="0.25">
      <c r="A1219" s="31" t="s">
        <v>2661</v>
      </c>
      <c r="B1219" s="31" t="s">
        <v>2668</v>
      </c>
      <c r="C1219" s="32" t="s">
        <v>369</v>
      </c>
      <c r="D1219" s="11"/>
      <c r="E1219" s="11"/>
      <c r="F1219" s="57">
        <f t="shared" ref="F1219:F1228" si="384">SUM(D1219:E1219)</f>
        <v>0</v>
      </c>
      <c r="G1219" s="58"/>
      <c r="H1219" s="11"/>
      <c r="I1219" s="73">
        <f t="shared" ref="I1219:I1228" si="385">+SUM(H1219,G1219)+F1219</f>
        <v>0</v>
      </c>
      <c r="J1219" s="59"/>
      <c r="K1219" s="58"/>
      <c r="L1219" s="73">
        <f t="shared" si="380"/>
        <v>0</v>
      </c>
      <c r="M1219" s="59">
        <f t="shared" si="383"/>
        <v>0</v>
      </c>
    </row>
    <row r="1220" spans="1:13" s="2" customFormat="1" ht="40.5" x14ac:dyDescent="0.25">
      <c r="A1220" s="31" t="s">
        <v>2661</v>
      </c>
      <c r="B1220" s="31" t="s">
        <v>2669</v>
      </c>
      <c r="C1220" s="32" t="s">
        <v>384</v>
      </c>
      <c r="D1220" s="11"/>
      <c r="E1220" s="11"/>
      <c r="F1220" s="57">
        <f t="shared" si="384"/>
        <v>0</v>
      </c>
      <c r="G1220" s="58"/>
      <c r="H1220" s="11"/>
      <c r="I1220" s="73">
        <f t="shared" si="385"/>
        <v>0</v>
      </c>
      <c r="J1220" s="59"/>
      <c r="K1220" s="58"/>
      <c r="L1220" s="73">
        <f t="shared" si="380"/>
        <v>0</v>
      </c>
      <c r="M1220" s="59">
        <f t="shared" si="383"/>
        <v>0</v>
      </c>
    </row>
    <row r="1221" spans="1:13" s="2" customFormat="1" ht="27" x14ac:dyDescent="0.25">
      <c r="A1221" s="31" t="s">
        <v>2661</v>
      </c>
      <c r="B1221" s="31" t="s">
        <v>2670</v>
      </c>
      <c r="C1221" s="32" t="s">
        <v>459</v>
      </c>
      <c r="D1221" s="11"/>
      <c r="E1221" s="11"/>
      <c r="F1221" s="57">
        <f t="shared" si="384"/>
        <v>0</v>
      </c>
      <c r="G1221" s="58"/>
      <c r="H1221" s="11"/>
      <c r="I1221" s="73">
        <f t="shared" si="385"/>
        <v>0</v>
      </c>
      <c r="J1221" s="59"/>
      <c r="K1221" s="58"/>
      <c r="L1221" s="73">
        <f t="shared" si="380"/>
        <v>0</v>
      </c>
      <c r="M1221" s="59">
        <f t="shared" si="383"/>
        <v>0</v>
      </c>
    </row>
    <row r="1222" spans="1:13" s="2" customFormat="1" ht="27" x14ac:dyDescent="0.25">
      <c r="A1222" s="31" t="s">
        <v>2661</v>
      </c>
      <c r="B1222" s="31" t="s">
        <v>2671</v>
      </c>
      <c r="C1222" s="32" t="s">
        <v>588</v>
      </c>
      <c r="D1222" s="11"/>
      <c r="E1222" s="11"/>
      <c r="F1222" s="57">
        <f t="shared" si="384"/>
        <v>0</v>
      </c>
      <c r="G1222" s="58"/>
      <c r="H1222" s="11">
        <v>44580000</v>
      </c>
      <c r="I1222" s="73">
        <f t="shared" si="385"/>
        <v>44580000</v>
      </c>
      <c r="J1222" s="59"/>
      <c r="K1222" s="58"/>
      <c r="L1222" s="73">
        <f t="shared" si="380"/>
        <v>0</v>
      </c>
      <c r="M1222" s="59">
        <f t="shared" si="383"/>
        <v>44580000</v>
      </c>
    </row>
    <row r="1223" spans="1:13" s="2" customFormat="1" ht="27" x14ac:dyDescent="0.25">
      <c r="A1223" s="31" t="s">
        <v>2661</v>
      </c>
      <c r="B1223" s="31" t="s">
        <v>2672</v>
      </c>
      <c r="C1223" s="32" t="s">
        <v>650</v>
      </c>
      <c r="D1223" s="11"/>
      <c r="E1223" s="11"/>
      <c r="F1223" s="57">
        <f t="shared" si="384"/>
        <v>0</v>
      </c>
      <c r="G1223" s="58"/>
      <c r="H1223" s="11"/>
      <c r="I1223" s="73">
        <f t="shared" si="385"/>
        <v>0</v>
      </c>
      <c r="J1223" s="59"/>
      <c r="K1223" s="58"/>
      <c r="L1223" s="73">
        <f t="shared" si="380"/>
        <v>0</v>
      </c>
      <c r="M1223" s="59">
        <f t="shared" si="383"/>
        <v>0</v>
      </c>
    </row>
    <row r="1224" spans="1:13" s="2" customFormat="1" ht="54" x14ac:dyDescent="0.25">
      <c r="A1224" s="31" t="s">
        <v>2661</v>
      </c>
      <c r="B1224" s="31" t="s">
        <v>2673</v>
      </c>
      <c r="C1224" s="32" t="s">
        <v>674</v>
      </c>
      <c r="D1224" s="11"/>
      <c r="E1224" s="11"/>
      <c r="F1224" s="57">
        <f t="shared" si="384"/>
        <v>0</v>
      </c>
      <c r="G1224" s="58"/>
      <c r="H1224" s="11"/>
      <c r="I1224" s="73">
        <f t="shared" si="385"/>
        <v>0</v>
      </c>
      <c r="J1224" s="59"/>
      <c r="K1224" s="58"/>
      <c r="L1224" s="73">
        <f t="shared" si="380"/>
        <v>0</v>
      </c>
      <c r="M1224" s="59">
        <f t="shared" si="383"/>
        <v>0</v>
      </c>
    </row>
    <row r="1225" spans="1:13" s="2" customFormat="1" ht="27" x14ac:dyDescent="0.25">
      <c r="A1225" s="31" t="s">
        <v>2661</v>
      </c>
      <c r="B1225" s="31" t="s">
        <v>2674</v>
      </c>
      <c r="C1225" s="32" t="s">
        <v>722</v>
      </c>
      <c r="D1225" s="11"/>
      <c r="E1225" s="11"/>
      <c r="F1225" s="57">
        <f t="shared" si="384"/>
        <v>0</v>
      </c>
      <c r="G1225" s="58"/>
      <c r="H1225" s="11"/>
      <c r="I1225" s="73">
        <f t="shared" si="385"/>
        <v>0</v>
      </c>
      <c r="J1225" s="59"/>
      <c r="K1225" s="58"/>
      <c r="L1225" s="73">
        <f t="shared" si="380"/>
        <v>0</v>
      </c>
      <c r="M1225" s="59">
        <f t="shared" si="383"/>
        <v>0</v>
      </c>
    </row>
    <row r="1226" spans="1:13" s="2" customFormat="1" ht="27" x14ac:dyDescent="0.25">
      <c r="A1226" s="31" t="s">
        <v>2661</v>
      </c>
      <c r="B1226" s="31" t="s">
        <v>2675</v>
      </c>
      <c r="C1226" s="32" t="s">
        <v>755</v>
      </c>
      <c r="D1226" s="11"/>
      <c r="E1226" s="11"/>
      <c r="F1226" s="57">
        <f t="shared" si="384"/>
        <v>0</v>
      </c>
      <c r="G1226" s="58"/>
      <c r="H1226" s="11" t="s">
        <v>7294</v>
      </c>
      <c r="I1226" s="73">
        <f t="shared" si="385"/>
        <v>0</v>
      </c>
      <c r="J1226" s="59"/>
      <c r="K1226" s="58"/>
      <c r="L1226" s="73">
        <f t="shared" si="380"/>
        <v>0</v>
      </c>
      <c r="M1226" s="59">
        <f t="shared" si="383"/>
        <v>0</v>
      </c>
    </row>
    <row r="1227" spans="1:13" s="2" customFormat="1" ht="27" x14ac:dyDescent="0.25">
      <c r="A1227" s="31" t="s">
        <v>2661</v>
      </c>
      <c r="B1227" s="31" t="s">
        <v>2676</v>
      </c>
      <c r="C1227" s="32" t="s">
        <v>863</v>
      </c>
      <c r="D1227" s="11"/>
      <c r="E1227" s="11"/>
      <c r="F1227" s="57">
        <f t="shared" si="384"/>
        <v>0</v>
      </c>
      <c r="G1227" s="58"/>
      <c r="H1227" s="11"/>
      <c r="I1227" s="73">
        <f t="shared" si="385"/>
        <v>0</v>
      </c>
      <c r="J1227" s="59"/>
      <c r="K1227" s="58"/>
      <c r="L1227" s="73">
        <f t="shared" si="380"/>
        <v>0</v>
      </c>
      <c r="M1227" s="59">
        <f t="shared" si="383"/>
        <v>0</v>
      </c>
    </row>
    <row r="1228" spans="1:13" s="2" customFormat="1" ht="13.5" x14ac:dyDescent="0.25">
      <c r="A1228" s="31" t="s">
        <v>2661</v>
      </c>
      <c r="B1228" s="31" t="s">
        <v>2677</v>
      </c>
      <c r="C1228" s="32" t="s">
        <v>914</v>
      </c>
      <c r="D1228" s="11"/>
      <c r="E1228" s="11"/>
      <c r="F1228" s="57">
        <f t="shared" si="384"/>
        <v>0</v>
      </c>
      <c r="G1228" s="58"/>
      <c r="H1228" s="11"/>
      <c r="I1228" s="73">
        <f t="shared" si="385"/>
        <v>0</v>
      </c>
      <c r="J1228" s="59"/>
      <c r="K1228" s="58"/>
      <c r="L1228" s="73">
        <f t="shared" si="380"/>
        <v>0</v>
      </c>
      <c r="M1228" s="59">
        <f t="shared" si="383"/>
        <v>0</v>
      </c>
    </row>
    <row r="1229" spans="1:13" ht="27" x14ac:dyDescent="0.25">
      <c r="A1229" s="16" t="s">
        <v>1498</v>
      </c>
      <c r="B1229" s="16" t="s">
        <v>1499</v>
      </c>
      <c r="C1229" s="30" t="s">
        <v>1405</v>
      </c>
      <c r="D1229" s="7">
        <f>+D1230+D1244</f>
        <v>0</v>
      </c>
      <c r="E1229" s="7">
        <f>+E1230+E1244</f>
        <v>126792480</v>
      </c>
      <c r="F1229" s="8">
        <f>+D1229+E1229</f>
        <v>126792480</v>
      </c>
      <c r="G1229" s="10">
        <f>+G1230+G1244</f>
        <v>0</v>
      </c>
      <c r="H1229" s="7">
        <f>+H1230+H1244</f>
        <v>755230000</v>
      </c>
      <c r="I1229" s="70">
        <f>+SUM(F1229:H1229)</f>
        <v>882022480</v>
      </c>
      <c r="J1229" s="48">
        <f>+J1230+J1244</f>
        <v>0</v>
      </c>
      <c r="K1229" s="10">
        <f>+K1230+K1244</f>
        <v>0</v>
      </c>
      <c r="L1229" s="70">
        <f t="shared" si="380"/>
        <v>0</v>
      </c>
      <c r="M1229" s="48">
        <f>+I1229+L1229</f>
        <v>882022480</v>
      </c>
    </row>
    <row r="1230" spans="1:13" ht="40.5" x14ac:dyDescent="0.25">
      <c r="A1230" s="16" t="s">
        <v>2744</v>
      </c>
      <c r="B1230" s="16" t="s">
        <v>2745</v>
      </c>
      <c r="C1230" s="30" t="s">
        <v>2602</v>
      </c>
      <c r="D1230" s="7">
        <f>+D1231</f>
        <v>0</v>
      </c>
      <c r="E1230" s="7">
        <f>+E1231</f>
        <v>126792480</v>
      </c>
      <c r="F1230" s="8">
        <f t="shared" ref="F1230:I1231" si="386">+F1231</f>
        <v>126792480</v>
      </c>
      <c r="G1230" s="10">
        <f>+G1231</f>
        <v>0</v>
      </c>
      <c r="H1230" s="7">
        <f>+H1231</f>
        <v>567815332</v>
      </c>
      <c r="I1230" s="70">
        <f t="shared" si="386"/>
        <v>694607812</v>
      </c>
      <c r="J1230" s="48">
        <f>+J1231</f>
        <v>0</v>
      </c>
      <c r="K1230" s="10">
        <f>+K1231</f>
        <v>0</v>
      </c>
      <c r="L1230" s="70">
        <f t="shared" si="380"/>
        <v>0</v>
      </c>
      <c r="M1230" s="47">
        <f t="shared" ref="M1230:M1231" si="387">L1230+I1230</f>
        <v>694607812</v>
      </c>
    </row>
    <row r="1231" spans="1:13" s="2" customFormat="1" ht="13.5" x14ac:dyDescent="0.25">
      <c r="A1231" s="16" t="s">
        <v>2744</v>
      </c>
      <c r="B1231" s="16" t="s">
        <v>2786</v>
      </c>
      <c r="C1231" s="17" t="s">
        <v>170</v>
      </c>
      <c r="D1231" s="7">
        <f>+D1232</f>
        <v>0</v>
      </c>
      <c r="E1231" s="7">
        <f>+E1232</f>
        <v>126792480</v>
      </c>
      <c r="F1231" s="8">
        <f t="shared" si="386"/>
        <v>126792480</v>
      </c>
      <c r="G1231" s="10">
        <f>+G1232</f>
        <v>0</v>
      </c>
      <c r="H1231" s="7">
        <f>+H1232</f>
        <v>567815332</v>
      </c>
      <c r="I1231" s="70">
        <f t="shared" si="386"/>
        <v>694607812</v>
      </c>
      <c r="J1231" s="48">
        <f>+J1232</f>
        <v>0</v>
      </c>
      <c r="K1231" s="10">
        <f>+K1232</f>
        <v>0</v>
      </c>
      <c r="L1231" s="70">
        <f t="shared" si="380"/>
        <v>0</v>
      </c>
      <c r="M1231" s="47">
        <f t="shared" si="387"/>
        <v>694607812</v>
      </c>
    </row>
    <row r="1232" spans="1:13" s="2" customFormat="1" ht="13.5" x14ac:dyDescent="0.25">
      <c r="A1232" s="16" t="s">
        <v>2744</v>
      </c>
      <c r="B1232" s="16" t="s">
        <v>2787</v>
      </c>
      <c r="C1232" s="17" t="s">
        <v>330</v>
      </c>
      <c r="D1232" s="7">
        <f>SUM(D1233:D1243)</f>
        <v>0</v>
      </c>
      <c r="E1232" s="7">
        <f>SUM(E1233:E1243)</f>
        <v>126792480</v>
      </c>
      <c r="F1232" s="8">
        <f>+D1232+E1232</f>
        <v>126792480</v>
      </c>
      <c r="G1232" s="10">
        <f>SUM(G1233:G1243)</f>
        <v>0</v>
      </c>
      <c r="H1232" s="7">
        <f>SUM(H1233:H1243)</f>
        <v>567815332</v>
      </c>
      <c r="I1232" s="70">
        <f>+SUM(F1232:H1232)</f>
        <v>694607812</v>
      </c>
      <c r="J1232" s="48">
        <f>SUM(J1233:J1243)</f>
        <v>0</v>
      </c>
      <c r="K1232" s="10">
        <f>SUM(K1233:K1243)</f>
        <v>0</v>
      </c>
      <c r="L1232" s="70">
        <f t="shared" si="380"/>
        <v>0</v>
      </c>
      <c r="M1232" s="47">
        <f>SUM(M1233:M1243)</f>
        <v>694607812</v>
      </c>
    </row>
    <row r="1233" spans="1:13" s="2" customFormat="1" ht="27" x14ac:dyDescent="0.25">
      <c r="A1233" s="31" t="s">
        <v>2744</v>
      </c>
      <c r="B1233" s="31" t="s">
        <v>2788</v>
      </c>
      <c r="C1233" s="32" t="s">
        <v>333</v>
      </c>
      <c r="D1233" s="11"/>
      <c r="E1233" s="11"/>
      <c r="F1233" s="57">
        <f>SUM(D1233:E1233)</f>
        <v>0</v>
      </c>
      <c r="G1233" s="58"/>
      <c r="H1233" s="11"/>
      <c r="I1233" s="73">
        <f>+SUM(H1233,G1233)+F1233</f>
        <v>0</v>
      </c>
      <c r="J1233" s="59"/>
      <c r="K1233" s="58"/>
      <c r="L1233" s="73">
        <f t="shared" si="380"/>
        <v>0</v>
      </c>
      <c r="M1233" s="59">
        <f t="shared" ref="M1233:M1243" si="388">+L1233+I1233</f>
        <v>0</v>
      </c>
    </row>
    <row r="1234" spans="1:13" s="2" customFormat="1" ht="27" x14ac:dyDescent="0.25">
      <c r="A1234" s="31" t="s">
        <v>2744</v>
      </c>
      <c r="B1234" s="31" t="s">
        <v>2789</v>
      </c>
      <c r="C1234" s="32" t="s">
        <v>369</v>
      </c>
      <c r="D1234" s="11"/>
      <c r="E1234" s="11"/>
      <c r="F1234" s="57">
        <f t="shared" ref="F1234:F1243" si="389">SUM(D1234:E1234)</f>
        <v>0</v>
      </c>
      <c r="G1234" s="58"/>
      <c r="H1234" s="11"/>
      <c r="I1234" s="73">
        <f t="shared" ref="I1234:I1243" si="390">+SUM(H1234,G1234)+F1234</f>
        <v>0</v>
      </c>
      <c r="J1234" s="59"/>
      <c r="K1234" s="58"/>
      <c r="L1234" s="73">
        <f t="shared" si="380"/>
        <v>0</v>
      </c>
      <c r="M1234" s="59">
        <f t="shared" si="388"/>
        <v>0</v>
      </c>
    </row>
    <row r="1235" spans="1:13" s="2" customFormat="1" ht="40.5" x14ac:dyDescent="0.25">
      <c r="A1235" s="31" t="s">
        <v>2744</v>
      </c>
      <c r="B1235" s="31" t="s">
        <v>2790</v>
      </c>
      <c r="C1235" s="32" t="s">
        <v>384</v>
      </c>
      <c r="D1235" s="11"/>
      <c r="E1235" s="11"/>
      <c r="F1235" s="57">
        <f t="shared" si="389"/>
        <v>0</v>
      </c>
      <c r="G1235" s="58"/>
      <c r="H1235" s="11"/>
      <c r="I1235" s="73">
        <f t="shared" si="390"/>
        <v>0</v>
      </c>
      <c r="J1235" s="59"/>
      <c r="K1235" s="58"/>
      <c r="L1235" s="73">
        <f t="shared" si="380"/>
        <v>0</v>
      </c>
      <c r="M1235" s="59">
        <f t="shared" si="388"/>
        <v>0</v>
      </c>
    </row>
    <row r="1236" spans="1:13" s="2" customFormat="1" ht="27" x14ac:dyDescent="0.25">
      <c r="A1236" s="31" t="s">
        <v>2744</v>
      </c>
      <c r="B1236" s="31" t="s">
        <v>2791</v>
      </c>
      <c r="C1236" s="32" t="s">
        <v>459</v>
      </c>
      <c r="D1236" s="11"/>
      <c r="E1236" s="11"/>
      <c r="F1236" s="57">
        <f t="shared" si="389"/>
        <v>0</v>
      </c>
      <c r="G1236" s="58"/>
      <c r="H1236" s="11"/>
      <c r="I1236" s="73">
        <f t="shared" si="390"/>
        <v>0</v>
      </c>
      <c r="J1236" s="59"/>
      <c r="K1236" s="58"/>
      <c r="L1236" s="73">
        <f t="shared" si="380"/>
        <v>0</v>
      </c>
      <c r="M1236" s="59">
        <f t="shared" si="388"/>
        <v>0</v>
      </c>
    </row>
    <row r="1237" spans="1:13" s="2" customFormat="1" ht="27" x14ac:dyDescent="0.25">
      <c r="A1237" s="31" t="s">
        <v>2744</v>
      </c>
      <c r="B1237" s="31" t="s">
        <v>2792</v>
      </c>
      <c r="C1237" s="32" t="s">
        <v>588</v>
      </c>
      <c r="D1237" s="11"/>
      <c r="E1237" s="11"/>
      <c r="F1237" s="57">
        <f t="shared" si="389"/>
        <v>0</v>
      </c>
      <c r="G1237" s="58"/>
      <c r="H1237" s="11"/>
      <c r="I1237" s="73">
        <f t="shared" si="390"/>
        <v>0</v>
      </c>
      <c r="J1237" s="59"/>
      <c r="K1237" s="58"/>
      <c r="L1237" s="73">
        <f t="shared" si="380"/>
        <v>0</v>
      </c>
      <c r="M1237" s="59">
        <f t="shared" si="388"/>
        <v>0</v>
      </c>
    </row>
    <row r="1238" spans="1:13" s="2" customFormat="1" ht="27" x14ac:dyDescent="0.25">
      <c r="A1238" s="31" t="s">
        <v>2744</v>
      </c>
      <c r="B1238" s="31" t="s">
        <v>2793</v>
      </c>
      <c r="C1238" s="32" t="s">
        <v>650</v>
      </c>
      <c r="D1238" s="11"/>
      <c r="E1238" s="11"/>
      <c r="F1238" s="57">
        <f t="shared" si="389"/>
        <v>0</v>
      </c>
      <c r="G1238" s="58"/>
      <c r="H1238" s="11"/>
      <c r="I1238" s="73">
        <f t="shared" si="390"/>
        <v>0</v>
      </c>
      <c r="J1238" s="59"/>
      <c r="K1238" s="58"/>
      <c r="L1238" s="73">
        <f t="shared" si="380"/>
        <v>0</v>
      </c>
      <c r="M1238" s="59">
        <f t="shared" si="388"/>
        <v>0</v>
      </c>
    </row>
    <row r="1239" spans="1:13" s="2" customFormat="1" ht="54" x14ac:dyDescent="0.25">
      <c r="A1239" s="31" t="s">
        <v>2744</v>
      </c>
      <c r="B1239" s="31" t="s">
        <v>2794</v>
      </c>
      <c r="C1239" s="32" t="s">
        <v>674</v>
      </c>
      <c r="D1239" s="11"/>
      <c r="E1239" s="11"/>
      <c r="F1239" s="57">
        <f t="shared" si="389"/>
        <v>0</v>
      </c>
      <c r="G1239" s="58"/>
      <c r="H1239" s="11">
        <v>90000000</v>
      </c>
      <c r="I1239" s="73">
        <f t="shared" si="390"/>
        <v>90000000</v>
      </c>
      <c r="J1239" s="59"/>
      <c r="K1239" s="58"/>
      <c r="L1239" s="73">
        <f t="shared" si="380"/>
        <v>0</v>
      </c>
      <c r="M1239" s="59">
        <f t="shared" si="388"/>
        <v>90000000</v>
      </c>
    </row>
    <row r="1240" spans="1:13" s="2" customFormat="1" ht="27" x14ac:dyDescent="0.25">
      <c r="A1240" s="31" t="s">
        <v>2744</v>
      </c>
      <c r="B1240" s="31" t="s">
        <v>2795</v>
      </c>
      <c r="C1240" s="32" t="s">
        <v>722</v>
      </c>
      <c r="D1240" s="11"/>
      <c r="E1240" s="11"/>
      <c r="F1240" s="57">
        <f t="shared" si="389"/>
        <v>0</v>
      </c>
      <c r="G1240" s="58"/>
      <c r="H1240" s="11"/>
      <c r="I1240" s="73">
        <f t="shared" si="390"/>
        <v>0</v>
      </c>
      <c r="J1240" s="59"/>
      <c r="K1240" s="58"/>
      <c r="L1240" s="73">
        <f t="shared" si="380"/>
        <v>0</v>
      </c>
      <c r="M1240" s="59">
        <f t="shared" si="388"/>
        <v>0</v>
      </c>
    </row>
    <row r="1241" spans="1:13" s="2" customFormat="1" ht="27" x14ac:dyDescent="0.25">
      <c r="A1241" s="31" t="s">
        <v>2744</v>
      </c>
      <c r="B1241" s="31" t="s">
        <v>2796</v>
      </c>
      <c r="C1241" s="32" t="s">
        <v>755</v>
      </c>
      <c r="D1241" s="11"/>
      <c r="E1241" s="11">
        <v>126792480</v>
      </c>
      <c r="F1241" s="57">
        <f t="shared" si="389"/>
        <v>126792480</v>
      </c>
      <c r="G1241" s="58"/>
      <c r="H1241" s="11">
        <v>477815332</v>
      </c>
      <c r="I1241" s="73">
        <f t="shared" si="390"/>
        <v>604607812</v>
      </c>
      <c r="J1241" s="59"/>
      <c r="K1241" s="58"/>
      <c r="L1241" s="73">
        <f t="shared" si="380"/>
        <v>0</v>
      </c>
      <c r="M1241" s="59">
        <f t="shared" si="388"/>
        <v>604607812</v>
      </c>
    </row>
    <row r="1242" spans="1:13" s="2" customFormat="1" ht="27" x14ac:dyDescent="0.25">
      <c r="A1242" s="31" t="s">
        <v>2744</v>
      </c>
      <c r="B1242" s="31" t="s">
        <v>2797</v>
      </c>
      <c r="C1242" s="32" t="s">
        <v>863</v>
      </c>
      <c r="D1242" s="11"/>
      <c r="E1242" s="11"/>
      <c r="F1242" s="57">
        <f t="shared" si="389"/>
        <v>0</v>
      </c>
      <c r="G1242" s="58"/>
      <c r="H1242" s="11"/>
      <c r="I1242" s="73">
        <f t="shared" si="390"/>
        <v>0</v>
      </c>
      <c r="J1242" s="59"/>
      <c r="K1242" s="58"/>
      <c r="L1242" s="73">
        <f t="shared" si="380"/>
        <v>0</v>
      </c>
      <c r="M1242" s="59">
        <f t="shared" si="388"/>
        <v>0</v>
      </c>
    </row>
    <row r="1243" spans="1:13" s="2" customFormat="1" ht="13.5" x14ac:dyDescent="0.25">
      <c r="A1243" s="31" t="s">
        <v>2744</v>
      </c>
      <c r="B1243" s="31" t="s">
        <v>2798</v>
      </c>
      <c r="C1243" s="32" t="s">
        <v>914</v>
      </c>
      <c r="D1243" s="11"/>
      <c r="E1243" s="11"/>
      <c r="F1243" s="57">
        <f t="shared" si="389"/>
        <v>0</v>
      </c>
      <c r="G1243" s="58"/>
      <c r="H1243" s="11"/>
      <c r="I1243" s="73">
        <f t="shared" si="390"/>
        <v>0</v>
      </c>
      <c r="J1243" s="59"/>
      <c r="K1243" s="58"/>
      <c r="L1243" s="73">
        <f t="shared" si="380"/>
        <v>0</v>
      </c>
      <c r="M1243" s="59">
        <f t="shared" si="388"/>
        <v>0</v>
      </c>
    </row>
    <row r="1244" spans="1:13" ht="54" x14ac:dyDescent="0.25">
      <c r="A1244" s="16" t="s">
        <v>2744</v>
      </c>
      <c r="B1244" s="16" t="s">
        <v>2746</v>
      </c>
      <c r="C1244" s="30" t="s">
        <v>1589</v>
      </c>
      <c r="D1244" s="7">
        <f>+D1245</f>
        <v>0</v>
      </c>
      <c r="E1244" s="7">
        <f>+E1245</f>
        <v>0</v>
      </c>
      <c r="F1244" s="8">
        <f t="shared" ref="F1244:I1245" si="391">+F1245</f>
        <v>0</v>
      </c>
      <c r="G1244" s="10">
        <f>+G1245</f>
        <v>0</v>
      </c>
      <c r="H1244" s="7">
        <f>+H1245</f>
        <v>187414668</v>
      </c>
      <c r="I1244" s="70">
        <f t="shared" si="391"/>
        <v>187414668</v>
      </c>
      <c r="J1244" s="48">
        <f>+J1245</f>
        <v>0</v>
      </c>
      <c r="K1244" s="10">
        <f>+K1245</f>
        <v>0</v>
      </c>
      <c r="L1244" s="70">
        <f t="shared" si="380"/>
        <v>0</v>
      </c>
      <c r="M1244" s="47">
        <f t="shared" ref="M1244:M1245" si="392">L1244+I1244</f>
        <v>187414668</v>
      </c>
    </row>
    <row r="1245" spans="1:13" s="2" customFormat="1" ht="13.5" x14ac:dyDescent="0.25">
      <c r="A1245" s="16" t="s">
        <v>2744</v>
      </c>
      <c r="B1245" s="16" t="s">
        <v>2773</v>
      </c>
      <c r="C1245" s="17" t="s">
        <v>170</v>
      </c>
      <c r="D1245" s="7">
        <f>+D1246</f>
        <v>0</v>
      </c>
      <c r="E1245" s="7">
        <f>+E1246</f>
        <v>0</v>
      </c>
      <c r="F1245" s="8">
        <f t="shared" si="391"/>
        <v>0</v>
      </c>
      <c r="G1245" s="10">
        <f>+G1246</f>
        <v>0</v>
      </c>
      <c r="H1245" s="7">
        <f>+H1246</f>
        <v>187414668</v>
      </c>
      <c r="I1245" s="70">
        <f t="shared" si="391"/>
        <v>187414668</v>
      </c>
      <c r="J1245" s="48">
        <f>+J1246</f>
        <v>0</v>
      </c>
      <c r="K1245" s="10">
        <f>+K1246</f>
        <v>0</v>
      </c>
      <c r="L1245" s="70">
        <f t="shared" si="380"/>
        <v>0</v>
      </c>
      <c r="M1245" s="47">
        <f t="shared" si="392"/>
        <v>187414668</v>
      </c>
    </row>
    <row r="1246" spans="1:13" s="2" customFormat="1" ht="13.5" x14ac:dyDescent="0.25">
      <c r="A1246" s="16" t="s">
        <v>2744</v>
      </c>
      <c r="B1246" s="16" t="s">
        <v>2774</v>
      </c>
      <c r="C1246" s="17" t="s">
        <v>330</v>
      </c>
      <c r="D1246" s="7">
        <f>SUM(D1247:D1257)</f>
        <v>0</v>
      </c>
      <c r="E1246" s="7">
        <f>SUM(E1247:E1257)</f>
        <v>0</v>
      </c>
      <c r="F1246" s="8">
        <f>+D1246+E1246</f>
        <v>0</v>
      </c>
      <c r="G1246" s="10">
        <f>SUM(G1247:G1257)</f>
        <v>0</v>
      </c>
      <c r="H1246" s="7">
        <f>SUM(H1247:H1257)</f>
        <v>187414668</v>
      </c>
      <c r="I1246" s="70">
        <f>+SUM(F1246:H1246)</f>
        <v>187414668</v>
      </c>
      <c r="J1246" s="48">
        <f>SUM(J1247:J1257)</f>
        <v>0</v>
      </c>
      <c r="K1246" s="10">
        <f>SUM(K1247:K1257)</f>
        <v>0</v>
      </c>
      <c r="L1246" s="70">
        <f t="shared" si="380"/>
        <v>0</v>
      </c>
      <c r="M1246" s="47">
        <f>SUM(M1247:M1257)</f>
        <v>187414668</v>
      </c>
    </row>
    <row r="1247" spans="1:13" s="2" customFormat="1" ht="27" x14ac:dyDescent="0.25">
      <c r="A1247" s="31" t="s">
        <v>2744</v>
      </c>
      <c r="B1247" s="31" t="s">
        <v>2775</v>
      </c>
      <c r="C1247" s="32" t="s">
        <v>333</v>
      </c>
      <c r="D1247" s="11"/>
      <c r="E1247" s="11"/>
      <c r="F1247" s="57">
        <f>SUM(D1247:E1247)</f>
        <v>0</v>
      </c>
      <c r="G1247" s="58"/>
      <c r="H1247" s="11"/>
      <c r="I1247" s="73">
        <f>+SUM(H1247,G1247)+F1247</f>
        <v>0</v>
      </c>
      <c r="J1247" s="59"/>
      <c r="K1247" s="58"/>
      <c r="L1247" s="73">
        <f t="shared" si="380"/>
        <v>0</v>
      </c>
      <c r="M1247" s="59">
        <f t="shared" ref="M1247:M1257" si="393">+L1247+I1247</f>
        <v>0</v>
      </c>
    </row>
    <row r="1248" spans="1:13" s="2" customFormat="1" ht="27" x14ac:dyDescent="0.25">
      <c r="A1248" s="31" t="s">
        <v>2744</v>
      </c>
      <c r="B1248" s="31" t="s">
        <v>2776</v>
      </c>
      <c r="C1248" s="32" t="s">
        <v>369</v>
      </c>
      <c r="D1248" s="11"/>
      <c r="E1248" s="11"/>
      <c r="F1248" s="57">
        <f t="shared" ref="F1248:F1257" si="394">SUM(D1248:E1248)</f>
        <v>0</v>
      </c>
      <c r="G1248" s="58"/>
      <c r="H1248" s="11"/>
      <c r="I1248" s="73">
        <f t="shared" ref="I1248:I1257" si="395">+SUM(H1248,G1248)+F1248</f>
        <v>0</v>
      </c>
      <c r="J1248" s="59"/>
      <c r="K1248" s="58"/>
      <c r="L1248" s="73">
        <f t="shared" si="380"/>
        <v>0</v>
      </c>
      <c r="M1248" s="59">
        <f t="shared" si="393"/>
        <v>0</v>
      </c>
    </row>
    <row r="1249" spans="1:13" s="2" customFormat="1" ht="40.5" x14ac:dyDescent="0.25">
      <c r="A1249" s="31" t="s">
        <v>2744</v>
      </c>
      <c r="B1249" s="31" t="s">
        <v>2777</v>
      </c>
      <c r="C1249" s="32" t="s">
        <v>384</v>
      </c>
      <c r="D1249" s="11"/>
      <c r="E1249" s="11"/>
      <c r="F1249" s="57">
        <f t="shared" si="394"/>
        <v>0</v>
      </c>
      <c r="G1249" s="58"/>
      <c r="H1249" s="11"/>
      <c r="I1249" s="73">
        <f t="shared" si="395"/>
        <v>0</v>
      </c>
      <c r="J1249" s="59"/>
      <c r="K1249" s="58"/>
      <c r="L1249" s="73">
        <f t="shared" si="380"/>
        <v>0</v>
      </c>
      <c r="M1249" s="59">
        <f t="shared" si="393"/>
        <v>0</v>
      </c>
    </row>
    <row r="1250" spans="1:13" s="2" customFormat="1" ht="27" x14ac:dyDescent="0.25">
      <c r="A1250" s="31" t="s">
        <v>2744</v>
      </c>
      <c r="B1250" s="31" t="s">
        <v>2778</v>
      </c>
      <c r="C1250" s="32" t="s">
        <v>459</v>
      </c>
      <c r="D1250" s="11"/>
      <c r="E1250" s="11"/>
      <c r="F1250" s="57">
        <f t="shared" si="394"/>
        <v>0</v>
      </c>
      <c r="G1250" s="58"/>
      <c r="H1250" s="11">
        <v>78000000</v>
      </c>
      <c r="I1250" s="73">
        <f t="shared" si="395"/>
        <v>78000000</v>
      </c>
      <c r="J1250" s="59"/>
      <c r="K1250" s="58"/>
      <c r="L1250" s="73">
        <f t="shared" si="380"/>
        <v>0</v>
      </c>
      <c r="M1250" s="59">
        <f t="shared" si="393"/>
        <v>78000000</v>
      </c>
    </row>
    <row r="1251" spans="1:13" s="2" customFormat="1" ht="27" x14ac:dyDescent="0.25">
      <c r="A1251" s="31" t="s">
        <v>2744</v>
      </c>
      <c r="B1251" s="31" t="s">
        <v>2779</v>
      </c>
      <c r="C1251" s="32" t="s">
        <v>588</v>
      </c>
      <c r="D1251" s="11"/>
      <c r="E1251" s="11"/>
      <c r="F1251" s="57">
        <f t="shared" si="394"/>
        <v>0</v>
      </c>
      <c r="G1251" s="58"/>
      <c r="H1251" s="11">
        <v>100000000</v>
      </c>
      <c r="I1251" s="73">
        <f t="shared" si="395"/>
        <v>100000000</v>
      </c>
      <c r="J1251" s="59"/>
      <c r="K1251" s="58"/>
      <c r="L1251" s="73">
        <f t="shared" si="380"/>
        <v>0</v>
      </c>
      <c r="M1251" s="59">
        <f t="shared" si="393"/>
        <v>100000000</v>
      </c>
    </row>
    <row r="1252" spans="1:13" s="2" customFormat="1" ht="27" x14ac:dyDescent="0.25">
      <c r="A1252" s="31" t="s">
        <v>2744</v>
      </c>
      <c r="B1252" s="31" t="s">
        <v>2780</v>
      </c>
      <c r="C1252" s="32" t="s">
        <v>650</v>
      </c>
      <c r="D1252" s="11"/>
      <c r="E1252" s="11"/>
      <c r="F1252" s="57">
        <f t="shared" si="394"/>
        <v>0</v>
      </c>
      <c r="G1252" s="58"/>
      <c r="H1252" s="11"/>
      <c r="I1252" s="73">
        <f t="shared" si="395"/>
        <v>0</v>
      </c>
      <c r="J1252" s="59"/>
      <c r="K1252" s="58"/>
      <c r="L1252" s="73">
        <f t="shared" si="380"/>
        <v>0</v>
      </c>
      <c r="M1252" s="59">
        <f t="shared" si="393"/>
        <v>0</v>
      </c>
    </row>
    <row r="1253" spans="1:13" s="2" customFormat="1" ht="54" x14ac:dyDescent="0.25">
      <c r="A1253" s="31" t="s">
        <v>2744</v>
      </c>
      <c r="B1253" s="31" t="s">
        <v>2781</v>
      </c>
      <c r="C1253" s="32" t="s">
        <v>674</v>
      </c>
      <c r="D1253" s="11"/>
      <c r="E1253" s="11"/>
      <c r="F1253" s="57">
        <f t="shared" si="394"/>
        <v>0</v>
      </c>
      <c r="G1253" s="58"/>
      <c r="H1253" s="11"/>
      <c r="I1253" s="73">
        <f t="shared" si="395"/>
        <v>0</v>
      </c>
      <c r="J1253" s="59"/>
      <c r="K1253" s="58"/>
      <c r="L1253" s="73">
        <f t="shared" si="380"/>
        <v>0</v>
      </c>
      <c r="M1253" s="59">
        <f t="shared" si="393"/>
        <v>0</v>
      </c>
    </row>
    <row r="1254" spans="1:13" s="2" customFormat="1" ht="27" x14ac:dyDescent="0.25">
      <c r="A1254" s="31" t="s">
        <v>2744</v>
      </c>
      <c r="B1254" s="31" t="s">
        <v>2782</v>
      </c>
      <c r="C1254" s="32" t="s">
        <v>722</v>
      </c>
      <c r="D1254" s="11"/>
      <c r="E1254" s="11"/>
      <c r="F1254" s="57">
        <f t="shared" si="394"/>
        <v>0</v>
      </c>
      <c r="G1254" s="58"/>
      <c r="H1254" s="11"/>
      <c r="I1254" s="73">
        <f t="shared" si="395"/>
        <v>0</v>
      </c>
      <c r="J1254" s="59"/>
      <c r="K1254" s="58"/>
      <c r="L1254" s="73">
        <f t="shared" si="380"/>
        <v>0</v>
      </c>
      <c r="M1254" s="59">
        <f t="shared" si="393"/>
        <v>0</v>
      </c>
    </row>
    <row r="1255" spans="1:13" s="2" customFormat="1" ht="27" x14ac:dyDescent="0.25">
      <c r="A1255" s="31" t="s">
        <v>2744</v>
      </c>
      <c r="B1255" s="31" t="s">
        <v>2783</v>
      </c>
      <c r="C1255" s="32" t="s">
        <v>755</v>
      </c>
      <c r="D1255" s="11"/>
      <c r="E1255" s="11"/>
      <c r="F1255" s="57">
        <f t="shared" si="394"/>
        <v>0</v>
      </c>
      <c r="G1255" s="58"/>
      <c r="H1255" s="11"/>
      <c r="I1255" s="73">
        <f t="shared" si="395"/>
        <v>0</v>
      </c>
      <c r="J1255" s="59"/>
      <c r="K1255" s="58"/>
      <c r="L1255" s="73">
        <f t="shared" si="380"/>
        <v>0</v>
      </c>
      <c r="M1255" s="59">
        <f t="shared" si="393"/>
        <v>0</v>
      </c>
    </row>
    <row r="1256" spans="1:13" s="2" customFormat="1" ht="27" x14ac:dyDescent="0.25">
      <c r="A1256" s="31" t="s">
        <v>2744</v>
      </c>
      <c r="B1256" s="31" t="s">
        <v>2784</v>
      </c>
      <c r="C1256" s="32" t="s">
        <v>863</v>
      </c>
      <c r="D1256" s="11"/>
      <c r="E1256" s="11"/>
      <c r="F1256" s="57">
        <f t="shared" si="394"/>
        <v>0</v>
      </c>
      <c r="G1256" s="58"/>
      <c r="H1256" s="11"/>
      <c r="I1256" s="73">
        <f t="shared" si="395"/>
        <v>0</v>
      </c>
      <c r="J1256" s="59"/>
      <c r="K1256" s="58"/>
      <c r="L1256" s="73">
        <f t="shared" si="380"/>
        <v>0</v>
      </c>
      <c r="M1256" s="59">
        <f t="shared" si="393"/>
        <v>0</v>
      </c>
    </row>
    <row r="1257" spans="1:13" s="2" customFormat="1" ht="13.5" x14ac:dyDescent="0.25">
      <c r="A1257" s="31" t="s">
        <v>2744</v>
      </c>
      <c r="B1257" s="31" t="s">
        <v>2785</v>
      </c>
      <c r="C1257" s="32" t="s">
        <v>914</v>
      </c>
      <c r="D1257" s="11"/>
      <c r="E1257" s="11"/>
      <c r="F1257" s="57">
        <f t="shared" si="394"/>
        <v>0</v>
      </c>
      <c r="G1257" s="58"/>
      <c r="H1257" s="11">
        <v>9414668</v>
      </c>
      <c r="I1257" s="73">
        <f t="shared" si="395"/>
        <v>9414668</v>
      </c>
      <c r="J1257" s="59"/>
      <c r="K1257" s="58"/>
      <c r="L1257" s="73">
        <f t="shared" si="380"/>
        <v>0</v>
      </c>
      <c r="M1257" s="59">
        <f t="shared" si="393"/>
        <v>9414668</v>
      </c>
    </row>
    <row r="1258" spans="1:13" ht="27" x14ac:dyDescent="0.25">
      <c r="A1258" s="16" t="s">
        <v>1500</v>
      </c>
      <c r="B1258" s="16" t="s">
        <v>1501</v>
      </c>
      <c r="C1258" s="30" t="s">
        <v>1444</v>
      </c>
      <c r="D1258" s="7">
        <f>+D1259+D1273+D1287</f>
        <v>0</v>
      </c>
      <c r="E1258" s="7">
        <f>+E1259+E1273+E1287</f>
        <v>0</v>
      </c>
      <c r="F1258" s="8">
        <f>+D1258+E1258</f>
        <v>0</v>
      </c>
      <c r="G1258" s="10">
        <f>+G1259+G1273+G1287</f>
        <v>0</v>
      </c>
      <c r="H1258" s="7">
        <f>+H1259+H1273+H1287</f>
        <v>52500000</v>
      </c>
      <c r="I1258" s="70">
        <f>+SUM(F1258:H1258)</f>
        <v>52500000</v>
      </c>
      <c r="J1258" s="48">
        <f>+J1259+J1273+J1287</f>
        <v>0</v>
      </c>
      <c r="K1258" s="10">
        <f>+K1259+K1273+K1287</f>
        <v>0</v>
      </c>
      <c r="L1258" s="70">
        <f t="shared" si="380"/>
        <v>0</v>
      </c>
      <c r="M1258" s="48">
        <f>+I1258+L1258</f>
        <v>52500000</v>
      </c>
    </row>
    <row r="1259" spans="1:13" ht="40.5" x14ac:dyDescent="0.25">
      <c r="A1259" s="16" t="s">
        <v>2803</v>
      </c>
      <c r="B1259" s="16" t="s">
        <v>2799</v>
      </c>
      <c r="C1259" s="30" t="s">
        <v>1593</v>
      </c>
      <c r="D1259" s="7">
        <f>+D1260</f>
        <v>0</v>
      </c>
      <c r="E1259" s="7">
        <f>+E1260</f>
        <v>0</v>
      </c>
      <c r="F1259" s="8">
        <f t="shared" ref="D1259:K1260" si="396">+F1260</f>
        <v>0</v>
      </c>
      <c r="G1259" s="10">
        <f>+G1260</f>
        <v>0</v>
      </c>
      <c r="H1259" s="7">
        <f>+H1260</f>
        <v>20000000</v>
      </c>
      <c r="I1259" s="70">
        <f t="shared" si="396"/>
        <v>20000000</v>
      </c>
      <c r="J1259" s="48">
        <f>+J1260</f>
        <v>0</v>
      </c>
      <c r="K1259" s="10">
        <f>+K1260</f>
        <v>0</v>
      </c>
      <c r="L1259" s="70">
        <f t="shared" si="380"/>
        <v>0</v>
      </c>
      <c r="M1259" s="47">
        <f t="shared" ref="M1259:M1260" si="397">L1259+I1259</f>
        <v>20000000</v>
      </c>
    </row>
    <row r="1260" spans="1:13" s="2" customFormat="1" ht="13.5" x14ac:dyDescent="0.25">
      <c r="A1260" s="16" t="s">
        <v>2803</v>
      </c>
      <c r="B1260" s="16" t="s">
        <v>2811</v>
      </c>
      <c r="C1260" s="17" t="s">
        <v>170</v>
      </c>
      <c r="D1260" s="7">
        <f t="shared" si="396"/>
        <v>0</v>
      </c>
      <c r="E1260" s="7">
        <f t="shared" si="396"/>
        <v>0</v>
      </c>
      <c r="F1260" s="8">
        <f t="shared" si="396"/>
        <v>0</v>
      </c>
      <c r="G1260" s="10">
        <f t="shared" si="396"/>
        <v>0</v>
      </c>
      <c r="H1260" s="7">
        <f t="shared" si="396"/>
        <v>20000000</v>
      </c>
      <c r="I1260" s="70">
        <f t="shared" si="396"/>
        <v>20000000</v>
      </c>
      <c r="J1260" s="48">
        <f t="shared" si="396"/>
        <v>0</v>
      </c>
      <c r="K1260" s="10">
        <f t="shared" si="396"/>
        <v>0</v>
      </c>
      <c r="L1260" s="70">
        <f t="shared" si="380"/>
        <v>0</v>
      </c>
      <c r="M1260" s="47">
        <f t="shared" si="397"/>
        <v>20000000</v>
      </c>
    </row>
    <row r="1261" spans="1:13" s="2" customFormat="1" ht="13.5" x14ac:dyDescent="0.25">
      <c r="A1261" s="16" t="s">
        <v>2803</v>
      </c>
      <c r="B1261" s="16" t="s">
        <v>2812</v>
      </c>
      <c r="C1261" s="17" t="s">
        <v>330</v>
      </c>
      <c r="D1261" s="7">
        <f>SUM(D1262:D1272)</f>
        <v>0</v>
      </c>
      <c r="E1261" s="7">
        <f>SUM(E1262:E1272)</f>
        <v>0</v>
      </c>
      <c r="F1261" s="8">
        <f>+D1261+E1261</f>
        <v>0</v>
      </c>
      <c r="G1261" s="10">
        <f>SUM(G1262:G1272)</f>
        <v>0</v>
      </c>
      <c r="H1261" s="7">
        <f>SUM(H1262:H1272)</f>
        <v>20000000</v>
      </c>
      <c r="I1261" s="70">
        <f>+SUM(F1261:H1261)</f>
        <v>20000000</v>
      </c>
      <c r="J1261" s="48">
        <f>SUM(J1262:J1272)</f>
        <v>0</v>
      </c>
      <c r="K1261" s="10">
        <f>SUM(K1262:K1272)</f>
        <v>0</v>
      </c>
      <c r="L1261" s="70">
        <f t="shared" si="380"/>
        <v>0</v>
      </c>
      <c r="M1261" s="47">
        <f>SUM(M1262:M1272)</f>
        <v>20000000</v>
      </c>
    </row>
    <row r="1262" spans="1:13" s="2" customFormat="1" ht="27" x14ac:dyDescent="0.25">
      <c r="A1262" s="31" t="s">
        <v>2803</v>
      </c>
      <c r="B1262" s="31" t="s">
        <v>2813</v>
      </c>
      <c r="C1262" s="32" t="s">
        <v>333</v>
      </c>
      <c r="D1262" s="11"/>
      <c r="E1262" s="11"/>
      <c r="F1262" s="57">
        <f>SUM(D1262:E1262)</f>
        <v>0</v>
      </c>
      <c r="G1262" s="58"/>
      <c r="H1262" s="11"/>
      <c r="I1262" s="73">
        <f>+SUM(H1262,G1262)+F1262</f>
        <v>0</v>
      </c>
      <c r="J1262" s="59"/>
      <c r="K1262" s="58"/>
      <c r="L1262" s="73">
        <f t="shared" si="380"/>
        <v>0</v>
      </c>
      <c r="M1262" s="59">
        <f t="shared" ref="M1262:M1272" si="398">+L1262+I1262</f>
        <v>0</v>
      </c>
    </row>
    <row r="1263" spans="1:13" s="2" customFormat="1" ht="27" x14ac:dyDescent="0.25">
      <c r="A1263" s="31" t="s">
        <v>2803</v>
      </c>
      <c r="B1263" s="31" t="s">
        <v>2814</v>
      </c>
      <c r="C1263" s="32" t="s">
        <v>369</v>
      </c>
      <c r="D1263" s="11"/>
      <c r="E1263" s="11"/>
      <c r="F1263" s="57">
        <f t="shared" ref="F1263:F1272" si="399">SUM(D1263:E1263)</f>
        <v>0</v>
      </c>
      <c r="G1263" s="58"/>
      <c r="H1263" s="11"/>
      <c r="I1263" s="73">
        <f t="shared" ref="I1263:I1272" si="400">+SUM(H1263,G1263)+F1263</f>
        <v>0</v>
      </c>
      <c r="J1263" s="59"/>
      <c r="K1263" s="58"/>
      <c r="L1263" s="73">
        <f t="shared" si="380"/>
        <v>0</v>
      </c>
      <c r="M1263" s="59">
        <f t="shared" si="398"/>
        <v>0</v>
      </c>
    </row>
    <row r="1264" spans="1:13" s="2" customFormat="1" ht="40.5" x14ac:dyDescent="0.25">
      <c r="A1264" s="31" t="s">
        <v>2803</v>
      </c>
      <c r="B1264" s="31" t="s">
        <v>2815</v>
      </c>
      <c r="C1264" s="32" t="s">
        <v>384</v>
      </c>
      <c r="D1264" s="11"/>
      <c r="E1264" s="11"/>
      <c r="F1264" s="57">
        <f t="shared" si="399"/>
        <v>0</v>
      </c>
      <c r="G1264" s="58"/>
      <c r="H1264" s="11"/>
      <c r="I1264" s="73">
        <f t="shared" si="400"/>
        <v>0</v>
      </c>
      <c r="J1264" s="59"/>
      <c r="K1264" s="58"/>
      <c r="L1264" s="73">
        <f t="shared" si="380"/>
        <v>0</v>
      </c>
      <c r="M1264" s="59">
        <f t="shared" si="398"/>
        <v>0</v>
      </c>
    </row>
    <row r="1265" spans="1:13" s="2" customFormat="1" ht="27" x14ac:dyDescent="0.25">
      <c r="A1265" s="31" t="s">
        <v>2803</v>
      </c>
      <c r="B1265" s="31" t="s">
        <v>2816</v>
      </c>
      <c r="C1265" s="32" t="s">
        <v>459</v>
      </c>
      <c r="D1265" s="11"/>
      <c r="E1265" s="11"/>
      <c r="F1265" s="57">
        <f t="shared" si="399"/>
        <v>0</v>
      </c>
      <c r="G1265" s="58"/>
      <c r="H1265" s="11">
        <v>20000000</v>
      </c>
      <c r="I1265" s="73">
        <f t="shared" si="400"/>
        <v>20000000</v>
      </c>
      <c r="J1265" s="59"/>
      <c r="K1265" s="58"/>
      <c r="L1265" s="73">
        <f t="shared" si="380"/>
        <v>0</v>
      </c>
      <c r="M1265" s="59">
        <f t="shared" si="398"/>
        <v>20000000</v>
      </c>
    </row>
    <row r="1266" spans="1:13" s="2" customFormat="1" ht="27" x14ac:dyDescent="0.25">
      <c r="A1266" s="31" t="s">
        <v>2803</v>
      </c>
      <c r="B1266" s="31" t="s">
        <v>2817</v>
      </c>
      <c r="C1266" s="32" t="s">
        <v>588</v>
      </c>
      <c r="D1266" s="11"/>
      <c r="E1266" s="11"/>
      <c r="F1266" s="57">
        <f t="shared" si="399"/>
        <v>0</v>
      </c>
      <c r="G1266" s="58"/>
      <c r="H1266" s="11"/>
      <c r="I1266" s="73">
        <f t="shared" si="400"/>
        <v>0</v>
      </c>
      <c r="J1266" s="59"/>
      <c r="K1266" s="58"/>
      <c r="L1266" s="73">
        <f t="shared" si="380"/>
        <v>0</v>
      </c>
      <c r="M1266" s="59">
        <f t="shared" si="398"/>
        <v>0</v>
      </c>
    </row>
    <row r="1267" spans="1:13" s="2" customFormat="1" ht="27" x14ac:dyDescent="0.25">
      <c r="A1267" s="31" t="s">
        <v>2803</v>
      </c>
      <c r="B1267" s="31" t="s">
        <v>2818</v>
      </c>
      <c r="C1267" s="32" t="s">
        <v>650</v>
      </c>
      <c r="D1267" s="11"/>
      <c r="E1267" s="11"/>
      <c r="F1267" s="57">
        <f t="shared" si="399"/>
        <v>0</v>
      </c>
      <c r="G1267" s="58"/>
      <c r="H1267" s="11"/>
      <c r="I1267" s="73">
        <f t="shared" si="400"/>
        <v>0</v>
      </c>
      <c r="J1267" s="59"/>
      <c r="K1267" s="58"/>
      <c r="L1267" s="73">
        <f t="shared" si="380"/>
        <v>0</v>
      </c>
      <c r="M1267" s="59">
        <f t="shared" si="398"/>
        <v>0</v>
      </c>
    </row>
    <row r="1268" spans="1:13" s="2" customFormat="1" ht="54" x14ac:dyDescent="0.25">
      <c r="A1268" s="31" t="s">
        <v>2803</v>
      </c>
      <c r="B1268" s="31" t="s">
        <v>2819</v>
      </c>
      <c r="C1268" s="32" t="s">
        <v>674</v>
      </c>
      <c r="D1268" s="11"/>
      <c r="E1268" s="11"/>
      <c r="F1268" s="57">
        <f t="shared" si="399"/>
        <v>0</v>
      </c>
      <c r="G1268" s="58"/>
      <c r="H1268" s="11"/>
      <c r="I1268" s="73">
        <f t="shared" si="400"/>
        <v>0</v>
      </c>
      <c r="J1268" s="59"/>
      <c r="K1268" s="58"/>
      <c r="L1268" s="73">
        <f t="shared" si="380"/>
        <v>0</v>
      </c>
      <c r="M1268" s="59">
        <f t="shared" si="398"/>
        <v>0</v>
      </c>
    </row>
    <row r="1269" spans="1:13" s="2" customFormat="1" ht="27" x14ac:dyDescent="0.25">
      <c r="A1269" s="31" t="s">
        <v>2803</v>
      </c>
      <c r="B1269" s="31" t="s">
        <v>2820</v>
      </c>
      <c r="C1269" s="32" t="s">
        <v>722</v>
      </c>
      <c r="D1269" s="11"/>
      <c r="E1269" s="11"/>
      <c r="F1269" s="57">
        <f t="shared" si="399"/>
        <v>0</v>
      </c>
      <c r="G1269" s="58"/>
      <c r="H1269" s="11"/>
      <c r="I1269" s="73">
        <f t="shared" si="400"/>
        <v>0</v>
      </c>
      <c r="J1269" s="59"/>
      <c r="K1269" s="58"/>
      <c r="L1269" s="73">
        <f t="shared" si="380"/>
        <v>0</v>
      </c>
      <c r="M1269" s="59">
        <f t="shared" si="398"/>
        <v>0</v>
      </c>
    </row>
    <row r="1270" spans="1:13" s="2" customFormat="1" ht="27" x14ac:dyDescent="0.25">
      <c r="A1270" s="31" t="s">
        <v>2803</v>
      </c>
      <c r="B1270" s="31" t="s">
        <v>2821</v>
      </c>
      <c r="C1270" s="32" t="s">
        <v>755</v>
      </c>
      <c r="D1270" s="11"/>
      <c r="E1270" s="11"/>
      <c r="F1270" s="57">
        <f t="shared" si="399"/>
        <v>0</v>
      </c>
      <c r="G1270" s="58"/>
      <c r="H1270" s="11"/>
      <c r="I1270" s="73">
        <f t="shared" si="400"/>
        <v>0</v>
      </c>
      <c r="J1270" s="59"/>
      <c r="K1270" s="58"/>
      <c r="L1270" s="73">
        <f t="shared" si="380"/>
        <v>0</v>
      </c>
      <c r="M1270" s="59">
        <f t="shared" si="398"/>
        <v>0</v>
      </c>
    </row>
    <row r="1271" spans="1:13" s="2" customFormat="1" ht="27" x14ac:dyDescent="0.25">
      <c r="A1271" s="31" t="s">
        <v>2803</v>
      </c>
      <c r="B1271" s="31" t="s">
        <v>2822</v>
      </c>
      <c r="C1271" s="32" t="s">
        <v>863</v>
      </c>
      <c r="D1271" s="11"/>
      <c r="E1271" s="11"/>
      <c r="F1271" s="57">
        <f t="shared" si="399"/>
        <v>0</v>
      </c>
      <c r="G1271" s="58"/>
      <c r="H1271" s="11"/>
      <c r="I1271" s="73">
        <f t="shared" si="400"/>
        <v>0</v>
      </c>
      <c r="J1271" s="59"/>
      <c r="K1271" s="58"/>
      <c r="L1271" s="73">
        <f t="shared" si="380"/>
        <v>0</v>
      </c>
      <c r="M1271" s="59">
        <f t="shared" si="398"/>
        <v>0</v>
      </c>
    </row>
    <row r="1272" spans="1:13" s="2" customFormat="1" ht="13.5" x14ac:dyDescent="0.25">
      <c r="A1272" s="31" t="s">
        <v>2803</v>
      </c>
      <c r="B1272" s="31" t="s">
        <v>2823</v>
      </c>
      <c r="C1272" s="32" t="s">
        <v>914</v>
      </c>
      <c r="D1272" s="11"/>
      <c r="E1272" s="11"/>
      <c r="F1272" s="57">
        <f t="shared" si="399"/>
        <v>0</v>
      </c>
      <c r="G1272" s="58"/>
      <c r="H1272" s="11"/>
      <c r="I1272" s="73">
        <f t="shared" si="400"/>
        <v>0</v>
      </c>
      <c r="J1272" s="59"/>
      <c r="K1272" s="58"/>
      <c r="L1272" s="73">
        <f t="shared" ref="L1272:L1335" si="401">SUM(J1272:K1272)</f>
        <v>0</v>
      </c>
      <c r="M1272" s="59">
        <f t="shared" si="398"/>
        <v>0</v>
      </c>
    </row>
    <row r="1273" spans="1:13" ht="40.5" x14ac:dyDescent="0.25">
      <c r="A1273" s="16" t="s">
        <v>2803</v>
      </c>
      <c r="B1273" s="16" t="s">
        <v>2800</v>
      </c>
      <c r="C1273" s="30" t="s">
        <v>1594</v>
      </c>
      <c r="D1273" s="7">
        <f>+D1274</f>
        <v>0</v>
      </c>
      <c r="E1273" s="7">
        <f>+E1274</f>
        <v>0</v>
      </c>
      <c r="F1273" s="8">
        <f t="shared" ref="F1273:I1274" si="402">+F1274</f>
        <v>0</v>
      </c>
      <c r="G1273" s="10">
        <f>+G1274</f>
        <v>0</v>
      </c>
      <c r="H1273" s="7">
        <f>+H1274</f>
        <v>10500000</v>
      </c>
      <c r="I1273" s="70">
        <f t="shared" si="402"/>
        <v>10500000</v>
      </c>
      <c r="J1273" s="48">
        <f>+J1274</f>
        <v>0</v>
      </c>
      <c r="K1273" s="10">
        <f>+K1274</f>
        <v>0</v>
      </c>
      <c r="L1273" s="70">
        <f t="shared" si="401"/>
        <v>0</v>
      </c>
      <c r="M1273" s="47">
        <f t="shared" ref="M1273:M1274" si="403">L1273+I1273</f>
        <v>10500000</v>
      </c>
    </row>
    <row r="1274" spans="1:13" s="2" customFormat="1" ht="13.5" x14ac:dyDescent="0.25">
      <c r="A1274" s="16" t="s">
        <v>2803</v>
      </c>
      <c r="B1274" s="16" t="s">
        <v>2824</v>
      </c>
      <c r="C1274" s="17" t="s">
        <v>170</v>
      </c>
      <c r="D1274" s="7">
        <f>+D1275</f>
        <v>0</v>
      </c>
      <c r="E1274" s="7">
        <f>+E1275</f>
        <v>0</v>
      </c>
      <c r="F1274" s="8">
        <f t="shared" si="402"/>
        <v>0</v>
      </c>
      <c r="G1274" s="10">
        <f>+G1275</f>
        <v>0</v>
      </c>
      <c r="H1274" s="7">
        <f>+H1275</f>
        <v>10500000</v>
      </c>
      <c r="I1274" s="70">
        <f t="shared" si="402"/>
        <v>10500000</v>
      </c>
      <c r="J1274" s="48">
        <f>+J1275</f>
        <v>0</v>
      </c>
      <c r="K1274" s="10">
        <f>+K1275</f>
        <v>0</v>
      </c>
      <c r="L1274" s="70">
        <f t="shared" si="401"/>
        <v>0</v>
      </c>
      <c r="M1274" s="47">
        <f t="shared" si="403"/>
        <v>10500000</v>
      </c>
    </row>
    <row r="1275" spans="1:13" s="2" customFormat="1" ht="13.5" x14ac:dyDescent="0.25">
      <c r="A1275" s="16" t="s">
        <v>2803</v>
      </c>
      <c r="B1275" s="16" t="s">
        <v>2825</v>
      </c>
      <c r="C1275" s="17" t="s">
        <v>330</v>
      </c>
      <c r="D1275" s="7">
        <f>SUM(D1276:D1286)</f>
        <v>0</v>
      </c>
      <c r="E1275" s="7">
        <f>SUM(E1276:E1286)</f>
        <v>0</v>
      </c>
      <c r="F1275" s="8">
        <f>+D1275+E1275</f>
        <v>0</v>
      </c>
      <c r="G1275" s="10">
        <f>SUM(G1276:G1286)</f>
        <v>0</v>
      </c>
      <c r="H1275" s="7">
        <f>SUM(H1276:H1286)</f>
        <v>10500000</v>
      </c>
      <c r="I1275" s="70">
        <f>+SUM(F1275:H1275)</f>
        <v>10500000</v>
      </c>
      <c r="J1275" s="48">
        <f>SUM(J1276:J1286)</f>
        <v>0</v>
      </c>
      <c r="K1275" s="10">
        <f>SUM(K1276:K1286)</f>
        <v>0</v>
      </c>
      <c r="L1275" s="70">
        <f t="shared" si="401"/>
        <v>0</v>
      </c>
      <c r="M1275" s="47">
        <f>SUM(M1276:M1286)</f>
        <v>10500000</v>
      </c>
    </row>
    <row r="1276" spans="1:13" s="2" customFormat="1" ht="27" x14ac:dyDescent="0.25">
      <c r="A1276" s="31" t="s">
        <v>2803</v>
      </c>
      <c r="B1276" s="31" t="s">
        <v>2826</v>
      </c>
      <c r="C1276" s="32" t="s">
        <v>333</v>
      </c>
      <c r="D1276" s="11"/>
      <c r="E1276" s="11"/>
      <c r="F1276" s="57">
        <f>SUM(D1276:E1276)</f>
        <v>0</v>
      </c>
      <c r="G1276" s="58"/>
      <c r="H1276" s="11"/>
      <c r="I1276" s="73">
        <f>+SUM(H1276,G1276)+F1276</f>
        <v>0</v>
      </c>
      <c r="J1276" s="59"/>
      <c r="K1276" s="58"/>
      <c r="L1276" s="73">
        <f t="shared" si="401"/>
        <v>0</v>
      </c>
      <c r="M1276" s="59">
        <f t="shared" ref="M1276:M1286" si="404">+L1276+I1276</f>
        <v>0</v>
      </c>
    </row>
    <row r="1277" spans="1:13" s="2" customFormat="1" ht="27" x14ac:dyDescent="0.25">
      <c r="A1277" s="31" t="s">
        <v>2803</v>
      </c>
      <c r="B1277" s="31" t="s">
        <v>2827</v>
      </c>
      <c r="C1277" s="32" t="s">
        <v>369</v>
      </c>
      <c r="D1277" s="11"/>
      <c r="E1277" s="11"/>
      <c r="F1277" s="57">
        <f t="shared" ref="F1277:F1286" si="405">SUM(D1277:E1277)</f>
        <v>0</v>
      </c>
      <c r="G1277" s="58"/>
      <c r="H1277" s="11"/>
      <c r="I1277" s="73">
        <f t="shared" ref="I1277:I1286" si="406">+SUM(H1277,G1277)+F1277</f>
        <v>0</v>
      </c>
      <c r="J1277" s="59"/>
      <c r="K1277" s="58"/>
      <c r="L1277" s="73">
        <f t="shared" si="401"/>
        <v>0</v>
      </c>
      <c r="M1277" s="59">
        <f t="shared" si="404"/>
        <v>0</v>
      </c>
    </row>
    <row r="1278" spans="1:13" s="2" customFormat="1" ht="40.5" x14ac:dyDescent="0.25">
      <c r="A1278" s="31" t="s">
        <v>2803</v>
      </c>
      <c r="B1278" s="31" t="s">
        <v>2828</v>
      </c>
      <c r="C1278" s="32" t="s">
        <v>384</v>
      </c>
      <c r="D1278" s="11"/>
      <c r="E1278" s="11"/>
      <c r="F1278" s="57">
        <f t="shared" si="405"/>
        <v>0</v>
      </c>
      <c r="G1278" s="58"/>
      <c r="H1278" s="11"/>
      <c r="I1278" s="73">
        <f t="shared" si="406"/>
        <v>0</v>
      </c>
      <c r="J1278" s="59"/>
      <c r="K1278" s="58"/>
      <c r="L1278" s="73">
        <f t="shared" si="401"/>
        <v>0</v>
      </c>
      <c r="M1278" s="59">
        <f t="shared" si="404"/>
        <v>0</v>
      </c>
    </row>
    <row r="1279" spans="1:13" s="2" customFormat="1" ht="27" x14ac:dyDescent="0.25">
      <c r="A1279" s="31" t="s">
        <v>2803</v>
      </c>
      <c r="B1279" s="31" t="s">
        <v>2829</v>
      </c>
      <c r="C1279" s="32" t="s">
        <v>459</v>
      </c>
      <c r="D1279" s="11"/>
      <c r="E1279" s="11"/>
      <c r="F1279" s="57">
        <f t="shared" si="405"/>
        <v>0</v>
      </c>
      <c r="G1279" s="58"/>
      <c r="H1279" s="11"/>
      <c r="I1279" s="73">
        <f t="shared" si="406"/>
        <v>0</v>
      </c>
      <c r="J1279" s="59"/>
      <c r="K1279" s="58"/>
      <c r="L1279" s="73">
        <f t="shared" si="401"/>
        <v>0</v>
      </c>
      <c r="M1279" s="59">
        <f t="shared" si="404"/>
        <v>0</v>
      </c>
    </row>
    <row r="1280" spans="1:13" s="2" customFormat="1" ht="27" x14ac:dyDescent="0.25">
      <c r="A1280" s="31" t="s">
        <v>2803</v>
      </c>
      <c r="B1280" s="31" t="s">
        <v>2830</v>
      </c>
      <c r="C1280" s="32" t="s">
        <v>588</v>
      </c>
      <c r="D1280" s="11"/>
      <c r="E1280" s="11"/>
      <c r="F1280" s="57">
        <f t="shared" si="405"/>
        <v>0</v>
      </c>
      <c r="G1280" s="58"/>
      <c r="H1280" s="11"/>
      <c r="I1280" s="73">
        <f t="shared" si="406"/>
        <v>0</v>
      </c>
      <c r="J1280" s="59"/>
      <c r="K1280" s="58"/>
      <c r="L1280" s="73">
        <f t="shared" si="401"/>
        <v>0</v>
      </c>
      <c r="M1280" s="59">
        <f t="shared" si="404"/>
        <v>0</v>
      </c>
    </row>
    <row r="1281" spans="1:13" s="2" customFormat="1" ht="27" x14ac:dyDescent="0.25">
      <c r="A1281" s="31" t="s">
        <v>2803</v>
      </c>
      <c r="B1281" s="31" t="s">
        <v>2831</v>
      </c>
      <c r="C1281" s="32" t="s">
        <v>650</v>
      </c>
      <c r="D1281" s="11"/>
      <c r="E1281" s="11"/>
      <c r="F1281" s="57">
        <f t="shared" si="405"/>
        <v>0</v>
      </c>
      <c r="G1281" s="58"/>
      <c r="H1281" s="11"/>
      <c r="I1281" s="73">
        <f t="shared" si="406"/>
        <v>0</v>
      </c>
      <c r="J1281" s="59"/>
      <c r="K1281" s="58"/>
      <c r="L1281" s="73">
        <f t="shared" si="401"/>
        <v>0</v>
      </c>
      <c r="M1281" s="59">
        <f t="shared" si="404"/>
        <v>0</v>
      </c>
    </row>
    <row r="1282" spans="1:13" s="2" customFormat="1" ht="54" x14ac:dyDescent="0.25">
      <c r="A1282" s="31" t="s">
        <v>2803</v>
      </c>
      <c r="B1282" s="31" t="s">
        <v>2832</v>
      </c>
      <c r="C1282" s="32" t="s">
        <v>674</v>
      </c>
      <c r="D1282" s="11"/>
      <c r="E1282" s="11"/>
      <c r="F1282" s="57">
        <f t="shared" si="405"/>
        <v>0</v>
      </c>
      <c r="G1282" s="58"/>
      <c r="H1282" s="11"/>
      <c r="I1282" s="73">
        <f t="shared" si="406"/>
        <v>0</v>
      </c>
      <c r="J1282" s="59"/>
      <c r="K1282" s="58"/>
      <c r="L1282" s="73">
        <f t="shared" si="401"/>
        <v>0</v>
      </c>
      <c r="M1282" s="59">
        <f t="shared" si="404"/>
        <v>0</v>
      </c>
    </row>
    <row r="1283" spans="1:13" s="2" customFormat="1" ht="27" x14ac:dyDescent="0.25">
      <c r="A1283" s="31" t="s">
        <v>2803</v>
      </c>
      <c r="B1283" s="31" t="s">
        <v>2833</v>
      </c>
      <c r="C1283" s="32" t="s">
        <v>722</v>
      </c>
      <c r="D1283" s="11"/>
      <c r="E1283" s="11"/>
      <c r="F1283" s="57">
        <f t="shared" si="405"/>
        <v>0</v>
      </c>
      <c r="G1283" s="58"/>
      <c r="H1283" s="11"/>
      <c r="I1283" s="73">
        <f t="shared" si="406"/>
        <v>0</v>
      </c>
      <c r="J1283" s="59"/>
      <c r="K1283" s="58"/>
      <c r="L1283" s="73">
        <f t="shared" si="401"/>
        <v>0</v>
      </c>
      <c r="M1283" s="59">
        <f t="shared" si="404"/>
        <v>0</v>
      </c>
    </row>
    <row r="1284" spans="1:13" s="2" customFormat="1" ht="27" x14ac:dyDescent="0.25">
      <c r="A1284" s="31" t="s">
        <v>2803</v>
      </c>
      <c r="B1284" s="31" t="s">
        <v>2834</v>
      </c>
      <c r="C1284" s="32" t="s">
        <v>755</v>
      </c>
      <c r="D1284" s="11"/>
      <c r="E1284" s="11"/>
      <c r="F1284" s="57">
        <f t="shared" si="405"/>
        <v>0</v>
      </c>
      <c r="G1284" s="58"/>
      <c r="H1284" s="11">
        <v>10500000</v>
      </c>
      <c r="I1284" s="73">
        <f t="shared" si="406"/>
        <v>10500000</v>
      </c>
      <c r="J1284" s="59"/>
      <c r="K1284" s="58"/>
      <c r="L1284" s="73">
        <f t="shared" si="401"/>
        <v>0</v>
      </c>
      <c r="M1284" s="59">
        <f t="shared" si="404"/>
        <v>10500000</v>
      </c>
    </row>
    <row r="1285" spans="1:13" s="2" customFormat="1" ht="27" x14ac:dyDescent="0.25">
      <c r="A1285" s="31" t="s">
        <v>2803</v>
      </c>
      <c r="B1285" s="31" t="s">
        <v>2835</v>
      </c>
      <c r="C1285" s="32" t="s">
        <v>863</v>
      </c>
      <c r="D1285" s="11"/>
      <c r="E1285" s="11"/>
      <c r="F1285" s="57">
        <f t="shared" si="405"/>
        <v>0</v>
      </c>
      <c r="G1285" s="58"/>
      <c r="H1285" s="11"/>
      <c r="I1285" s="73">
        <f t="shared" si="406"/>
        <v>0</v>
      </c>
      <c r="J1285" s="59"/>
      <c r="K1285" s="58"/>
      <c r="L1285" s="73">
        <f t="shared" si="401"/>
        <v>0</v>
      </c>
      <c r="M1285" s="59">
        <f t="shared" si="404"/>
        <v>0</v>
      </c>
    </row>
    <row r="1286" spans="1:13" s="2" customFormat="1" ht="13.5" x14ac:dyDescent="0.25">
      <c r="A1286" s="31" t="s">
        <v>2803</v>
      </c>
      <c r="B1286" s="31" t="s">
        <v>2836</v>
      </c>
      <c r="C1286" s="32" t="s">
        <v>914</v>
      </c>
      <c r="D1286" s="11"/>
      <c r="E1286" s="11"/>
      <c r="F1286" s="57">
        <f t="shared" si="405"/>
        <v>0</v>
      </c>
      <c r="G1286" s="58"/>
      <c r="H1286" s="11"/>
      <c r="I1286" s="73">
        <f t="shared" si="406"/>
        <v>0</v>
      </c>
      <c r="J1286" s="59"/>
      <c r="K1286" s="58"/>
      <c r="L1286" s="73">
        <f t="shared" si="401"/>
        <v>0</v>
      </c>
      <c r="M1286" s="59">
        <f t="shared" si="404"/>
        <v>0</v>
      </c>
    </row>
    <row r="1287" spans="1:13" ht="27" x14ac:dyDescent="0.25">
      <c r="A1287" s="16" t="s">
        <v>2803</v>
      </c>
      <c r="B1287" s="16" t="s">
        <v>2801</v>
      </c>
      <c r="C1287" s="30" t="s">
        <v>1595</v>
      </c>
      <c r="D1287" s="7">
        <f>+D1288</f>
        <v>0</v>
      </c>
      <c r="E1287" s="7">
        <f>+E1288</f>
        <v>0</v>
      </c>
      <c r="F1287" s="8">
        <f t="shared" ref="F1287:I1288" si="407">+F1288</f>
        <v>0</v>
      </c>
      <c r="G1287" s="10">
        <f>+G1288</f>
        <v>0</v>
      </c>
      <c r="H1287" s="7">
        <f>+H1288</f>
        <v>22000000</v>
      </c>
      <c r="I1287" s="70">
        <f t="shared" si="407"/>
        <v>22000000</v>
      </c>
      <c r="J1287" s="48">
        <f>+J1288</f>
        <v>0</v>
      </c>
      <c r="K1287" s="10">
        <f>+K1288</f>
        <v>0</v>
      </c>
      <c r="L1287" s="70">
        <f t="shared" si="401"/>
        <v>0</v>
      </c>
      <c r="M1287" s="47">
        <f t="shared" ref="M1287:M1288" si="408">L1287+I1287</f>
        <v>22000000</v>
      </c>
    </row>
    <row r="1288" spans="1:13" s="2" customFormat="1" ht="13.5" x14ac:dyDescent="0.25">
      <c r="A1288" s="16" t="s">
        <v>2803</v>
      </c>
      <c r="B1288" s="16" t="s">
        <v>2837</v>
      </c>
      <c r="C1288" s="17" t="s">
        <v>170</v>
      </c>
      <c r="D1288" s="7">
        <f>+D1289</f>
        <v>0</v>
      </c>
      <c r="E1288" s="7">
        <f>+E1289</f>
        <v>0</v>
      </c>
      <c r="F1288" s="8">
        <f t="shared" si="407"/>
        <v>0</v>
      </c>
      <c r="G1288" s="10">
        <f>+G1289</f>
        <v>0</v>
      </c>
      <c r="H1288" s="7">
        <f>+H1289</f>
        <v>22000000</v>
      </c>
      <c r="I1288" s="70">
        <f t="shared" si="407"/>
        <v>22000000</v>
      </c>
      <c r="J1288" s="48">
        <f>+J1289</f>
        <v>0</v>
      </c>
      <c r="K1288" s="10">
        <f>+K1289</f>
        <v>0</v>
      </c>
      <c r="L1288" s="70">
        <f t="shared" si="401"/>
        <v>0</v>
      </c>
      <c r="M1288" s="47">
        <f t="shared" si="408"/>
        <v>22000000</v>
      </c>
    </row>
    <row r="1289" spans="1:13" s="2" customFormat="1" ht="13.5" x14ac:dyDescent="0.25">
      <c r="A1289" s="16" t="s">
        <v>2803</v>
      </c>
      <c r="B1289" s="16" t="s">
        <v>2838</v>
      </c>
      <c r="C1289" s="17" t="s">
        <v>330</v>
      </c>
      <c r="D1289" s="7">
        <f>SUM(D1290:D1300)</f>
        <v>0</v>
      </c>
      <c r="E1289" s="7">
        <f>SUM(E1290:E1300)</f>
        <v>0</v>
      </c>
      <c r="F1289" s="8">
        <f>+D1289+E1289</f>
        <v>0</v>
      </c>
      <c r="G1289" s="10">
        <f>SUM(G1290:G1300)</f>
        <v>0</v>
      </c>
      <c r="H1289" s="7">
        <f>SUM(H1290:H1300)</f>
        <v>22000000</v>
      </c>
      <c r="I1289" s="70">
        <f>+SUM(F1289:H1289)</f>
        <v>22000000</v>
      </c>
      <c r="J1289" s="48">
        <f>SUM(J1290:J1300)</f>
        <v>0</v>
      </c>
      <c r="K1289" s="10">
        <f>SUM(K1290:K1300)</f>
        <v>0</v>
      </c>
      <c r="L1289" s="70">
        <f t="shared" si="401"/>
        <v>0</v>
      </c>
      <c r="M1289" s="47">
        <f>SUM(M1290:M1300)</f>
        <v>22000000</v>
      </c>
    </row>
    <row r="1290" spans="1:13" s="2" customFormat="1" ht="27" x14ac:dyDescent="0.25">
      <c r="A1290" s="31" t="s">
        <v>2803</v>
      </c>
      <c r="B1290" s="31" t="s">
        <v>2839</v>
      </c>
      <c r="C1290" s="32" t="s">
        <v>333</v>
      </c>
      <c r="D1290" s="11"/>
      <c r="E1290" s="11"/>
      <c r="F1290" s="57">
        <f>SUM(D1290:E1290)</f>
        <v>0</v>
      </c>
      <c r="G1290" s="58"/>
      <c r="H1290" s="11"/>
      <c r="I1290" s="73">
        <f>+SUM(H1290,G1290)+F1290</f>
        <v>0</v>
      </c>
      <c r="J1290" s="59"/>
      <c r="K1290" s="58"/>
      <c r="L1290" s="73">
        <f t="shared" si="401"/>
        <v>0</v>
      </c>
      <c r="M1290" s="59">
        <f t="shared" ref="M1290:M1300" si="409">+L1290+I1290</f>
        <v>0</v>
      </c>
    </row>
    <row r="1291" spans="1:13" s="2" customFormat="1" ht="27" x14ac:dyDescent="0.25">
      <c r="A1291" s="31" t="s">
        <v>2803</v>
      </c>
      <c r="B1291" s="31" t="s">
        <v>2840</v>
      </c>
      <c r="C1291" s="32" t="s">
        <v>369</v>
      </c>
      <c r="D1291" s="11"/>
      <c r="E1291" s="11"/>
      <c r="F1291" s="57">
        <f t="shared" ref="F1291:F1300" si="410">SUM(D1291:E1291)</f>
        <v>0</v>
      </c>
      <c r="G1291" s="58"/>
      <c r="H1291" s="11"/>
      <c r="I1291" s="73">
        <f t="shared" ref="I1291:I1300" si="411">+SUM(H1291,G1291)+F1291</f>
        <v>0</v>
      </c>
      <c r="J1291" s="59"/>
      <c r="K1291" s="58"/>
      <c r="L1291" s="73">
        <f t="shared" si="401"/>
        <v>0</v>
      </c>
      <c r="M1291" s="59">
        <f t="shared" si="409"/>
        <v>0</v>
      </c>
    </row>
    <row r="1292" spans="1:13" s="2" customFormat="1" ht="40.5" x14ac:dyDescent="0.25">
      <c r="A1292" s="31" t="s">
        <v>2803</v>
      </c>
      <c r="B1292" s="31" t="s">
        <v>2841</v>
      </c>
      <c r="C1292" s="32" t="s">
        <v>384</v>
      </c>
      <c r="D1292" s="11"/>
      <c r="E1292" s="11"/>
      <c r="F1292" s="57">
        <f t="shared" si="410"/>
        <v>0</v>
      </c>
      <c r="G1292" s="58"/>
      <c r="H1292" s="11"/>
      <c r="I1292" s="73">
        <f t="shared" si="411"/>
        <v>0</v>
      </c>
      <c r="J1292" s="59"/>
      <c r="K1292" s="58"/>
      <c r="L1292" s="73">
        <f t="shared" si="401"/>
        <v>0</v>
      </c>
      <c r="M1292" s="59">
        <f t="shared" si="409"/>
        <v>0</v>
      </c>
    </row>
    <row r="1293" spans="1:13" s="2" customFormat="1" ht="27" x14ac:dyDescent="0.25">
      <c r="A1293" s="31" t="s">
        <v>2803</v>
      </c>
      <c r="B1293" s="31" t="s">
        <v>2842</v>
      </c>
      <c r="C1293" s="32" t="s">
        <v>459</v>
      </c>
      <c r="D1293" s="11"/>
      <c r="E1293" s="11"/>
      <c r="F1293" s="57">
        <f t="shared" si="410"/>
        <v>0</v>
      </c>
      <c r="G1293" s="58"/>
      <c r="H1293" s="11"/>
      <c r="I1293" s="73">
        <f t="shared" si="411"/>
        <v>0</v>
      </c>
      <c r="J1293" s="59"/>
      <c r="K1293" s="58"/>
      <c r="L1293" s="73">
        <f t="shared" si="401"/>
        <v>0</v>
      </c>
      <c r="M1293" s="59">
        <f t="shared" si="409"/>
        <v>0</v>
      </c>
    </row>
    <row r="1294" spans="1:13" s="2" customFormat="1" ht="27" x14ac:dyDescent="0.25">
      <c r="A1294" s="31" t="s">
        <v>2803</v>
      </c>
      <c r="B1294" s="31" t="s">
        <v>2843</v>
      </c>
      <c r="C1294" s="32" t="s">
        <v>588</v>
      </c>
      <c r="D1294" s="11"/>
      <c r="E1294" s="11"/>
      <c r="F1294" s="57">
        <f t="shared" si="410"/>
        <v>0</v>
      </c>
      <c r="G1294" s="58"/>
      <c r="H1294" s="11"/>
      <c r="I1294" s="73">
        <f t="shared" si="411"/>
        <v>0</v>
      </c>
      <c r="J1294" s="59"/>
      <c r="K1294" s="58"/>
      <c r="L1294" s="73">
        <f t="shared" si="401"/>
        <v>0</v>
      </c>
      <c r="M1294" s="59">
        <f t="shared" si="409"/>
        <v>0</v>
      </c>
    </row>
    <row r="1295" spans="1:13" s="2" customFormat="1" ht="27" x14ac:dyDescent="0.25">
      <c r="A1295" s="31" t="s">
        <v>2803</v>
      </c>
      <c r="B1295" s="31" t="s">
        <v>2844</v>
      </c>
      <c r="C1295" s="32" t="s">
        <v>650</v>
      </c>
      <c r="D1295" s="11"/>
      <c r="E1295" s="11"/>
      <c r="F1295" s="57">
        <f t="shared" si="410"/>
        <v>0</v>
      </c>
      <c r="G1295" s="58"/>
      <c r="H1295" s="11"/>
      <c r="I1295" s="73">
        <f t="shared" si="411"/>
        <v>0</v>
      </c>
      <c r="J1295" s="59"/>
      <c r="K1295" s="58"/>
      <c r="L1295" s="73">
        <f t="shared" si="401"/>
        <v>0</v>
      </c>
      <c r="M1295" s="59">
        <f t="shared" si="409"/>
        <v>0</v>
      </c>
    </row>
    <row r="1296" spans="1:13" s="2" customFormat="1" ht="54" x14ac:dyDescent="0.25">
      <c r="A1296" s="31" t="s">
        <v>2803</v>
      </c>
      <c r="B1296" s="31" t="s">
        <v>2845</v>
      </c>
      <c r="C1296" s="32" t="s">
        <v>674</v>
      </c>
      <c r="D1296" s="11"/>
      <c r="E1296" s="11"/>
      <c r="F1296" s="57">
        <f t="shared" si="410"/>
        <v>0</v>
      </c>
      <c r="G1296" s="58"/>
      <c r="H1296" s="11"/>
      <c r="I1296" s="73">
        <f t="shared" si="411"/>
        <v>0</v>
      </c>
      <c r="J1296" s="59"/>
      <c r="K1296" s="58"/>
      <c r="L1296" s="73">
        <f t="shared" si="401"/>
        <v>0</v>
      </c>
      <c r="M1296" s="59">
        <f t="shared" si="409"/>
        <v>0</v>
      </c>
    </row>
    <row r="1297" spans="1:13" s="2" customFormat="1" ht="27" x14ac:dyDescent="0.25">
      <c r="A1297" s="31" t="s">
        <v>2803</v>
      </c>
      <c r="B1297" s="31" t="s">
        <v>2846</v>
      </c>
      <c r="C1297" s="32" t="s">
        <v>722</v>
      </c>
      <c r="D1297" s="11"/>
      <c r="E1297" s="11"/>
      <c r="F1297" s="57">
        <f t="shared" si="410"/>
        <v>0</v>
      </c>
      <c r="G1297" s="58"/>
      <c r="H1297" s="11"/>
      <c r="I1297" s="73">
        <f t="shared" si="411"/>
        <v>0</v>
      </c>
      <c r="J1297" s="59"/>
      <c r="K1297" s="58"/>
      <c r="L1297" s="73">
        <f t="shared" si="401"/>
        <v>0</v>
      </c>
      <c r="M1297" s="59">
        <f t="shared" si="409"/>
        <v>0</v>
      </c>
    </row>
    <row r="1298" spans="1:13" s="2" customFormat="1" ht="27" x14ac:dyDescent="0.25">
      <c r="A1298" s="31" t="s">
        <v>2803</v>
      </c>
      <c r="B1298" s="31" t="s">
        <v>2847</v>
      </c>
      <c r="C1298" s="32" t="s">
        <v>755</v>
      </c>
      <c r="D1298" s="11"/>
      <c r="E1298" s="11"/>
      <c r="F1298" s="57">
        <f t="shared" si="410"/>
        <v>0</v>
      </c>
      <c r="G1298" s="58"/>
      <c r="H1298" s="11">
        <v>22000000</v>
      </c>
      <c r="I1298" s="73">
        <f t="shared" si="411"/>
        <v>22000000</v>
      </c>
      <c r="J1298" s="59"/>
      <c r="K1298" s="58"/>
      <c r="L1298" s="73">
        <f t="shared" si="401"/>
        <v>0</v>
      </c>
      <c r="M1298" s="59">
        <f t="shared" si="409"/>
        <v>22000000</v>
      </c>
    </row>
    <row r="1299" spans="1:13" s="2" customFormat="1" ht="27" x14ac:dyDescent="0.25">
      <c r="A1299" s="31" t="s">
        <v>2803</v>
      </c>
      <c r="B1299" s="31" t="s">
        <v>2848</v>
      </c>
      <c r="C1299" s="32" t="s">
        <v>863</v>
      </c>
      <c r="D1299" s="11"/>
      <c r="E1299" s="11"/>
      <c r="F1299" s="57">
        <f t="shared" si="410"/>
        <v>0</v>
      </c>
      <c r="G1299" s="58"/>
      <c r="H1299" s="11"/>
      <c r="I1299" s="73">
        <f t="shared" si="411"/>
        <v>0</v>
      </c>
      <c r="J1299" s="59"/>
      <c r="K1299" s="58"/>
      <c r="L1299" s="73">
        <f t="shared" si="401"/>
        <v>0</v>
      </c>
      <c r="M1299" s="59">
        <f t="shared" si="409"/>
        <v>0</v>
      </c>
    </row>
    <row r="1300" spans="1:13" s="2" customFormat="1" ht="13.5" x14ac:dyDescent="0.25">
      <c r="A1300" s="31" t="s">
        <v>2803</v>
      </c>
      <c r="B1300" s="31" t="s">
        <v>2849</v>
      </c>
      <c r="C1300" s="32" t="s">
        <v>914</v>
      </c>
      <c r="D1300" s="11"/>
      <c r="E1300" s="11"/>
      <c r="F1300" s="57">
        <f t="shared" si="410"/>
        <v>0</v>
      </c>
      <c r="G1300" s="58"/>
      <c r="H1300" s="11"/>
      <c r="I1300" s="73">
        <f t="shared" si="411"/>
        <v>0</v>
      </c>
      <c r="J1300" s="59"/>
      <c r="K1300" s="58"/>
      <c r="L1300" s="73">
        <f t="shared" si="401"/>
        <v>0</v>
      </c>
      <c r="M1300" s="59">
        <f t="shared" si="409"/>
        <v>0</v>
      </c>
    </row>
    <row r="1301" spans="1:13" ht="13.5" x14ac:dyDescent="0.25">
      <c r="A1301" s="16" t="s">
        <v>1502</v>
      </c>
      <c r="B1301" s="16" t="s">
        <v>1503</v>
      </c>
      <c r="C1301" s="30" t="s">
        <v>1504</v>
      </c>
      <c r="D1301" s="7">
        <f>+D1302+D1316+D1330</f>
        <v>0</v>
      </c>
      <c r="E1301" s="7">
        <f>+E1302+E1316+E1330</f>
        <v>11983000</v>
      </c>
      <c r="F1301" s="8">
        <f>+D1301+E1301</f>
        <v>11983000</v>
      </c>
      <c r="G1301" s="10">
        <f>+G1302+G1316+G1330</f>
        <v>0</v>
      </c>
      <c r="H1301" s="7">
        <f>+H1302+H1316+H1330</f>
        <v>57000000</v>
      </c>
      <c r="I1301" s="70">
        <f>+SUM(F1301:H1301)</f>
        <v>68983000</v>
      </c>
      <c r="J1301" s="48">
        <f>+J1302+J1316+J1330</f>
        <v>0</v>
      </c>
      <c r="K1301" s="10">
        <f>+K1302+K1316+K1330</f>
        <v>0</v>
      </c>
      <c r="L1301" s="70">
        <f t="shared" si="401"/>
        <v>0</v>
      </c>
      <c r="M1301" s="48">
        <f>+I1301+L1301</f>
        <v>68983000</v>
      </c>
    </row>
    <row r="1302" spans="1:13" ht="27" x14ac:dyDescent="0.25">
      <c r="A1302" s="16" t="s">
        <v>2809</v>
      </c>
      <c r="B1302" s="16" t="s">
        <v>2806</v>
      </c>
      <c r="C1302" s="30" t="s">
        <v>1598</v>
      </c>
      <c r="D1302" s="7">
        <f>+D1303</f>
        <v>0</v>
      </c>
      <c r="E1302" s="7">
        <f>+E1303</f>
        <v>11983000</v>
      </c>
      <c r="F1302" s="8">
        <f t="shared" ref="F1302:I1303" si="412">+F1303</f>
        <v>11983000</v>
      </c>
      <c r="G1302" s="10">
        <f>+G1303</f>
        <v>0</v>
      </c>
      <c r="H1302" s="7">
        <f>+H1303</f>
        <v>25000000</v>
      </c>
      <c r="I1302" s="70">
        <f t="shared" si="412"/>
        <v>36983000</v>
      </c>
      <c r="J1302" s="48">
        <f>+J1303</f>
        <v>0</v>
      </c>
      <c r="K1302" s="10">
        <f>+K1303</f>
        <v>0</v>
      </c>
      <c r="L1302" s="70">
        <f t="shared" si="401"/>
        <v>0</v>
      </c>
      <c r="M1302" s="47">
        <f t="shared" ref="M1302:M1303" si="413">L1302+I1302</f>
        <v>36983000</v>
      </c>
    </row>
    <row r="1303" spans="1:13" s="2" customFormat="1" ht="13.5" x14ac:dyDescent="0.25">
      <c r="A1303" s="16" t="s">
        <v>2809</v>
      </c>
      <c r="B1303" s="16" t="s">
        <v>2954</v>
      </c>
      <c r="C1303" s="17" t="s">
        <v>170</v>
      </c>
      <c r="D1303" s="7">
        <f>+D1304</f>
        <v>0</v>
      </c>
      <c r="E1303" s="7">
        <f>+E1304</f>
        <v>11983000</v>
      </c>
      <c r="F1303" s="8">
        <f t="shared" si="412"/>
        <v>11983000</v>
      </c>
      <c r="G1303" s="10">
        <f>+G1304</f>
        <v>0</v>
      </c>
      <c r="H1303" s="7">
        <f>+H1304</f>
        <v>25000000</v>
      </c>
      <c r="I1303" s="70">
        <f t="shared" si="412"/>
        <v>36983000</v>
      </c>
      <c r="J1303" s="48">
        <f>+J1304</f>
        <v>0</v>
      </c>
      <c r="K1303" s="10">
        <f>+K1304</f>
        <v>0</v>
      </c>
      <c r="L1303" s="70">
        <f t="shared" si="401"/>
        <v>0</v>
      </c>
      <c r="M1303" s="47">
        <f t="shared" si="413"/>
        <v>36983000</v>
      </c>
    </row>
    <row r="1304" spans="1:13" s="2" customFormat="1" ht="13.5" x14ac:dyDescent="0.25">
      <c r="A1304" s="16" t="s">
        <v>2809</v>
      </c>
      <c r="B1304" s="16" t="s">
        <v>2955</v>
      </c>
      <c r="C1304" s="17" t="s">
        <v>330</v>
      </c>
      <c r="D1304" s="7">
        <f>SUM(D1305:D1315)</f>
        <v>0</v>
      </c>
      <c r="E1304" s="7">
        <f>SUM(E1305:E1315)</f>
        <v>11983000</v>
      </c>
      <c r="F1304" s="8">
        <f>+D1304+E1304</f>
        <v>11983000</v>
      </c>
      <c r="G1304" s="10">
        <f>SUM(G1305:G1315)</f>
        <v>0</v>
      </c>
      <c r="H1304" s="7">
        <f>SUM(H1305:H1315)</f>
        <v>25000000</v>
      </c>
      <c r="I1304" s="70">
        <f>+SUM(F1304:H1304)</f>
        <v>36983000</v>
      </c>
      <c r="J1304" s="48">
        <f>SUM(J1305:J1315)</f>
        <v>0</v>
      </c>
      <c r="K1304" s="10">
        <f>SUM(K1305:K1315)</f>
        <v>0</v>
      </c>
      <c r="L1304" s="70">
        <f t="shared" si="401"/>
        <v>0</v>
      </c>
      <c r="M1304" s="47">
        <f>SUM(M1305:M1315)</f>
        <v>36983000</v>
      </c>
    </row>
    <row r="1305" spans="1:13" s="2" customFormat="1" ht="27" x14ac:dyDescent="0.25">
      <c r="A1305" s="31" t="s">
        <v>2809</v>
      </c>
      <c r="B1305" s="31" t="s">
        <v>2956</v>
      </c>
      <c r="C1305" s="32" t="s">
        <v>333</v>
      </c>
      <c r="D1305" s="11"/>
      <c r="E1305" s="11"/>
      <c r="F1305" s="57">
        <f>SUM(D1305:E1305)</f>
        <v>0</v>
      </c>
      <c r="G1305" s="58"/>
      <c r="H1305" s="11"/>
      <c r="I1305" s="73">
        <f>+SUM(H1305,G1305)+F1305</f>
        <v>0</v>
      </c>
      <c r="J1305" s="59"/>
      <c r="K1305" s="58"/>
      <c r="L1305" s="73">
        <f t="shared" si="401"/>
        <v>0</v>
      </c>
      <c r="M1305" s="59">
        <f t="shared" ref="M1305:M1315" si="414">+L1305+I1305</f>
        <v>0</v>
      </c>
    </row>
    <row r="1306" spans="1:13" s="2" customFormat="1" ht="27" x14ac:dyDescent="0.25">
      <c r="A1306" s="31" t="s">
        <v>2809</v>
      </c>
      <c r="B1306" s="31" t="s">
        <v>2957</v>
      </c>
      <c r="C1306" s="32" t="s">
        <v>369</v>
      </c>
      <c r="D1306" s="11"/>
      <c r="E1306" s="11"/>
      <c r="F1306" s="57">
        <f t="shared" ref="F1306:F1315" si="415">SUM(D1306:E1306)</f>
        <v>0</v>
      </c>
      <c r="G1306" s="58"/>
      <c r="H1306" s="11"/>
      <c r="I1306" s="73">
        <f t="shared" ref="I1306:I1315" si="416">+SUM(H1306,G1306)+F1306</f>
        <v>0</v>
      </c>
      <c r="J1306" s="59"/>
      <c r="K1306" s="58"/>
      <c r="L1306" s="73">
        <f t="shared" si="401"/>
        <v>0</v>
      </c>
      <c r="M1306" s="59">
        <f t="shared" si="414"/>
        <v>0</v>
      </c>
    </row>
    <row r="1307" spans="1:13" s="2" customFormat="1" ht="40.5" x14ac:dyDescent="0.25">
      <c r="A1307" s="31" t="s">
        <v>2809</v>
      </c>
      <c r="B1307" s="31" t="s">
        <v>2958</v>
      </c>
      <c r="C1307" s="32" t="s">
        <v>384</v>
      </c>
      <c r="D1307" s="11"/>
      <c r="E1307" s="11"/>
      <c r="F1307" s="57">
        <f t="shared" si="415"/>
        <v>0</v>
      </c>
      <c r="G1307" s="58"/>
      <c r="H1307" s="11"/>
      <c r="I1307" s="73">
        <f t="shared" si="416"/>
        <v>0</v>
      </c>
      <c r="J1307" s="59"/>
      <c r="K1307" s="58"/>
      <c r="L1307" s="73">
        <f t="shared" si="401"/>
        <v>0</v>
      </c>
      <c r="M1307" s="59">
        <f t="shared" si="414"/>
        <v>0</v>
      </c>
    </row>
    <row r="1308" spans="1:13" s="2" customFormat="1" ht="27" x14ac:dyDescent="0.25">
      <c r="A1308" s="31" t="s">
        <v>2809</v>
      </c>
      <c r="B1308" s="31" t="s">
        <v>2959</v>
      </c>
      <c r="C1308" s="32" t="s">
        <v>459</v>
      </c>
      <c r="D1308" s="11"/>
      <c r="E1308" s="11"/>
      <c r="F1308" s="57">
        <f t="shared" si="415"/>
        <v>0</v>
      </c>
      <c r="G1308" s="58"/>
      <c r="H1308" s="11"/>
      <c r="I1308" s="73">
        <f t="shared" si="416"/>
        <v>0</v>
      </c>
      <c r="J1308" s="59"/>
      <c r="K1308" s="58"/>
      <c r="L1308" s="73">
        <f t="shared" si="401"/>
        <v>0</v>
      </c>
      <c r="M1308" s="59">
        <f t="shared" si="414"/>
        <v>0</v>
      </c>
    </row>
    <row r="1309" spans="1:13" s="2" customFormat="1" ht="27" x14ac:dyDescent="0.25">
      <c r="A1309" s="31" t="s">
        <v>2809</v>
      </c>
      <c r="B1309" s="31" t="s">
        <v>2960</v>
      </c>
      <c r="C1309" s="32" t="s">
        <v>588</v>
      </c>
      <c r="D1309" s="11"/>
      <c r="E1309" s="11"/>
      <c r="F1309" s="57">
        <f t="shared" si="415"/>
        <v>0</v>
      </c>
      <c r="G1309" s="58"/>
      <c r="H1309" s="11"/>
      <c r="I1309" s="73">
        <f t="shared" si="416"/>
        <v>0</v>
      </c>
      <c r="J1309" s="59"/>
      <c r="K1309" s="58"/>
      <c r="L1309" s="73">
        <f t="shared" si="401"/>
        <v>0</v>
      </c>
      <c r="M1309" s="59">
        <f t="shared" si="414"/>
        <v>0</v>
      </c>
    </row>
    <row r="1310" spans="1:13" s="2" customFormat="1" ht="27" x14ac:dyDescent="0.25">
      <c r="A1310" s="31" t="s">
        <v>2809</v>
      </c>
      <c r="B1310" s="31" t="s">
        <v>2961</v>
      </c>
      <c r="C1310" s="32" t="s">
        <v>650</v>
      </c>
      <c r="D1310" s="11"/>
      <c r="E1310" s="11"/>
      <c r="F1310" s="57">
        <f t="shared" si="415"/>
        <v>0</v>
      </c>
      <c r="G1310" s="58"/>
      <c r="H1310" s="11"/>
      <c r="I1310" s="73">
        <f t="shared" si="416"/>
        <v>0</v>
      </c>
      <c r="J1310" s="59"/>
      <c r="K1310" s="58"/>
      <c r="L1310" s="73">
        <f t="shared" si="401"/>
        <v>0</v>
      </c>
      <c r="M1310" s="59">
        <f t="shared" si="414"/>
        <v>0</v>
      </c>
    </row>
    <row r="1311" spans="1:13" s="2" customFormat="1" ht="54" x14ac:dyDescent="0.25">
      <c r="A1311" s="31" t="s">
        <v>2809</v>
      </c>
      <c r="B1311" s="31" t="s">
        <v>2962</v>
      </c>
      <c r="C1311" s="32" t="s">
        <v>674</v>
      </c>
      <c r="D1311" s="11"/>
      <c r="E1311" s="11"/>
      <c r="F1311" s="57">
        <f t="shared" si="415"/>
        <v>0</v>
      </c>
      <c r="G1311" s="58"/>
      <c r="H1311" s="11"/>
      <c r="I1311" s="73">
        <f t="shared" si="416"/>
        <v>0</v>
      </c>
      <c r="J1311" s="59"/>
      <c r="K1311" s="58"/>
      <c r="L1311" s="73">
        <f t="shared" si="401"/>
        <v>0</v>
      </c>
      <c r="M1311" s="59">
        <f t="shared" si="414"/>
        <v>0</v>
      </c>
    </row>
    <row r="1312" spans="1:13" s="2" customFormat="1" ht="27" x14ac:dyDescent="0.25">
      <c r="A1312" s="31" t="s">
        <v>2809</v>
      </c>
      <c r="B1312" s="31" t="s">
        <v>2963</v>
      </c>
      <c r="C1312" s="32" t="s">
        <v>722</v>
      </c>
      <c r="D1312" s="11"/>
      <c r="E1312" s="11"/>
      <c r="F1312" s="57">
        <f t="shared" si="415"/>
        <v>0</v>
      </c>
      <c r="G1312" s="58"/>
      <c r="H1312" s="11"/>
      <c r="I1312" s="73">
        <f t="shared" si="416"/>
        <v>0</v>
      </c>
      <c r="J1312" s="59"/>
      <c r="K1312" s="58"/>
      <c r="L1312" s="73">
        <f t="shared" si="401"/>
        <v>0</v>
      </c>
      <c r="M1312" s="59">
        <f t="shared" si="414"/>
        <v>0</v>
      </c>
    </row>
    <row r="1313" spans="1:13" s="2" customFormat="1" ht="27" x14ac:dyDescent="0.25">
      <c r="A1313" s="31" t="s">
        <v>2809</v>
      </c>
      <c r="B1313" s="31" t="s">
        <v>2964</v>
      </c>
      <c r="C1313" s="32" t="s">
        <v>755</v>
      </c>
      <c r="D1313" s="11"/>
      <c r="E1313" s="11">
        <v>11983000</v>
      </c>
      <c r="F1313" s="57">
        <f t="shared" si="415"/>
        <v>11983000</v>
      </c>
      <c r="G1313" s="58"/>
      <c r="H1313" s="11">
        <v>25000000</v>
      </c>
      <c r="I1313" s="73">
        <f t="shared" si="416"/>
        <v>36983000</v>
      </c>
      <c r="J1313" s="59"/>
      <c r="K1313" s="58"/>
      <c r="L1313" s="73">
        <f t="shared" si="401"/>
        <v>0</v>
      </c>
      <c r="M1313" s="59">
        <f t="shared" si="414"/>
        <v>36983000</v>
      </c>
    </row>
    <row r="1314" spans="1:13" s="2" customFormat="1" ht="27" x14ac:dyDescent="0.25">
      <c r="A1314" s="31" t="s">
        <v>2809</v>
      </c>
      <c r="B1314" s="31" t="s">
        <v>2965</v>
      </c>
      <c r="C1314" s="32" t="s">
        <v>863</v>
      </c>
      <c r="D1314" s="11"/>
      <c r="E1314" s="11"/>
      <c r="F1314" s="57">
        <f t="shared" si="415"/>
        <v>0</v>
      </c>
      <c r="G1314" s="58"/>
      <c r="H1314" s="11"/>
      <c r="I1314" s="73">
        <f t="shared" si="416"/>
        <v>0</v>
      </c>
      <c r="J1314" s="59"/>
      <c r="K1314" s="58"/>
      <c r="L1314" s="73">
        <f t="shared" si="401"/>
        <v>0</v>
      </c>
      <c r="M1314" s="59">
        <f t="shared" si="414"/>
        <v>0</v>
      </c>
    </row>
    <row r="1315" spans="1:13" s="2" customFormat="1" ht="13.5" x14ac:dyDescent="0.25">
      <c r="A1315" s="31" t="s">
        <v>2809</v>
      </c>
      <c r="B1315" s="31" t="s">
        <v>2966</v>
      </c>
      <c r="C1315" s="32" t="s">
        <v>914</v>
      </c>
      <c r="D1315" s="11"/>
      <c r="E1315" s="11"/>
      <c r="F1315" s="57">
        <f t="shared" si="415"/>
        <v>0</v>
      </c>
      <c r="G1315" s="58"/>
      <c r="H1315" s="11"/>
      <c r="I1315" s="73">
        <f t="shared" si="416"/>
        <v>0</v>
      </c>
      <c r="J1315" s="59"/>
      <c r="K1315" s="58"/>
      <c r="L1315" s="73">
        <f t="shared" si="401"/>
        <v>0</v>
      </c>
      <c r="M1315" s="59">
        <f t="shared" si="414"/>
        <v>0</v>
      </c>
    </row>
    <row r="1316" spans="1:13" ht="27" x14ac:dyDescent="0.25">
      <c r="A1316" s="16" t="s">
        <v>2809</v>
      </c>
      <c r="B1316" s="16" t="s">
        <v>2807</v>
      </c>
      <c r="C1316" s="30" t="s">
        <v>1599</v>
      </c>
      <c r="D1316" s="7">
        <f>+D1317</f>
        <v>0</v>
      </c>
      <c r="E1316" s="7">
        <f>+E1317</f>
        <v>0</v>
      </c>
      <c r="F1316" s="8">
        <f t="shared" ref="F1316:I1317" si="417">+F1317</f>
        <v>0</v>
      </c>
      <c r="G1316" s="10">
        <f>+G1317</f>
        <v>0</v>
      </c>
      <c r="H1316" s="7">
        <f>+H1317</f>
        <v>20000000</v>
      </c>
      <c r="I1316" s="70">
        <f t="shared" si="417"/>
        <v>20000000</v>
      </c>
      <c r="J1316" s="48">
        <f>+J1317</f>
        <v>0</v>
      </c>
      <c r="K1316" s="10">
        <f>+K1317</f>
        <v>0</v>
      </c>
      <c r="L1316" s="70">
        <f t="shared" si="401"/>
        <v>0</v>
      </c>
      <c r="M1316" s="47">
        <f t="shared" ref="M1316:M1317" si="418">L1316+I1316</f>
        <v>20000000</v>
      </c>
    </row>
    <row r="1317" spans="1:13" s="2" customFormat="1" ht="13.5" x14ac:dyDescent="0.25">
      <c r="A1317" s="16" t="s">
        <v>2809</v>
      </c>
      <c r="B1317" s="16" t="s">
        <v>2941</v>
      </c>
      <c r="C1317" s="17" t="s">
        <v>170</v>
      </c>
      <c r="D1317" s="7">
        <f>+D1318</f>
        <v>0</v>
      </c>
      <c r="E1317" s="7">
        <f>+E1318</f>
        <v>0</v>
      </c>
      <c r="F1317" s="8">
        <f t="shared" si="417"/>
        <v>0</v>
      </c>
      <c r="G1317" s="10">
        <f>+G1318</f>
        <v>0</v>
      </c>
      <c r="H1317" s="7">
        <f>+H1318</f>
        <v>20000000</v>
      </c>
      <c r="I1317" s="70">
        <f t="shared" si="417"/>
        <v>20000000</v>
      </c>
      <c r="J1317" s="48">
        <f>+J1318</f>
        <v>0</v>
      </c>
      <c r="K1317" s="10">
        <f>+K1318</f>
        <v>0</v>
      </c>
      <c r="L1317" s="70">
        <f t="shared" si="401"/>
        <v>0</v>
      </c>
      <c r="M1317" s="47">
        <f t="shared" si="418"/>
        <v>20000000</v>
      </c>
    </row>
    <row r="1318" spans="1:13" s="2" customFormat="1" ht="13.5" x14ac:dyDescent="0.25">
      <c r="A1318" s="16" t="s">
        <v>2809</v>
      </c>
      <c r="B1318" s="16" t="s">
        <v>2942</v>
      </c>
      <c r="C1318" s="17" t="s">
        <v>330</v>
      </c>
      <c r="D1318" s="7">
        <f>SUM(D1319:D1329)</f>
        <v>0</v>
      </c>
      <c r="E1318" s="7">
        <f>SUM(E1319:E1329)</f>
        <v>0</v>
      </c>
      <c r="F1318" s="8">
        <f>+D1318+E1318</f>
        <v>0</v>
      </c>
      <c r="G1318" s="10">
        <f>SUM(G1319:G1329)</f>
        <v>0</v>
      </c>
      <c r="H1318" s="7">
        <f>SUM(H1319:H1329)</f>
        <v>20000000</v>
      </c>
      <c r="I1318" s="70">
        <f>+SUM(F1318:H1318)</f>
        <v>20000000</v>
      </c>
      <c r="J1318" s="48">
        <f>SUM(J1319:J1329)</f>
        <v>0</v>
      </c>
      <c r="K1318" s="10">
        <f>SUM(K1319:K1329)</f>
        <v>0</v>
      </c>
      <c r="L1318" s="70">
        <f t="shared" si="401"/>
        <v>0</v>
      </c>
      <c r="M1318" s="47">
        <f>SUM(M1319:M1329)</f>
        <v>20000000</v>
      </c>
    </row>
    <row r="1319" spans="1:13" s="2" customFormat="1" ht="27" x14ac:dyDescent="0.25">
      <c r="A1319" s="31" t="s">
        <v>2809</v>
      </c>
      <c r="B1319" s="31" t="s">
        <v>2943</v>
      </c>
      <c r="C1319" s="32" t="s">
        <v>333</v>
      </c>
      <c r="D1319" s="11"/>
      <c r="E1319" s="11"/>
      <c r="F1319" s="57">
        <f>SUM(D1319:E1319)</f>
        <v>0</v>
      </c>
      <c r="G1319" s="58"/>
      <c r="H1319" s="11"/>
      <c r="I1319" s="73">
        <f>+SUM(H1319,G1319)+F1319</f>
        <v>0</v>
      </c>
      <c r="J1319" s="59"/>
      <c r="K1319" s="58"/>
      <c r="L1319" s="73">
        <f t="shared" si="401"/>
        <v>0</v>
      </c>
      <c r="M1319" s="59">
        <f t="shared" ref="M1319:M1329" si="419">+L1319+I1319</f>
        <v>0</v>
      </c>
    </row>
    <row r="1320" spans="1:13" s="2" customFormat="1" ht="27" x14ac:dyDescent="0.25">
      <c r="A1320" s="31" t="s">
        <v>2809</v>
      </c>
      <c r="B1320" s="31" t="s">
        <v>2944</v>
      </c>
      <c r="C1320" s="32" t="s">
        <v>369</v>
      </c>
      <c r="D1320" s="11"/>
      <c r="E1320" s="11"/>
      <c r="F1320" s="57">
        <f t="shared" ref="F1320:F1329" si="420">SUM(D1320:E1320)</f>
        <v>0</v>
      </c>
      <c r="G1320" s="58"/>
      <c r="H1320" s="11"/>
      <c r="I1320" s="73">
        <f t="shared" ref="I1320:I1329" si="421">+SUM(H1320,G1320)+F1320</f>
        <v>0</v>
      </c>
      <c r="J1320" s="59"/>
      <c r="K1320" s="58"/>
      <c r="L1320" s="73">
        <f t="shared" si="401"/>
        <v>0</v>
      </c>
      <c r="M1320" s="59">
        <f t="shared" si="419"/>
        <v>0</v>
      </c>
    </row>
    <row r="1321" spans="1:13" s="2" customFormat="1" ht="40.5" x14ac:dyDescent="0.25">
      <c r="A1321" s="31" t="s">
        <v>2809</v>
      </c>
      <c r="B1321" s="31" t="s">
        <v>2945</v>
      </c>
      <c r="C1321" s="32" t="s">
        <v>384</v>
      </c>
      <c r="D1321" s="11"/>
      <c r="E1321" s="11"/>
      <c r="F1321" s="57">
        <f t="shared" si="420"/>
        <v>0</v>
      </c>
      <c r="G1321" s="58"/>
      <c r="H1321" s="11"/>
      <c r="I1321" s="73">
        <f t="shared" si="421"/>
        <v>0</v>
      </c>
      <c r="J1321" s="59"/>
      <c r="K1321" s="58"/>
      <c r="L1321" s="73">
        <f t="shared" si="401"/>
        <v>0</v>
      </c>
      <c r="M1321" s="59">
        <f t="shared" si="419"/>
        <v>0</v>
      </c>
    </row>
    <row r="1322" spans="1:13" s="2" customFormat="1" ht="27" x14ac:dyDescent="0.25">
      <c r="A1322" s="31" t="s">
        <v>2809</v>
      </c>
      <c r="B1322" s="31" t="s">
        <v>2946</v>
      </c>
      <c r="C1322" s="32" t="s">
        <v>459</v>
      </c>
      <c r="D1322" s="11"/>
      <c r="E1322" s="11"/>
      <c r="F1322" s="57">
        <f t="shared" si="420"/>
        <v>0</v>
      </c>
      <c r="G1322" s="58"/>
      <c r="H1322" s="11"/>
      <c r="I1322" s="73">
        <f t="shared" si="421"/>
        <v>0</v>
      </c>
      <c r="J1322" s="59"/>
      <c r="K1322" s="58"/>
      <c r="L1322" s="73">
        <f t="shared" si="401"/>
        <v>0</v>
      </c>
      <c r="M1322" s="59">
        <f t="shared" si="419"/>
        <v>0</v>
      </c>
    </row>
    <row r="1323" spans="1:13" s="2" customFormat="1" ht="27" x14ac:dyDescent="0.25">
      <c r="A1323" s="31" t="s">
        <v>2809</v>
      </c>
      <c r="B1323" s="31" t="s">
        <v>2947</v>
      </c>
      <c r="C1323" s="32" t="s">
        <v>588</v>
      </c>
      <c r="D1323" s="11"/>
      <c r="E1323" s="11"/>
      <c r="F1323" s="57">
        <f t="shared" si="420"/>
        <v>0</v>
      </c>
      <c r="G1323" s="58"/>
      <c r="H1323" s="11"/>
      <c r="I1323" s="73">
        <f t="shared" si="421"/>
        <v>0</v>
      </c>
      <c r="J1323" s="59"/>
      <c r="K1323" s="58"/>
      <c r="L1323" s="73">
        <f t="shared" si="401"/>
        <v>0</v>
      </c>
      <c r="M1323" s="59">
        <f t="shared" si="419"/>
        <v>0</v>
      </c>
    </row>
    <row r="1324" spans="1:13" s="2" customFormat="1" ht="27" x14ac:dyDescent="0.25">
      <c r="A1324" s="31" t="s">
        <v>2809</v>
      </c>
      <c r="B1324" s="31" t="s">
        <v>2948</v>
      </c>
      <c r="C1324" s="32" t="s">
        <v>650</v>
      </c>
      <c r="D1324" s="11"/>
      <c r="E1324" s="11"/>
      <c r="F1324" s="57">
        <f t="shared" si="420"/>
        <v>0</v>
      </c>
      <c r="G1324" s="58"/>
      <c r="H1324" s="11"/>
      <c r="I1324" s="73">
        <f t="shared" si="421"/>
        <v>0</v>
      </c>
      <c r="J1324" s="59"/>
      <c r="K1324" s="58"/>
      <c r="L1324" s="73">
        <f t="shared" si="401"/>
        <v>0</v>
      </c>
      <c r="M1324" s="59">
        <f t="shared" si="419"/>
        <v>0</v>
      </c>
    </row>
    <row r="1325" spans="1:13" s="2" customFormat="1" ht="54" x14ac:dyDescent="0.25">
      <c r="A1325" s="31" t="s">
        <v>2809</v>
      </c>
      <c r="B1325" s="31" t="s">
        <v>2949</v>
      </c>
      <c r="C1325" s="32" t="s">
        <v>674</v>
      </c>
      <c r="D1325" s="11"/>
      <c r="E1325" s="11"/>
      <c r="F1325" s="57">
        <f t="shared" si="420"/>
        <v>0</v>
      </c>
      <c r="G1325" s="58"/>
      <c r="H1325" s="11"/>
      <c r="I1325" s="73">
        <f t="shared" si="421"/>
        <v>0</v>
      </c>
      <c r="J1325" s="59"/>
      <c r="K1325" s="58"/>
      <c r="L1325" s="73">
        <f t="shared" si="401"/>
        <v>0</v>
      </c>
      <c r="M1325" s="59">
        <f t="shared" si="419"/>
        <v>0</v>
      </c>
    </row>
    <row r="1326" spans="1:13" s="2" customFormat="1" ht="27" x14ac:dyDescent="0.25">
      <c r="A1326" s="31" t="s">
        <v>2809</v>
      </c>
      <c r="B1326" s="31" t="s">
        <v>2950</v>
      </c>
      <c r="C1326" s="32" t="s">
        <v>722</v>
      </c>
      <c r="D1326" s="11"/>
      <c r="E1326" s="11"/>
      <c r="F1326" s="57">
        <f t="shared" si="420"/>
        <v>0</v>
      </c>
      <c r="G1326" s="58"/>
      <c r="H1326" s="11"/>
      <c r="I1326" s="73">
        <f t="shared" si="421"/>
        <v>0</v>
      </c>
      <c r="J1326" s="59"/>
      <c r="K1326" s="58"/>
      <c r="L1326" s="73">
        <f t="shared" si="401"/>
        <v>0</v>
      </c>
      <c r="M1326" s="59">
        <f t="shared" si="419"/>
        <v>0</v>
      </c>
    </row>
    <row r="1327" spans="1:13" s="2" customFormat="1" ht="27" x14ac:dyDescent="0.25">
      <c r="A1327" s="31" t="s">
        <v>2809</v>
      </c>
      <c r="B1327" s="31" t="s">
        <v>2951</v>
      </c>
      <c r="C1327" s="32" t="s">
        <v>755</v>
      </c>
      <c r="D1327" s="11"/>
      <c r="E1327" s="11"/>
      <c r="F1327" s="57">
        <f t="shared" si="420"/>
        <v>0</v>
      </c>
      <c r="G1327" s="58"/>
      <c r="H1327" s="11">
        <v>20000000</v>
      </c>
      <c r="I1327" s="73">
        <f t="shared" si="421"/>
        <v>20000000</v>
      </c>
      <c r="J1327" s="59"/>
      <c r="K1327" s="58"/>
      <c r="L1327" s="73">
        <f t="shared" si="401"/>
        <v>0</v>
      </c>
      <c r="M1327" s="59">
        <f t="shared" si="419"/>
        <v>20000000</v>
      </c>
    </row>
    <row r="1328" spans="1:13" s="2" customFormat="1" ht="27" x14ac:dyDescent="0.25">
      <c r="A1328" s="31" t="s">
        <v>2809</v>
      </c>
      <c r="B1328" s="31" t="s">
        <v>2952</v>
      </c>
      <c r="C1328" s="32" t="s">
        <v>863</v>
      </c>
      <c r="D1328" s="11"/>
      <c r="E1328" s="11"/>
      <c r="F1328" s="57">
        <f t="shared" si="420"/>
        <v>0</v>
      </c>
      <c r="G1328" s="58"/>
      <c r="H1328" s="11"/>
      <c r="I1328" s="73">
        <f t="shared" si="421"/>
        <v>0</v>
      </c>
      <c r="J1328" s="59"/>
      <c r="K1328" s="58"/>
      <c r="L1328" s="73">
        <f t="shared" si="401"/>
        <v>0</v>
      </c>
      <c r="M1328" s="59">
        <f t="shared" si="419"/>
        <v>0</v>
      </c>
    </row>
    <row r="1329" spans="1:13" s="2" customFormat="1" ht="13.5" x14ac:dyDescent="0.25">
      <c r="A1329" s="31" t="s">
        <v>2809</v>
      </c>
      <c r="B1329" s="31" t="s">
        <v>2953</v>
      </c>
      <c r="C1329" s="32" t="s">
        <v>914</v>
      </c>
      <c r="D1329" s="11"/>
      <c r="E1329" s="11"/>
      <c r="F1329" s="57">
        <f t="shared" si="420"/>
        <v>0</v>
      </c>
      <c r="G1329" s="58"/>
      <c r="H1329" s="11"/>
      <c r="I1329" s="73">
        <f t="shared" si="421"/>
        <v>0</v>
      </c>
      <c r="J1329" s="59"/>
      <c r="K1329" s="58"/>
      <c r="L1329" s="73">
        <f t="shared" si="401"/>
        <v>0</v>
      </c>
      <c r="M1329" s="59">
        <f t="shared" si="419"/>
        <v>0</v>
      </c>
    </row>
    <row r="1330" spans="1:13" ht="40.5" x14ac:dyDescent="0.25">
      <c r="A1330" s="16" t="s">
        <v>2809</v>
      </c>
      <c r="B1330" s="16" t="s">
        <v>2808</v>
      </c>
      <c r="C1330" s="30" t="s">
        <v>1600</v>
      </c>
      <c r="D1330" s="7">
        <f>+D1331</f>
        <v>0</v>
      </c>
      <c r="E1330" s="7">
        <f>+E1331</f>
        <v>0</v>
      </c>
      <c r="F1330" s="8">
        <f t="shared" ref="F1330:I1331" si="422">+F1331</f>
        <v>0</v>
      </c>
      <c r="G1330" s="10">
        <f>+G1331</f>
        <v>0</v>
      </c>
      <c r="H1330" s="7">
        <f>+H1331</f>
        <v>12000000</v>
      </c>
      <c r="I1330" s="70">
        <f t="shared" si="422"/>
        <v>12000000</v>
      </c>
      <c r="J1330" s="48">
        <f>+J1331</f>
        <v>0</v>
      </c>
      <c r="K1330" s="10">
        <f>+K1331</f>
        <v>0</v>
      </c>
      <c r="L1330" s="70">
        <f t="shared" si="401"/>
        <v>0</v>
      </c>
      <c r="M1330" s="47">
        <f t="shared" ref="M1330:M1331" si="423">L1330+I1330</f>
        <v>12000000</v>
      </c>
    </row>
    <row r="1331" spans="1:13" s="2" customFormat="1" ht="13.5" x14ac:dyDescent="0.25">
      <c r="A1331" s="16" t="s">
        <v>2809</v>
      </c>
      <c r="B1331" s="16" t="s">
        <v>2928</v>
      </c>
      <c r="C1331" s="17" t="s">
        <v>170</v>
      </c>
      <c r="D1331" s="7">
        <f>+D1332</f>
        <v>0</v>
      </c>
      <c r="E1331" s="7">
        <f>+E1332</f>
        <v>0</v>
      </c>
      <c r="F1331" s="8">
        <f t="shared" si="422"/>
        <v>0</v>
      </c>
      <c r="G1331" s="10">
        <f>+G1332</f>
        <v>0</v>
      </c>
      <c r="H1331" s="7">
        <f>+H1332</f>
        <v>12000000</v>
      </c>
      <c r="I1331" s="70">
        <f t="shared" si="422"/>
        <v>12000000</v>
      </c>
      <c r="J1331" s="48">
        <f>+J1332</f>
        <v>0</v>
      </c>
      <c r="K1331" s="10">
        <f>+K1332</f>
        <v>0</v>
      </c>
      <c r="L1331" s="70">
        <f t="shared" si="401"/>
        <v>0</v>
      </c>
      <c r="M1331" s="47">
        <f t="shared" si="423"/>
        <v>12000000</v>
      </c>
    </row>
    <row r="1332" spans="1:13" s="2" customFormat="1" ht="13.5" x14ac:dyDescent="0.25">
      <c r="A1332" s="16" t="s">
        <v>2809</v>
      </c>
      <c r="B1332" s="16" t="s">
        <v>2929</v>
      </c>
      <c r="C1332" s="17" t="s">
        <v>330</v>
      </c>
      <c r="D1332" s="7">
        <f>SUM(D1333:D1343)</f>
        <v>0</v>
      </c>
      <c r="E1332" s="7">
        <f>SUM(E1333:E1343)</f>
        <v>0</v>
      </c>
      <c r="F1332" s="8">
        <f>+D1332+E1332</f>
        <v>0</v>
      </c>
      <c r="G1332" s="10">
        <f>SUM(G1333:G1343)</f>
        <v>0</v>
      </c>
      <c r="H1332" s="7">
        <f>SUM(H1333:H1343)</f>
        <v>12000000</v>
      </c>
      <c r="I1332" s="70">
        <f>+SUM(F1332:H1332)</f>
        <v>12000000</v>
      </c>
      <c r="J1332" s="48">
        <f>SUM(J1333:J1343)</f>
        <v>0</v>
      </c>
      <c r="K1332" s="10">
        <f>SUM(K1333:K1343)</f>
        <v>0</v>
      </c>
      <c r="L1332" s="70">
        <f t="shared" si="401"/>
        <v>0</v>
      </c>
      <c r="M1332" s="47">
        <f>SUM(M1333:M1343)</f>
        <v>12000000</v>
      </c>
    </row>
    <row r="1333" spans="1:13" s="2" customFormat="1" ht="27" x14ac:dyDescent="0.25">
      <c r="A1333" s="31" t="s">
        <v>2809</v>
      </c>
      <c r="B1333" s="31" t="s">
        <v>2930</v>
      </c>
      <c r="C1333" s="32" t="s">
        <v>333</v>
      </c>
      <c r="D1333" s="11"/>
      <c r="E1333" s="11"/>
      <c r="F1333" s="57">
        <f>SUM(D1333:E1333)</f>
        <v>0</v>
      </c>
      <c r="G1333" s="58"/>
      <c r="H1333" s="11"/>
      <c r="I1333" s="73">
        <f>+SUM(H1333,G1333)+F1333</f>
        <v>0</v>
      </c>
      <c r="J1333" s="59"/>
      <c r="K1333" s="58"/>
      <c r="L1333" s="73">
        <f t="shared" si="401"/>
        <v>0</v>
      </c>
      <c r="M1333" s="59">
        <f t="shared" ref="M1333:M1343" si="424">+L1333+I1333</f>
        <v>0</v>
      </c>
    </row>
    <row r="1334" spans="1:13" s="2" customFormat="1" ht="27" x14ac:dyDescent="0.25">
      <c r="A1334" s="31" t="s">
        <v>2809</v>
      </c>
      <c r="B1334" s="31" t="s">
        <v>2931</v>
      </c>
      <c r="C1334" s="32" t="s">
        <v>369</v>
      </c>
      <c r="D1334" s="11"/>
      <c r="E1334" s="11"/>
      <c r="F1334" s="57">
        <f t="shared" ref="F1334:F1343" si="425">SUM(D1334:E1334)</f>
        <v>0</v>
      </c>
      <c r="G1334" s="58"/>
      <c r="H1334" s="11"/>
      <c r="I1334" s="73">
        <f t="shared" ref="I1334:I1343" si="426">+SUM(H1334,G1334)+F1334</f>
        <v>0</v>
      </c>
      <c r="J1334" s="59"/>
      <c r="K1334" s="58"/>
      <c r="L1334" s="73">
        <f t="shared" si="401"/>
        <v>0</v>
      </c>
      <c r="M1334" s="59">
        <f t="shared" si="424"/>
        <v>0</v>
      </c>
    </row>
    <row r="1335" spans="1:13" s="2" customFormat="1" ht="40.5" x14ac:dyDescent="0.25">
      <c r="A1335" s="31" t="s">
        <v>2809</v>
      </c>
      <c r="B1335" s="31" t="s">
        <v>2932</v>
      </c>
      <c r="C1335" s="32" t="s">
        <v>384</v>
      </c>
      <c r="D1335" s="11"/>
      <c r="E1335" s="11"/>
      <c r="F1335" s="57">
        <f t="shared" si="425"/>
        <v>0</v>
      </c>
      <c r="G1335" s="58"/>
      <c r="H1335" s="11"/>
      <c r="I1335" s="73">
        <f t="shared" si="426"/>
        <v>0</v>
      </c>
      <c r="J1335" s="59"/>
      <c r="K1335" s="58"/>
      <c r="L1335" s="73">
        <f t="shared" si="401"/>
        <v>0</v>
      </c>
      <c r="M1335" s="59">
        <f t="shared" si="424"/>
        <v>0</v>
      </c>
    </row>
    <row r="1336" spans="1:13" s="2" customFormat="1" ht="27" x14ac:dyDescent="0.25">
      <c r="A1336" s="31" t="s">
        <v>2809</v>
      </c>
      <c r="B1336" s="31" t="s">
        <v>2933</v>
      </c>
      <c r="C1336" s="32" t="s">
        <v>459</v>
      </c>
      <c r="D1336" s="11"/>
      <c r="E1336" s="11"/>
      <c r="F1336" s="57">
        <f t="shared" si="425"/>
        <v>0</v>
      </c>
      <c r="G1336" s="58"/>
      <c r="H1336" s="11"/>
      <c r="I1336" s="73">
        <f t="shared" si="426"/>
        <v>0</v>
      </c>
      <c r="J1336" s="59"/>
      <c r="K1336" s="58"/>
      <c r="L1336" s="73">
        <f t="shared" ref="L1336:L1399" si="427">SUM(J1336:K1336)</f>
        <v>0</v>
      </c>
      <c r="M1336" s="59">
        <f t="shared" si="424"/>
        <v>0</v>
      </c>
    </row>
    <row r="1337" spans="1:13" s="2" customFormat="1" ht="27" x14ac:dyDescent="0.25">
      <c r="A1337" s="31" t="s">
        <v>2809</v>
      </c>
      <c r="B1337" s="31" t="s">
        <v>2934</v>
      </c>
      <c r="C1337" s="32" t="s">
        <v>588</v>
      </c>
      <c r="D1337" s="11"/>
      <c r="E1337" s="11"/>
      <c r="F1337" s="57">
        <f t="shared" si="425"/>
        <v>0</v>
      </c>
      <c r="G1337" s="58"/>
      <c r="H1337" s="11"/>
      <c r="I1337" s="73">
        <f t="shared" si="426"/>
        <v>0</v>
      </c>
      <c r="J1337" s="59"/>
      <c r="K1337" s="58"/>
      <c r="L1337" s="73">
        <f t="shared" si="427"/>
        <v>0</v>
      </c>
      <c r="M1337" s="59">
        <f t="shared" si="424"/>
        <v>0</v>
      </c>
    </row>
    <row r="1338" spans="1:13" s="2" customFormat="1" ht="27" x14ac:dyDescent="0.25">
      <c r="A1338" s="31" t="s">
        <v>2809</v>
      </c>
      <c r="B1338" s="31" t="s">
        <v>2935</v>
      </c>
      <c r="C1338" s="32" t="s">
        <v>650</v>
      </c>
      <c r="D1338" s="11"/>
      <c r="E1338" s="11"/>
      <c r="F1338" s="57">
        <f t="shared" si="425"/>
        <v>0</v>
      </c>
      <c r="G1338" s="58"/>
      <c r="H1338" s="11"/>
      <c r="I1338" s="73">
        <f t="shared" si="426"/>
        <v>0</v>
      </c>
      <c r="J1338" s="59"/>
      <c r="K1338" s="58"/>
      <c r="L1338" s="73">
        <f t="shared" si="427"/>
        <v>0</v>
      </c>
      <c r="M1338" s="59">
        <f t="shared" si="424"/>
        <v>0</v>
      </c>
    </row>
    <row r="1339" spans="1:13" s="2" customFormat="1" ht="54" x14ac:dyDescent="0.25">
      <c r="A1339" s="31" t="s">
        <v>2809</v>
      </c>
      <c r="B1339" s="31" t="s">
        <v>2936</v>
      </c>
      <c r="C1339" s="32" t="s">
        <v>674</v>
      </c>
      <c r="D1339" s="11"/>
      <c r="E1339" s="11"/>
      <c r="F1339" s="57">
        <f t="shared" si="425"/>
        <v>0</v>
      </c>
      <c r="G1339" s="58"/>
      <c r="H1339" s="11"/>
      <c r="I1339" s="73">
        <f t="shared" si="426"/>
        <v>0</v>
      </c>
      <c r="J1339" s="59"/>
      <c r="K1339" s="58"/>
      <c r="L1339" s="73">
        <f t="shared" si="427"/>
        <v>0</v>
      </c>
      <c r="M1339" s="59">
        <f t="shared" si="424"/>
        <v>0</v>
      </c>
    </row>
    <row r="1340" spans="1:13" s="2" customFormat="1" ht="27" x14ac:dyDescent="0.25">
      <c r="A1340" s="31" t="s">
        <v>2809</v>
      </c>
      <c r="B1340" s="31" t="s">
        <v>2937</v>
      </c>
      <c r="C1340" s="32" t="s">
        <v>722</v>
      </c>
      <c r="D1340" s="11"/>
      <c r="E1340" s="11"/>
      <c r="F1340" s="57">
        <f t="shared" si="425"/>
        <v>0</v>
      </c>
      <c r="G1340" s="58"/>
      <c r="H1340" s="11"/>
      <c r="I1340" s="73">
        <f t="shared" si="426"/>
        <v>0</v>
      </c>
      <c r="J1340" s="59"/>
      <c r="K1340" s="58"/>
      <c r="L1340" s="73">
        <f t="shared" si="427"/>
        <v>0</v>
      </c>
      <c r="M1340" s="59">
        <f t="shared" si="424"/>
        <v>0</v>
      </c>
    </row>
    <row r="1341" spans="1:13" s="2" customFormat="1" ht="27" x14ac:dyDescent="0.25">
      <c r="A1341" s="31" t="s">
        <v>2809</v>
      </c>
      <c r="B1341" s="31" t="s">
        <v>2938</v>
      </c>
      <c r="C1341" s="32" t="s">
        <v>755</v>
      </c>
      <c r="D1341" s="11"/>
      <c r="E1341" s="11"/>
      <c r="F1341" s="57">
        <f t="shared" si="425"/>
        <v>0</v>
      </c>
      <c r="G1341" s="58"/>
      <c r="H1341" s="11">
        <v>12000000</v>
      </c>
      <c r="I1341" s="73">
        <f t="shared" si="426"/>
        <v>12000000</v>
      </c>
      <c r="J1341" s="59"/>
      <c r="K1341" s="58"/>
      <c r="L1341" s="73">
        <f t="shared" si="427"/>
        <v>0</v>
      </c>
      <c r="M1341" s="59">
        <f t="shared" si="424"/>
        <v>12000000</v>
      </c>
    </row>
    <row r="1342" spans="1:13" s="2" customFormat="1" ht="27" x14ac:dyDescent="0.25">
      <c r="A1342" s="31" t="s">
        <v>2809</v>
      </c>
      <c r="B1342" s="31" t="s">
        <v>2939</v>
      </c>
      <c r="C1342" s="32" t="s">
        <v>863</v>
      </c>
      <c r="D1342" s="11"/>
      <c r="E1342" s="11"/>
      <c r="F1342" s="57">
        <f t="shared" si="425"/>
        <v>0</v>
      </c>
      <c r="G1342" s="58"/>
      <c r="H1342" s="11"/>
      <c r="I1342" s="73">
        <f t="shared" si="426"/>
        <v>0</v>
      </c>
      <c r="J1342" s="59"/>
      <c r="K1342" s="58"/>
      <c r="L1342" s="73">
        <f t="shared" si="427"/>
        <v>0</v>
      </c>
      <c r="M1342" s="59">
        <f t="shared" si="424"/>
        <v>0</v>
      </c>
    </row>
    <row r="1343" spans="1:13" s="2" customFormat="1" ht="13.5" x14ac:dyDescent="0.25">
      <c r="A1343" s="31" t="s">
        <v>2809</v>
      </c>
      <c r="B1343" s="31" t="s">
        <v>2940</v>
      </c>
      <c r="C1343" s="32" t="s">
        <v>914</v>
      </c>
      <c r="D1343" s="11"/>
      <c r="E1343" s="11"/>
      <c r="F1343" s="57">
        <f t="shared" si="425"/>
        <v>0</v>
      </c>
      <c r="G1343" s="58"/>
      <c r="H1343" s="11"/>
      <c r="I1343" s="73">
        <f t="shared" si="426"/>
        <v>0</v>
      </c>
      <c r="J1343" s="59"/>
      <c r="K1343" s="58"/>
      <c r="L1343" s="73">
        <f t="shared" si="427"/>
        <v>0</v>
      </c>
      <c r="M1343" s="59">
        <f t="shared" si="424"/>
        <v>0</v>
      </c>
    </row>
    <row r="1344" spans="1:13" ht="27" x14ac:dyDescent="0.25">
      <c r="A1344" s="16" t="s">
        <v>1505</v>
      </c>
      <c r="B1344" s="16" t="s">
        <v>1506</v>
      </c>
      <c r="C1344" s="17" t="s">
        <v>1507</v>
      </c>
      <c r="D1344" s="7">
        <f t="shared" ref="D1344:K1344" si="428">+D1345+D1562</f>
        <v>108005089</v>
      </c>
      <c r="E1344" s="7">
        <f t="shared" si="428"/>
        <v>200144903</v>
      </c>
      <c r="F1344" s="8">
        <f t="shared" si="428"/>
        <v>308149992</v>
      </c>
      <c r="G1344" s="10">
        <f t="shared" si="428"/>
        <v>0</v>
      </c>
      <c r="H1344" s="7">
        <f t="shared" si="428"/>
        <v>1650000000</v>
      </c>
      <c r="I1344" s="70">
        <f t="shared" si="428"/>
        <v>1958149992</v>
      </c>
      <c r="J1344" s="48">
        <f t="shared" si="428"/>
        <v>0</v>
      </c>
      <c r="K1344" s="10">
        <f t="shared" si="428"/>
        <v>0</v>
      </c>
      <c r="L1344" s="70">
        <f t="shared" si="427"/>
        <v>0</v>
      </c>
      <c r="M1344" s="48">
        <f t="shared" ref="M1344:M1346" si="429">+I1344+L1344</f>
        <v>1958149992</v>
      </c>
    </row>
    <row r="1345" spans="1:13" ht="40.5" x14ac:dyDescent="0.25">
      <c r="A1345" s="16" t="s">
        <v>1508</v>
      </c>
      <c r="B1345" s="16" t="s">
        <v>1509</v>
      </c>
      <c r="C1345" s="30" t="s">
        <v>1510</v>
      </c>
      <c r="D1345" s="7">
        <f>+D1346+D1375+D1418+D1447+D1476+D1519</f>
        <v>108005089</v>
      </c>
      <c r="E1345" s="7">
        <f>+E1346+E1375+E1418+E1447+E1476+E1519</f>
        <v>200144903</v>
      </c>
      <c r="F1345" s="8">
        <f>+D1345+E1345</f>
        <v>308149992</v>
      </c>
      <c r="G1345" s="10">
        <f>+G1346+G1375+G1418+G1447+G1476+G1519</f>
        <v>0</v>
      </c>
      <c r="H1345" s="7">
        <f>+H1346+H1375+H1418+H1447+H1476+H1519</f>
        <v>1500000000</v>
      </c>
      <c r="I1345" s="70">
        <f>+SUM(F1345:H1345)</f>
        <v>1808149992</v>
      </c>
      <c r="J1345" s="48">
        <f>+J1346+J1375+J1418+J1447+J1476+J1519</f>
        <v>0</v>
      </c>
      <c r="K1345" s="10">
        <f>+K1346+K1375+K1418+K1447+K1476+K1519</f>
        <v>0</v>
      </c>
      <c r="L1345" s="70">
        <f t="shared" si="427"/>
        <v>0</v>
      </c>
      <c r="M1345" s="48">
        <f t="shared" si="429"/>
        <v>1808149992</v>
      </c>
    </row>
    <row r="1346" spans="1:13" ht="13.5" x14ac:dyDescent="0.25">
      <c r="A1346" s="16" t="s">
        <v>1511</v>
      </c>
      <c r="B1346" s="16" t="s">
        <v>1512</v>
      </c>
      <c r="C1346" s="30" t="s">
        <v>1513</v>
      </c>
      <c r="D1346" s="7">
        <f>+D1347+D1361</f>
        <v>0</v>
      </c>
      <c r="E1346" s="7">
        <f>+E1347+E1361</f>
        <v>0</v>
      </c>
      <c r="F1346" s="8">
        <f>+D1346+E1346</f>
        <v>0</v>
      </c>
      <c r="G1346" s="10">
        <f>+G1347+G1361</f>
        <v>0</v>
      </c>
      <c r="H1346" s="7">
        <f>+H1347+H1361</f>
        <v>57955500</v>
      </c>
      <c r="I1346" s="70">
        <f>+SUM(F1346:H1346)</f>
        <v>57955500</v>
      </c>
      <c r="J1346" s="48">
        <f>+J1347+J1361</f>
        <v>0</v>
      </c>
      <c r="K1346" s="10">
        <f>+K1347+K1361</f>
        <v>0</v>
      </c>
      <c r="L1346" s="70">
        <f t="shared" si="427"/>
        <v>0</v>
      </c>
      <c r="M1346" s="48">
        <f t="shared" si="429"/>
        <v>57955500</v>
      </c>
    </row>
    <row r="1347" spans="1:13" ht="24.75" customHeight="1" x14ac:dyDescent="0.25">
      <c r="A1347" s="16" t="s">
        <v>2970</v>
      </c>
      <c r="B1347" s="16" t="s">
        <v>2968</v>
      </c>
      <c r="C1347" s="30" t="s">
        <v>1601</v>
      </c>
      <c r="D1347" s="7">
        <f>+D1348</f>
        <v>0</v>
      </c>
      <c r="E1347" s="7">
        <f>+E1348</f>
        <v>0</v>
      </c>
      <c r="F1347" s="8">
        <f t="shared" ref="F1347:I1348" si="430">+F1348</f>
        <v>0</v>
      </c>
      <c r="G1347" s="10">
        <f>+G1348</f>
        <v>0</v>
      </c>
      <c r="H1347" s="7">
        <f>+H1348</f>
        <v>37955500</v>
      </c>
      <c r="I1347" s="70">
        <f t="shared" si="430"/>
        <v>37955500</v>
      </c>
      <c r="J1347" s="48">
        <f>+J1348</f>
        <v>0</v>
      </c>
      <c r="K1347" s="10">
        <f>+K1348</f>
        <v>0</v>
      </c>
      <c r="L1347" s="70">
        <f t="shared" si="427"/>
        <v>0</v>
      </c>
      <c r="M1347" s="47">
        <f t="shared" ref="M1347:M1348" si="431">L1347+I1347</f>
        <v>37955500</v>
      </c>
    </row>
    <row r="1348" spans="1:13" s="2" customFormat="1" ht="13.5" x14ac:dyDescent="0.25">
      <c r="A1348" s="16" t="s">
        <v>2970</v>
      </c>
      <c r="B1348" s="16" t="s">
        <v>3011</v>
      </c>
      <c r="C1348" s="17" t="s">
        <v>170</v>
      </c>
      <c r="D1348" s="7">
        <f>+D1349</f>
        <v>0</v>
      </c>
      <c r="E1348" s="7">
        <f>+E1349</f>
        <v>0</v>
      </c>
      <c r="F1348" s="8">
        <f t="shared" si="430"/>
        <v>0</v>
      </c>
      <c r="G1348" s="10">
        <f>+G1349</f>
        <v>0</v>
      </c>
      <c r="H1348" s="7">
        <f>+H1349</f>
        <v>37955500</v>
      </c>
      <c r="I1348" s="70">
        <f t="shared" si="430"/>
        <v>37955500</v>
      </c>
      <c r="J1348" s="48">
        <f>+J1349</f>
        <v>0</v>
      </c>
      <c r="K1348" s="10">
        <f>+K1349</f>
        <v>0</v>
      </c>
      <c r="L1348" s="70">
        <f t="shared" si="427"/>
        <v>0</v>
      </c>
      <c r="M1348" s="47">
        <f t="shared" si="431"/>
        <v>37955500</v>
      </c>
    </row>
    <row r="1349" spans="1:13" s="2" customFormat="1" ht="13.5" x14ac:dyDescent="0.25">
      <c r="A1349" s="16" t="s">
        <v>2970</v>
      </c>
      <c r="B1349" s="16" t="s">
        <v>3012</v>
      </c>
      <c r="C1349" s="17" t="s">
        <v>330</v>
      </c>
      <c r="D1349" s="7">
        <f>SUM(D1350:D1360)</f>
        <v>0</v>
      </c>
      <c r="E1349" s="7">
        <f>SUM(E1350:E1360)</f>
        <v>0</v>
      </c>
      <c r="F1349" s="8">
        <f>+D1349+E1349</f>
        <v>0</v>
      </c>
      <c r="G1349" s="10">
        <f>SUM(G1350:G1360)</f>
        <v>0</v>
      </c>
      <c r="H1349" s="7">
        <f>SUM(H1350:H1360)</f>
        <v>37955500</v>
      </c>
      <c r="I1349" s="70">
        <f>+SUM(F1349:H1349)</f>
        <v>37955500</v>
      </c>
      <c r="J1349" s="48">
        <f>SUM(J1350:J1360)</f>
        <v>0</v>
      </c>
      <c r="K1349" s="10">
        <f>SUM(K1350:K1360)</f>
        <v>0</v>
      </c>
      <c r="L1349" s="70">
        <f t="shared" si="427"/>
        <v>0</v>
      </c>
      <c r="M1349" s="47">
        <f>SUM(M1350:M1360)</f>
        <v>37955500</v>
      </c>
    </row>
    <row r="1350" spans="1:13" s="2" customFormat="1" ht="27" x14ac:dyDescent="0.25">
      <c r="A1350" s="31" t="s">
        <v>2970</v>
      </c>
      <c r="B1350" s="31" t="s">
        <v>3013</v>
      </c>
      <c r="C1350" s="32" t="s">
        <v>333</v>
      </c>
      <c r="D1350" s="11"/>
      <c r="E1350" s="11"/>
      <c r="F1350" s="57">
        <f>SUM(D1350:E1350)</f>
        <v>0</v>
      </c>
      <c r="G1350" s="58"/>
      <c r="H1350" s="11"/>
      <c r="I1350" s="73">
        <f t="shared" ref="I1350:I1360" si="432">+SUM(H1350,G1350)+F1350</f>
        <v>0</v>
      </c>
      <c r="J1350" s="59"/>
      <c r="K1350" s="58"/>
      <c r="L1350" s="73">
        <f t="shared" si="427"/>
        <v>0</v>
      </c>
      <c r="M1350" s="59">
        <f t="shared" ref="M1350:M1360" si="433">+L1350+I1350</f>
        <v>0</v>
      </c>
    </row>
    <row r="1351" spans="1:13" s="2" customFormat="1" ht="13.5" x14ac:dyDescent="0.25">
      <c r="A1351" s="31" t="s">
        <v>2970</v>
      </c>
      <c r="B1351" s="31" t="s">
        <v>3014</v>
      </c>
      <c r="C1351" s="32" t="s">
        <v>369</v>
      </c>
      <c r="D1351" s="11"/>
      <c r="E1351" s="11"/>
      <c r="F1351" s="57">
        <f t="shared" ref="F1351:F1360" si="434">SUM(D1351:E1351)</f>
        <v>0</v>
      </c>
      <c r="G1351" s="58"/>
      <c r="H1351" s="11"/>
      <c r="I1351" s="73">
        <f t="shared" si="432"/>
        <v>0</v>
      </c>
      <c r="J1351" s="59"/>
      <c r="K1351" s="58"/>
      <c r="L1351" s="73">
        <f t="shared" si="427"/>
        <v>0</v>
      </c>
      <c r="M1351" s="59">
        <f t="shared" si="433"/>
        <v>0</v>
      </c>
    </row>
    <row r="1352" spans="1:13" s="2" customFormat="1" ht="40.5" x14ac:dyDescent="0.25">
      <c r="A1352" s="31" t="s">
        <v>2970</v>
      </c>
      <c r="B1352" s="31" t="s">
        <v>3015</v>
      </c>
      <c r="C1352" s="32" t="s">
        <v>384</v>
      </c>
      <c r="D1352" s="11"/>
      <c r="E1352" s="11"/>
      <c r="F1352" s="57">
        <f t="shared" si="434"/>
        <v>0</v>
      </c>
      <c r="G1352" s="58"/>
      <c r="H1352" s="11"/>
      <c r="I1352" s="73">
        <f t="shared" si="432"/>
        <v>0</v>
      </c>
      <c r="J1352" s="59"/>
      <c r="K1352" s="58"/>
      <c r="L1352" s="73">
        <f t="shared" si="427"/>
        <v>0</v>
      </c>
      <c r="M1352" s="59">
        <f t="shared" si="433"/>
        <v>0</v>
      </c>
    </row>
    <row r="1353" spans="1:13" s="2" customFormat="1" ht="27" x14ac:dyDescent="0.25">
      <c r="A1353" s="31" t="s">
        <v>2970</v>
      </c>
      <c r="B1353" s="31" t="s">
        <v>3016</v>
      </c>
      <c r="C1353" s="32" t="s">
        <v>459</v>
      </c>
      <c r="D1353" s="11"/>
      <c r="E1353" s="11"/>
      <c r="F1353" s="57">
        <f t="shared" si="434"/>
        <v>0</v>
      </c>
      <c r="G1353" s="58"/>
      <c r="H1353" s="11"/>
      <c r="I1353" s="73">
        <f t="shared" si="432"/>
        <v>0</v>
      </c>
      <c r="J1353" s="59"/>
      <c r="K1353" s="58"/>
      <c r="L1353" s="73">
        <f t="shared" si="427"/>
        <v>0</v>
      </c>
      <c r="M1353" s="59">
        <f t="shared" si="433"/>
        <v>0</v>
      </c>
    </row>
    <row r="1354" spans="1:13" s="2" customFormat="1" ht="13.5" x14ac:dyDescent="0.25">
      <c r="A1354" s="31" t="s">
        <v>2970</v>
      </c>
      <c r="B1354" s="31" t="s">
        <v>3017</v>
      </c>
      <c r="C1354" s="32" t="s">
        <v>588</v>
      </c>
      <c r="D1354" s="11"/>
      <c r="E1354" s="11"/>
      <c r="F1354" s="57">
        <f t="shared" si="434"/>
        <v>0</v>
      </c>
      <c r="G1354" s="58"/>
      <c r="H1354" s="11"/>
      <c r="I1354" s="73">
        <f t="shared" si="432"/>
        <v>0</v>
      </c>
      <c r="J1354" s="59"/>
      <c r="K1354" s="58"/>
      <c r="L1354" s="73">
        <f t="shared" si="427"/>
        <v>0</v>
      </c>
      <c r="M1354" s="59">
        <f t="shared" si="433"/>
        <v>0</v>
      </c>
    </row>
    <row r="1355" spans="1:13" s="2" customFormat="1" ht="13.5" x14ac:dyDescent="0.25">
      <c r="A1355" s="31" t="s">
        <v>2970</v>
      </c>
      <c r="B1355" s="31" t="s">
        <v>3018</v>
      </c>
      <c r="C1355" s="32" t="s">
        <v>650</v>
      </c>
      <c r="D1355" s="11"/>
      <c r="E1355" s="11"/>
      <c r="F1355" s="57">
        <f t="shared" si="434"/>
        <v>0</v>
      </c>
      <c r="G1355" s="58"/>
      <c r="H1355" s="11"/>
      <c r="I1355" s="73">
        <f t="shared" si="432"/>
        <v>0</v>
      </c>
      <c r="J1355" s="59"/>
      <c r="K1355" s="58"/>
      <c r="L1355" s="73">
        <f t="shared" si="427"/>
        <v>0</v>
      </c>
      <c r="M1355" s="59">
        <f t="shared" si="433"/>
        <v>0</v>
      </c>
    </row>
    <row r="1356" spans="1:13" s="2" customFormat="1" ht="54" x14ac:dyDescent="0.25">
      <c r="A1356" s="31" t="s">
        <v>2970</v>
      </c>
      <c r="B1356" s="31" t="s">
        <v>3019</v>
      </c>
      <c r="C1356" s="32" t="s">
        <v>674</v>
      </c>
      <c r="D1356" s="11"/>
      <c r="E1356" s="11"/>
      <c r="F1356" s="57">
        <f t="shared" si="434"/>
        <v>0</v>
      </c>
      <c r="G1356" s="58"/>
      <c r="H1356" s="11"/>
      <c r="I1356" s="73">
        <f t="shared" si="432"/>
        <v>0</v>
      </c>
      <c r="J1356" s="59"/>
      <c r="K1356" s="58"/>
      <c r="L1356" s="73">
        <f t="shared" si="427"/>
        <v>0</v>
      </c>
      <c r="M1356" s="59">
        <f t="shared" si="433"/>
        <v>0</v>
      </c>
    </row>
    <row r="1357" spans="1:13" s="2" customFormat="1" ht="27" x14ac:dyDescent="0.25">
      <c r="A1357" s="31" t="s">
        <v>2970</v>
      </c>
      <c r="B1357" s="31" t="s">
        <v>3020</v>
      </c>
      <c r="C1357" s="32" t="s">
        <v>722</v>
      </c>
      <c r="D1357" s="11"/>
      <c r="E1357" s="11"/>
      <c r="F1357" s="57">
        <f t="shared" si="434"/>
        <v>0</v>
      </c>
      <c r="G1357" s="58"/>
      <c r="H1357" s="11"/>
      <c r="I1357" s="73">
        <f t="shared" si="432"/>
        <v>0</v>
      </c>
      <c r="J1357" s="59"/>
      <c r="K1357" s="58"/>
      <c r="L1357" s="73">
        <f t="shared" si="427"/>
        <v>0</v>
      </c>
      <c r="M1357" s="59">
        <f t="shared" si="433"/>
        <v>0</v>
      </c>
    </row>
    <row r="1358" spans="1:13" s="2" customFormat="1" ht="27" x14ac:dyDescent="0.25">
      <c r="A1358" s="31" t="s">
        <v>2970</v>
      </c>
      <c r="B1358" s="31" t="s">
        <v>3021</v>
      </c>
      <c r="C1358" s="32" t="s">
        <v>755</v>
      </c>
      <c r="D1358" s="11"/>
      <c r="E1358" s="11"/>
      <c r="F1358" s="57">
        <f t="shared" si="434"/>
        <v>0</v>
      </c>
      <c r="G1358" s="58"/>
      <c r="H1358" s="11">
        <v>37955500</v>
      </c>
      <c r="I1358" s="73">
        <f t="shared" si="432"/>
        <v>37955500</v>
      </c>
      <c r="J1358" s="59"/>
      <c r="K1358" s="58"/>
      <c r="L1358" s="73">
        <f t="shared" si="427"/>
        <v>0</v>
      </c>
      <c r="M1358" s="59">
        <f t="shared" si="433"/>
        <v>37955500</v>
      </c>
    </row>
    <row r="1359" spans="1:13" s="2" customFormat="1" ht="27" x14ac:dyDescent="0.25">
      <c r="A1359" s="31" t="s">
        <v>2970</v>
      </c>
      <c r="B1359" s="31" t="s">
        <v>3022</v>
      </c>
      <c r="C1359" s="32" t="s">
        <v>863</v>
      </c>
      <c r="D1359" s="11"/>
      <c r="E1359" s="11"/>
      <c r="F1359" s="57">
        <f t="shared" si="434"/>
        <v>0</v>
      </c>
      <c r="G1359" s="58"/>
      <c r="H1359" s="11"/>
      <c r="I1359" s="73">
        <f t="shared" si="432"/>
        <v>0</v>
      </c>
      <c r="J1359" s="59"/>
      <c r="K1359" s="58"/>
      <c r="L1359" s="73">
        <f t="shared" si="427"/>
        <v>0</v>
      </c>
      <c r="M1359" s="59">
        <f t="shared" si="433"/>
        <v>0</v>
      </c>
    </row>
    <row r="1360" spans="1:13" s="2" customFormat="1" ht="13.5" x14ac:dyDescent="0.25">
      <c r="A1360" s="31" t="s">
        <v>2970</v>
      </c>
      <c r="B1360" s="31" t="s">
        <v>3023</v>
      </c>
      <c r="C1360" s="32" t="s">
        <v>914</v>
      </c>
      <c r="D1360" s="11"/>
      <c r="E1360" s="11"/>
      <c r="F1360" s="57">
        <f t="shared" si="434"/>
        <v>0</v>
      </c>
      <c r="G1360" s="58"/>
      <c r="H1360" s="11"/>
      <c r="I1360" s="73">
        <f t="shared" si="432"/>
        <v>0</v>
      </c>
      <c r="J1360" s="59"/>
      <c r="K1360" s="58"/>
      <c r="L1360" s="73">
        <f t="shared" si="427"/>
        <v>0</v>
      </c>
      <c r="M1360" s="59">
        <f t="shared" si="433"/>
        <v>0</v>
      </c>
    </row>
    <row r="1361" spans="1:13" ht="24.75" customHeight="1" x14ac:dyDescent="0.25">
      <c r="A1361" s="16" t="s">
        <v>2970</v>
      </c>
      <c r="B1361" s="16" t="s">
        <v>2969</v>
      </c>
      <c r="C1361" s="30" t="s">
        <v>1602</v>
      </c>
      <c r="D1361" s="7">
        <f>+D1362</f>
        <v>0</v>
      </c>
      <c r="E1361" s="7">
        <f>+E1362</f>
        <v>0</v>
      </c>
      <c r="F1361" s="8">
        <f t="shared" ref="F1361:I1362" si="435">+F1362</f>
        <v>0</v>
      </c>
      <c r="G1361" s="10">
        <f>+G1362</f>
        <v>0</v>
      </c>
      <c r="H1361" s="7">
        <f>+H1362</f>
        <v>20000000</v>
      </c>
      <c r="I1361" s="70">
        <f t="shared" si="435"/>
        <v>20000000</v>
      </c>
      <c r="J1361" s="48">
        <f>+J1362</f>
        <v>0</v>
      </c>
      <c r="K1361" s="10">
        <f>+K1362</f>
        <v>0</v>
      </c>
      <c r="L1361" s="70">
        <f t="shared" si="427"/>
        <v>0</v>
      </c>
      <c r="M1361" s="47">
        <f t="shared" ref="M1361:M1362" si="436">L1361+I1361</f>
        <v>20000000</v>
      </c>
    </row>
    <row r="1362" spans="1:13" s="2" customFormat="1" ht="13.5" x14ac:dyDescent="0.25">
      <c r="A1362" s="16" t="s">
        <v>2970</v>
      </c>
      <c r="B1362" s="16" t="s">
        <v>3024</v>
      </c>
      <c r="C1362" s="17" t="s">
        <v>170</v>
      </c>
      <c r="D1362" s="7">
        <f>+D1363</f>
        <v>0</v>
      </c>
      <c r="E1362" s="7">
        <f>+E1363</f>
        <v>0</v>
      </c>
      <c r="F1362" s="8">
        <f t="shared" si="435"/>
        <v>0</v>
      </c>
      <c r="G1362" s="10">
        <f>+G1363</f>
        <v>0</v>
      </c>
      <c r="H1362" s="7">
        <f>+H1363</f>
        <v>20000000</v>
      </c>
      <c r="I1362" s="70">
        <f t="shared" si="435"/>
        <v>20000000</v>
      </c>
      <c r="J1362" s="48">
        <f>+J1363</f>
        <v>0</v>
      </c>
      <c r="K1362" s="10">
        <f>+K1363</f>
        <v>0</v>
      </c>
      <c r="L1362" s="70">
        <f t="shared" si="427"/>
        <v>0</v>
      </c>
      <c r="M1362" s="47">
        <f t="shared" si="436"/>
        <v>20000000</v>
      </c>
    </row>
    <row r="1363" spans="1:13" s="2" customFormat="1" ht="13.5" x14ac:dyDescent="0.25">
      <c r="A1363" s="16" t="s">
        <v>2970</v>
      </c>
      <c r="B1363" s="16" t="s">
        <v>3025</v>
      </c>
      <c r="C1363" s="17" t="s">
        <v>330</v>
      </c>
      <c r="D1363" s="7">
        <f>SUM(D1364:D1374)</f>
        <v>0</v>
      </c>
      <c r="E1363" s="7">
        <f>SUM(E1364:E1374)</f>
        <v>0</v>
      </c>
      <c r="F1363" s="8">
        <f>+D1363+E1363</f>
        <v>0</v>
      </c>
      <c r="G1363" s="10">
        <f>SUM(G1364:G1374)</f>
        <v>0</v>
      </c>
      <c r="H1363" s="7">
        <f>SUM(H1364:H1374)</f>
        <v>20000000</v>
      </c>
      <c r="I1363" s="70">
        <f>+SUM(F1363:H1363)</f>
        <v>20000000</v>
      </c>
      <c r="J1363" s="48">
        <f>SUM(J1364:J1374)</f>
        <v>0</v>
      </c>
      <c r="K1363" s="10">
        <f>SUM(K1364:K1374)</f>
        <v>0</v>
      </c>
      <c r="L1363" s="70">
        <f t="shared" si="427"/>
        <v>0</v>
      </c>
      <c r="M1363" s="47">
        <f>SUM(M1364:M1374)</f>
        <v>20000000</v>
      </c>
    </row>
    <row r="1364" spans="1:13" s="2" customFormat="1" ht="27" x14ac:dyDescent="0.25">
      <c r="A1364" s="31" t="s">
        <v>2970</v>
      </c>
      <c r="B1364" s="31" t="s">
        <v>3026</v>
      </c>
      <c r="C1364" s="32" t="s">
        <v>333</v>
      </c>
      <c r="D1364" s="11"/>
      <c r="E1364" s="11"/>
      <c r="F1364" s="57">
        <f>SUM(D1364:E1364)</f>
        <v>0</v>
      </c>
      <c r="G1364" s="58"/>
      <c r="H1364" s="11"/>
      <c r="I1364" s="73">
        <f t="shared" ref="I1364:I1374" si="437">+SUM(H1364,G1364)+F1364</f>
        <v>0</v>
      </c>
      <c r="J1364" s="59"/>
      <c r="K1364" s="58"/>
      <c r="L1364" s="73">
        <f t="shared" si="427"/>
        <v>0</v>
      </c>
      <c r="M1364" s="59">
        <f t="shared" ref="M1364:M1374" si="438">+L1364+I1364</f>
        <v>0</v>
      </c>
    </row>
    <row r="1365" spans="1:13" s="2" customFormat="1" ht="13.5" x14ac:dyDescent="0.25">
      <c r="A1365" s="31" t="s">
        <v>2970</v>
      </c>
      <c r="B1365" s="31" t="s">
        <v>3027</v>
      </c>
      <c r="C1365" s="32" t="s">
        <v>369</v>
      </c>
      <c r="D1365" s="11"/>
      <c r="E1365" s="11"/>
      <c r="F1365" s="57">
        <f t="shared" ref="F1365:F1374" si="439">SUM(D1365:E1365)</f>
        <v>0</v>
      </c>
      <c r="G1365" s="58"/>
      <c r="H1365" s="11"/>
      <c r="I1365" s="73">
        <f t="shared" si="437"/>
        <v>0</v>
      </c>
      <c r="J1365" s="59"/>
      <c r="K1365" s="58"/>
      <c r="L1365" s="73">
        <f t="shared" si="427"/>
        <v>0</v>
      </c>
      <c r="M1365" s="59">
        <f t="shared" si="438"/>
        <v>0</v>
      </c>
    </row>
    <row r="1366" spans="1:13" s="2" customFormat="1" ht="40.5" x14ac:dyDescent="0.25">
      <c r="A1366" s="31" t="s">
        <v>2970</v>
      </c>
      <c r="B1366" s="31" t="s">
        <v>3028</v>
      </c>
      <c r="C1366" s="32" t="s">
        <v>384</v>
      </c>
      <c r="D1366" s="11"/>
      <c r="E1366" s="11"/>
      <c r="F1366" s="57">
        <f t="shared" si="439"/>
        <v>0</v>
      </c>
      <c r="G1366" s="58"/>
      <c r="H1366" s="11"/>
      <c r="I1366" s="73">
        <f t="shared" si="437"/>
        <v>0</v>
      </c>
      <c r="J1366" s="59"/>
      <c r="K1366" s="58"/>
      <c r="L1366" s="73">
        <f t="shared" si="427"/>
        <v>0</v>
      </c>
      <c r="M1366" s="59">
        <f t="shared" si="438"/>
        <v>0</v>
      </c>
    </row>
    <row r="1367" spans="1:13" s="2" customFormat="1" ht="27" x14ac:dyDescent="0.25">
      <c r="A1367" s="31" t="s">
        <v>2970</v>
      </c>
      <c r="B1367" s="31" t="s">
        <v>3029</v>
      </c>
      <c r="C1367" s="32" t="s">
        <v>459</v>
      </c>
      <c r="D1367" s="11"/>
      <c r="E1367" s="11"/>
      <c r="F1367" s="57">
        <f t="shared" si="439"/>
        <v>0</v>
      </c>
      <c r="G1367" s="58"/>
      <c r="H1367" s="11"/>
      <c r="I1367" s="73">
        <f t="shared" si="437"/>
        <v>0</v>
      </c>
      <c r="J1367" s="59"/>
      <c r="K1367" s="58"/>
      <c r="L1367" s="73">
        <f t="shared" si="427"/>
        <v>0</v>
      </c>
      <c r="M1367" s="59">
        <f t="shared" si="438"/>
        <v>0</v>
      </c>
    </row>
    <row r="1368" spans="1:13" s="2" customFormat="1" ht="13.5" x14ac:dyDescent="0.25">
      <c r="A1368" s="31" t="s">
        <v>2970</v>
      </c>
      <c r="B1368" s="31" t="s">
        <v>3030</v>
      </c>
      <c r="C1368" s="32" t="s">
        <v>588</v>
      </c>
      <c r="D1368" s="11"/>
      <c r="E1368" s="11"/>
      <c r="F1368" s="57">
        <f t="shared" si="439"/>
        <v>0</v>
      </c>
      <c r="G1368" s="58"/>
      <c r="H1368" s="11"/>
      <c r="I1368" s="73">
        <f t="shared" si="437"/>
        <v>0</v>
      </c>
      <c r="J1368" s="59"/>
      <c r="K1368" s="58"/>
      <c r="L1368" s="73">
        <f t="shared" si="427"/>
        <v>0</v>
      </c>
      <c r="M1368" s="59">
        <f t="shared" si="438"/>
        <v>0</v>
      </c>
    </row>
    <row r="1369" spans="1:13" s="2" customFormat="1" ht="13.5" x14ac:dyDescent="0.25">
      <c r="A1369" s="31" t="s">
        <v>2970</v>
      </c>
      <c r="B1369" s="31" t="s">
        <v>3031</v>
      </c>
      <c r="C1369" s="32" t="s">
        <v>650</v>
      </c>
      <c r="D1369" s="11"/>
      <c r="E1369" s="11"/>
      <c r="F1369" s="57">
        <f t="shared" si="439"/>
        <v>0</v>
      </c>
      <c r="G1369" s="58"/>
      <c r="H1369" s="11"/>
      <c r="I1369" s="73">
        <f t="shared" si="437"/>
        <v>0</v>
      </c>
      <c r="J1369" s="59"/>
      <c r="K1369" s="58"/>
      <c r="L1369" s="73">
        <f t="shared" si="427"/>
        <v>0</v>
      </c>
      <c r="M1369" s="59">
        <f t="shared" si="438"/>
        <v>0</v>
      </c>
    </row>
    <row r="1370" spans="1:13" s="2" customFormat="1" ht="54" x14ac:dyDescent="0.25">
      <c r="A1370" s="31" t="s">
        <v>2970</v>
      </c>
      <c r="B1370" s="31" t="s">
        <v>3032</v>
      </c>
      <c r="C1370" s="32" t="s">
        <v>674</v>
      </c>
      <c r="D1370" s="11"/>
      <c r="E1370" s="11"/>
      <c r="F1370" s="57">
        <f t="shared" si="439"/>
        <v>0</v>
      </c>
      <c r="G1370" s="58"/>
      <c r="H1370" s="11"/>
      <c r="I1370" s="73">
        <f t="shared" si="437"/>
        <v>0</v>
      </c>
      <c r="J1370" s="59"/>
      <c r="K1370" s="58"/>
      <c r="L1370" s="73">
        <f t="shared" si="427"/>
        <v>0</v>
      </c>
      <c r="M1370" s="59">
        <f t="shared" si="438"/>
        <v>0</v>
      </c>
    </row>
    <row r="1371" spans="1:13" s="2" customFormat="1" ht="27" x14ac:dyDescent="0.25">
      <c r="A1371" s="31" t="s">
        <v>2970</v>
      </c>
      <c r="B1371" s="31" t="s">
        <v>3033</v>
      </c>
      <c r="C1371" s="32" t="s">
        <v>722</v>
      </c>
      <c r="D1371" s="11"/>
      <c r="E1371" s="11"/>
      <c r="F1371" s="57">
        <f t="shared" si="439"/>
        <v>0</v>
      </c>
      <c r="G1371" s="58"/>
      <c r="H1371" s="11"/>
      <c r="I1371" s="73">
        <f t="shared" si="437"/>
        <v>0</v>
      </c>
      <c r="J1371" s="59"/>
      <c r="K1371" s="58"/>
      <c r="L1371" s="73">
        <f t="shared" si="427"/>
        <v>0</v>
      </c>
      <c r="M1371" s="59">
        <f t="shared" si="438"/>
        <v>0</v>
      </c>
    </row>
    <row r="1372" spans="1:13" s="2" customFormat="1" ht="27" x14ac:dyDescent="0.25">
      <c r="A1372" s="31" t="s">
        <v>2970</v>
      </c>
      <c r="B1372" s="31" t="s">
        <v>3034</v>
      </c>
      <c r="C1372" s="32" t="s">
        <v>755</v>
      </c>
      <c r="D1372" s="11"/>
      <c r="E1372" s="11"/>
      <c r="F1372" s="57">
        <f t="shared" si="439"/>
        <v>0</v>
      </c>
      <c r="G1372" s="58"/>
      <c r="H1372" s="11">
        <v>803100</v>
      </c>
      <c r="I1372" s="73">
        <f t="shared" si="437"/>
        <v>803100</v>
      </c>
      <c r="J1372" s="59"/>
      <c r="K1372" s="58"/>
      <c r="L1372" s="73">
        <f t="shared" si="427"/>
        <v>0</v>
      </c>
      <c r="M1372" s="59">
        <f t="shared" si="438"/>
        <v>803100</v>
      </c>
    </row>
    <row r="1373" spans="1:13" s="2" customFormat="1" ht="27" x14ac:dyDescent="0.25">
      <c r="A1373" s="31" t="s">
        <v>2970</v>
      </c>
      <c r="B1373" s="31" t="s">
        <v>3035</v>
      </c>
      <c r="C1373" s="32" t="s">
        <v>863</v>
      </c>
      <c r="D1373" s="11"/>
      <c r="E1373" s="11"/>
      <c r="F1373" s="57">
        <f t="shared" si="439"/>
        <v>0</v>
      </c>
      <c r="G1373" s="58"/>
      <c r="H1373" s="11">
        <v>19196900</v>
      </c>
      <c r="I1373" s="73">
        <f t="shared" si="437"/>
        <v>19196900</v>
      </c>
      <c r="J1373" s="59"/>
      <c r="K1373" s="58"/>
      <c r="L1373" s="73">
        <f t="shared" si="427"/>
        <v>0</v>
      </c>
      <c r="M1373" s="59">
        <f t="shared" si="438"/>
        <v>19196900</v>
      </c>
    </row>
    <row r="1374" spans="1:13" s="2" customFormat="1" ht="13.5" x14ac:dyDescent="0.25">
      <c r="A1374" s="31" t="s">
        <v>2970</v>
      </c>
      <c r="B1374" s="31" t="s">
        <v>3036</v>
      </c>
      <c r="C1374" s="32" t="s">
        <v>914</v>
      </c>
      <c r="D1374" s="11"/>
      <c r="E1374" s="11"/>
      <c r="F1374" s="57">
        <f t="shared" si="439"/>
        <v>0</v>
      </c>
      <c r="G1374" s="58"/>
      <c r="H1374" s="11"/>
      <c r="I1374" s="73">
        <f t="shared" si="437"/>
        <v>0</v>
      </c>
      <c r="J1374" s="59"/>
      <c r="K1374" s="58"/>
      <c r="L1374" s="73">
        <f t="shared" si="427"/>
        <v>0</v>
      </c>
      <c r="M1374" s="59">
        <f t="shared" si="438"/>
        <v>0</v>
      </c>
    </row>
    <row r="1375" spans="1:13" ht="13.5" x14ac:dyDescent="0.25">
      <c r="A1375" s="16" t="s">
        <v>1514</v>
      </c>
      <c r="B1375" s="16" t="s">
        <v>1515</v>
      </c>
      <c r="C1375" s="30" t="s">
        <v>1494</v>
      </c>
      <c r="D1375" s="7">
        <f>+D1376+D1390+D1404</f>
        <v>0</v>
      </c>
      <c r="E1375" s="7">
        <f>+E1376+E1390+E1404</f>
        <v>0</v>
      </c>
      <c r="F1375" s="8">
        <f>+D1375+E1375</f>
        <v>0</v>
      </c>
      <c r="G1375" s="10">
        <f>+G1376+G1390+G1404</f>
        <v>0</v>
      </c>
      <c r="H1375" s="7">
        <f>+H1376+H1390+H1404</f>
        <v>90309000</v>
      </c>
      <c r="I1375" s="70">
        <f>+SUM(F1375:H1375)</f>
        <v>90309000</v>
      </c>
      <c r="J1375" s="48">
        <f>+J1376+J1390+J1404</f>
        <v>0</v>
      </c>
      <c r="K1375" s="10">
        <f>+K1376+K1390+K1404</f>
        <v>0</v>
      </c>
      <c r="L1375" s="70">
        <f t="shared" si="427"/>
        <v>0</v>
      </c>
      <c r="M1375" s="48">
        <f>+I1375+L1375</f>
        <v>90309000</v>
      </c>
    </row>
    <row r="1376" spans="1:13" ht="24.75" customHeight="1" x14ac:dyDescent="0.25">
      <c r="A1376" s="16" t="s">
        <v>2973</v>
      </c>
      <c r="B1376" s="16" t="s">
        <v>2971</v>
      </c>
      <c r="C1376" s="30" t="s">
        <v>1604</v>
      </c>
      <c r="D1376" s="7">
        <f>+D1377</f>
        <v>0</v>
      </c>
      <c r="E1376" s="7">
        <f>+E1377</f>
        <v>0</v>
      </c>
      <c r="F1376" s="8">
        <f t="shared" ref="F1376:I1377" si="440">+F1377</f>
        <v>0</v>
      </c>
      <c r="G1376" s="10">
        <f>+G1377</f>
        <v>0</v>
      </c>
      <c r="H1376" s="7">
        <f>+H1377</f>
        <v>12051000</v>
      </c>
      <c r="I1376" s="70">
        <f t="shared" si="440"/>
        <v>12051000</v>
      </c>
      <c r="J1376" s="48">
        <f>+J1377</f>
        <v>0</v>
      </c>
      <c r="K1376" s="10">
        <f>+K1377</f>
        <v>0</v>
      </c>
      <c r="L1376" s="70">
        <f t="shared" si="427"/>
        <v>0</v>
      </c>
      <c r="M1376" s="47">
        <f t="shared" ref="M1376:M1377" si="441">L1376+I1376</f>
        <v>12051000</v>
      </c>
    </row>
    <row r="1377" spans="1:13" s="2" customFormat="1" ht="13.5" x14ac:dyDescent="0.25">
      <c r="A1377" s="16" t="s">
        <v>2973</v>
      </c>
      <c r="B1377" s="16" t="s">
        <v>3037</v>
      </c>
      <c r="C1377" s="17" t="s">
        <v>170</v>
      </c>
      <c r="D1377" s="7">
        <f>+D1378</f>
        <v>0</v>
      </c>
      <c r="E1377" s="7">
        <f>+E1378</f>
        <v>0</v>
      </c>
      <c r="F1377" s="8">
        <f t="shared" si="440"/>
        <v>0</v>
      </c>
      <c r="G1377" s="10">
        <f>+G1378</f>
        <v>0</v>
      </c>
      <c r="H1377" s="7">
        <f>+H1378</f>
        <v>12051000</v>
      </c>
      <c r="I1377" s="70">
        <f t="shared" si="440"/>
        <v>12051000</v>
      </c>
      <c r="J1377" s="48">
        <f>+J1378</f>
        <v>0</v>
      </c>
      <c r="K1377" s="10">
        <f>+K1378</f>
        <v>0</v>
      </c>
      <c r="L1377" s="70">
        <f t="shared" si="427"/>
        <v>0</v>
      </c>
      <c r="M1377" s="47">
        <f t="shared" si="441"/>
        <v>12051000</v>
      </c>
    </row>
    <row r="1378" spans="1:13" s="2" customFormat="1" ht="13.5" x14ac:dyDescent="0.25">
      <c r="A1378" s="16" t="s">
        <v>2973</v>
      </c>
      <c r="B1378" s="16" t="s">
        <v>3038</v>
      </c>
      <c r="C1378" s="17" t="s">
        <v>330</v>
      </c>
      <c r="D1378" s="7">
        <f>SUM(D1379:D1389)</f>
        <v>0</v>
      </c>
      <c r="E1378" s="7">
        <f>SUM(E1379:E1389)</f>
        <v>0</v>
      </c>
      <c r="F1378" s="8">
        <f>+D1378+E1378</f>
        <v>0</v>
      </c>
      <c r="G1378" s="10">
        <f>SUM(G1379:G1389)</f>
        <v>0</v>
      </c>
      <c r="H1378" s="7">
        <f>SUM(H1379:H1389)</f>
        <v>12051000</v>
      </c>
      <c r="I1378" s="70">
        <f>+SUM(F1378:H1378)</f>
        <v>12051000</v>
      </c>
      <c r="J1378" s="48">
        <f>SUM(J1379:J1389)</f>
        <v>0</v>
      </c>
      <c r="K1378" s="10">
        <f>SUM(K1379:K1389)</f>
        <v>0</v>
      </c>
      <c r="L1378" s="70">
        <f t="shared" si="427"/>
        <v>0</v>
      </c>
      <c r="M1378" s="47">
        <f>SUM(M1379:M1389)</f>
        <v>12051000</v>
      </c>
    </row>
    <row r="1379" spans="1:13" s="2" customFormat="1" ht="27" x14ac:dyDescent="0.25">
      <c r="A1379" s="31" t="s">
        <v>2973</v>
      </c>
      <c r="B1379" s="31" t="s">
        <v>3039</v>
      </c>
      <c r="C1379" s="32" t="s">
        <v>333</v>
      </c>
      <c r="D1379" s="11"/>
      <c r="E1379" s="11"/>
      <c r="F1379" s="57">
        <f>SUM(D1379:E1379)</f>
        <v>0</v>
      </c>
      <c r="G1379" s="58"/>
      <c r="H1379" s="11"/>
      <c r="I1379" s="73">
        <f t="shared" ref="I1379:I1389" si="442">+SUM(H1379,G1379)+F1379</f>
        <v>0</v>
      </c>
      <c r="J1379" s="59"/>
      <c r="K1379" s="58"/>
      <c r="L1379" s="73">
        <f t="shared" si="427"/>
        <v>0</v>
      </c>
      <c r="M1379" s="59">
        <f t="shared" ref="M1379:M1389" si="443">+L1379+I1379</f>
        <v>0</v>
      </c>
    </row>
    <row r="1380" spans="1:13" s="2" customFormat="1" ht="13.5" x14ac:dyDescent="0.25">
      <c r="A1380" s="31" t="s">
        <v>2973</v>
      </c>
      <c r="B1380" s="31" t="s">
        <v>3040</v>
      </c>
      <c r="C1380" s="32" t="s">
        <v>369</v>
      </c>
      <c r="D1380" s="11"/>
      <c r="E1380" s="11"/>
      <c r="F1380" s="57">
        <f t="shared" ref="F1380:F1389" si="444">SUM(D1380:E1380)</f>
        <v>0</v>
      </c>
      <c r="G1380" s="58"/>
      <c r="H1380" s="11"/>
      <c r="I1380" s="73">
        <f t="shared" si="442"/>
        <v>0</v>
      </c>
      <c r="J1380" s="59"/>
      <c r="K1380" s="58"/>
      <c r="L1380" s="73">
        <f t="shared" si="427"/>
        <v>0</v>
      </c>
      <c r="M1380" s="59">
        <f t="shared" si="443"/>
        <v>0</v>
      </c>
    </row>
    <row r="1381" spans="1:13" s="2" customFormat="1" ht="40.5" x14ac:dyDescent="0.25">
      <c r="A1381" s="31" t="s">
        <v>2973</v>
      </c>
      <c r="B1381" s="31" t="s">
        <v>3041</v>
      </c>
      <c r="C1381" s="32" t="s">
        <v>384</v>
      </c>
      <c r="D1381" s="11"/>
      <c r="E1381" s="11"/>
      <c r="F1381" s="57">
        <f t="shared" si="444"/>
        <v>0</v>
      </c>
      <c r="G1381" s="58"/>
      <c r="H1381" s="11"/>
      <c r="I1381" s="73">
        <f t="shared" si="442"/>
        <v>0</v>
      </c>
      <c r="J1381" s="59"/>
      <c r="K1381" s="58"/>
      <c r="L1381" s="73">
        <f t="shared" si="427"/>
        <v>0</v>
      </c>
      <c r="M1381" s="59">
        <f t="shared" si="443"/>
        <v>0</v>
      </c>
    </row>
    <row r="1382" spans="1:13" s="2" customFormat="1" ht="27" x14ac:dyDescent="0.25">
      <c r="A1382" s="31" t="s">
        <v>2973</v>
      </c>
      <c r="B1382" s="31" t="s">
        <v>3042</v>
      </c>
      <c r="C1382" s="32" t="s">
        <v>459</v>
      </c>
      <c r="D1382" s="11"/>
      <c r="E1382" s="11"/>
      <c r="F1382" s="57">
        <f t="shared" si="444"/>
        <v>0</v>
      </c>
      <c r="G1382" s="58"/>
      <c r="H1382" s="11"/>
      <c r="I1382" s="73">
        <f t="shared" si="442"/>
        <v>0</v>
      </c>
      <c r="J1382" s="59"/>
      <c r="K1382" s="58"/>
      <c r="L1382" s="73">
        <f t="shared" si="427"/>
        <v>0</v>
      </c>
      <c r="M1382" s="59">
        <f t="shared" si="443"/>
        <v>0</v>
      </c>
    </row>
    <row r="1383" spans="1:13" s="2" customFormat="1" ht="13.5" x14ac:dyDescent="0.25">
      <c r="A1383" s="31" t="s">
        <v>2973</v>
      </c>
      <c r="B1383" s="31" t="s">
        <v>3043</v>
      </c>
      <c r="C1383" s="32" t="s">
        <v>588</v>
      </c>
      <c r="D1383" s="11"/>
      <c r="E1383" s="11"/>
      <c r="F1383" s="57">
        <f t="shared" si="444"/>
        <v>0</v>
      </c>
      <c r="G1383" s="58"/>
      <c r="H1383" s="11"/>
      <c r="I1383" s="73">
        <f t="shared" si="442"/>
        <v>0</v>
      </c>
      <c r="J1383" s="59"/>
      <c r="K1383" s="58"/>
      <c r="L1383" s="73">
        <f t="shared" si="427"/>
        <v>0</v>
      </c>
      <c r="M1383" s="59">
        <f t="shared" si="443"/>
        <v>0</v>
      </c>
    </row>
    <row r="1384" spans="1:13" s="2" customFormat="1" ht="13.5" x14ac:dyDescent="0.25">
      <c r="A1384" s="31" t="s">
        <v>2973</v>
      </c>
      <c r="B1384" s="31" t="s">
        <v>3044</v>
      </c>
      <c r="C1384" s="32" t="s">
        <v>650</v>
      </c>
      <c r="D1384" s="11"/>
      <c r="E1384" s="11"/>
      <c r="F1384" s="57">
        <f t="shared" si="444"/>
        <v>0</v>
      </c>
      <c r="G1384" s="58"/>
      <c r="H1384" s="11"/>
      <c r="I1384" s="73">
        <f t="shared" si="442"/>
        <v>0</v>
      </c>
      <c r="J1384" s="59"/>
      <c r="K1384" s="58"/>
      <c r="L1384" s="73">
        <f t="shared" si="427"/>
        <v>0</v>
      </c>
      <c r="M1384" s="59">
        <f t="shared" si="443"/>
        <v>0</v>
      </c>
    </row>
    <row r="1385" spans="1:13" s="2" customFormat="1" ht="54" x14ac:dyDescent="0.25">
      <c r="A1385" s="31" t="s">
        <v>2973</v>
      </c>
      <c r="B1385" s="31" t="s">
        <v>3045</v>
      </c>
      <c r="C1385" s="32" t="s">
        <v>674</v>
      </c>
      <c r="D1385" s="11"/>
      <c r="E1385" s="11"/>
      <c r="F1385" s="57">
        <f t="shared" si="444"/>
        <v>0</v>
      </c>
      <c r="G1385" s="58"/>
      <c r="H1385" s="11"/>
      <c r="I1385" s="73">
        <f t="shared" si="442"/>
        <v>0</v>
      </c>
      <c r="J1385" s="59"/>
      <c r="K1385" s="58"/>
      <c r="L1385" s="73">
        <f t="shared" si="427"/>
        <v>0</v>
      </c>
      <c r="M1385" s="59">
        <f t="shared" si="443"/>
        <v>0</v>
      </c>
    </row>
    <row r="1386" spans="1:13" s="2" customFormat="1" ht="27" x14ac:dyDescent="0.25">
      <c r="A1386" s="31" t="s">
        <v>2973</v>
      </c>
      <c r="B1386" s="31" t="s">
        <v>3046</v>
      </c>
      <c r="C1386" s="32" t="s">
        <v>722</v>
      </c>
      <c r="D1386" s="11"/>
      <c r="E1386" s="11"/>
      <c r="F1386" s="57">
        <f t="shared" si="444"/>
        <v>0</v>
      </c>
      <c r="G1386" s="58"/>
      <c r="H1386" s="11"/>
      <c r="I1386" s="73">
        <f t="shared" si="442"/>
        <v>0</v>
      </c>
      <c r="J1386" s="59"/>
      <c r="K1386" s="58"/>
      <c r="L1386" s="73">
        <f t="shared" si="427"/>
        <v>0</v>
      </c>
      <c r="M1386" s="59">
        <f t="shared" si="443"/>
        <v>0</v>
      </c>
    </row>
    <row r="1387" spans="1:13" s="2" customFormat="1" ht="27" x14ac:dyDescent="0.25">
      <c r="A1387" s="31" t="s">
        <v>2973</v>
      </c>
      <c r="B1387" s="31" t="s">
        <v>3047</v>
      </c>
      <c r="C1387" s="32" t="s">
        <v>755</v>
      </c>
      <c r="D1387" s="11"/>
      <c r="E1387" s="11"/>
      <c r="F1387" s="57">
        <f t="shared" si="444"/>
        <v>0</v>
      </c>
      <c r="G1387" s="58"/>
      <c r="H1387" s="11">
        <v>12051000</v>
      </c>
      <c r="I1387" s="73">
        <f t="shared" si="442"/>
        <v>12051000</v>
      </c>
      <c r="J1387" s="59"/>
      <c r="K1387" s="58"/>
      <c r="L1387" s="73">
        <f t="shared" si="427"/>
        <v>0</v>
      </c>
      <c r="M1387" s="59">
        <f t="shared" si="443"/>
        <v>12051000</v>
      </c>
    </row>
    <row r="1388" spans="1:13" s="2" customFormat="1" ht="27" x14ac:dyDescent="0.25">
      <c r="A1388" s="31" t="s">
        <v>2973</v>
      </c>
      <c r="B1388" s="31" t="s">
        <v>3048</v>
      </c>
      <c r="C1388" s="32" t="s">
        <v>863</v>
      </c>
      <c r="D1388" s="11"/>
      <c r="E1388" s="11"/>
      <c r="F1388" s="57">
        <f t="shared" si="444"/>
        <v>0</v>
      </c>
      <c r="G1388" s="58"/>
      <c r="H1388" s="11"/>
      <c r="I1388" s="73">
        <f t="shared" si="442"/>
        <v>0</v>
      </c>
      <c r="J1388" s="59"/>
      <c r="K1388" s="58"/>
      <c r="L1388" s="73">
        <f t="shared" si="427"/>
        <v>0</v>
      </c>
      <c r="M1388" s="59">
        <f t="shared" si="443"/>
        <v>0</v>
      </c>
    </row>
    <row r="1389" spans="1:13" s="2" customFormat="1" ht="13.5" x14ac:dyDescent="0.25">
      <c r="A1389" s="31" t="s">
        <v>2973</v>
      </c>
      <c r="B1389" s="31" t="s">
        <v>3049</v>
      </c>
      <c r="C1389" s="32" t="s">
        <v>914</v>
      </c>
      <c r="D1389" s="11"/>
      <c r="E1389" s="11"/>
      <c r="F1389" s="57">
        <f t="shared" si="444"/>
        <v>0</v>
      </c>
      <c r="G1389" s="58"/>
      <c r="H1389" s="11"/>
      <c r="I1389" s="73">
        <f t="shared" si="442"/>
        <v>0</v>
      </c>
      <c r="J1389" s="59"/>
      <c r="K1389" s="58"/>
      <c r="L1389" s="73">
        <f t="shared" si="427"/>
        <v>0</v>
      </c>
      <c r="M1389" s="59">
        <f t="shared" si="443"/>
        <v>0</v>
      </c>
    </row>
    <row r="1390" spans="1:13" ht="24.75" customHeight="1" x14ac:dyDescent="0.25">
      <c r="A1390" s="16" t="s">
        <v>2973</v>
      </c>
      <c r="B1390" s="16" t="s">
        <v>2975</v>
      </c>
      <c r="C1390" s="30" t="s">
        <v>1608</v>
      </c>
      <c r="D1390" s="7">
        <f>+D1391</f>
        <v>0</v>
      </c>
      <c r="E1390" s="7">
        <f>+E1391</f>
        <v>0</v>
      </c>
      <c r="F1390" s="8">
        <f t="shared" ref="F1390:I1391" si="445">+F1391</f>
        <v>0</v>
      </c>
      <c r="G1390" s="10">
        <f>+G1391</f>
        <v>0</v>
      </c>
      <c r="H1390" s="7">
        <f>+H1391</f>
        <v>37836173</v>
      </c>
      <c r="I1390" s="70">
        <f t="shared" si="445"/>
        <v>37836173</v>
      </c>
      <c r="J1390" s="48">
        <f>+J1391</f>
        <v>0</v>
      </c>
      <c r="K1390" s="10">
        <f>+K1391</f>
        <v>0</v>
      </c>
      <c r="L1390" s="70">
        <f t="shared" si="427"/>
        <v>0</v>
      </c>
      <c r="M1390" s="47">
        <f t="shared" ref="M1390:M1391" si="446">L1390+I1390</f>
        <v>37836173</v>
      </c>
    </row>
    <row r="1391" spans="1:13" s="2" customFormat="1" ht="13.5" x14ac:dyDescent="0.25">
      <c r="A1391" s="16" t="s">
        <v>2973</v>
      </c>
      <c r="B1391" s="16" t="s">
        <v>3050</v>
      </c>
      <c r="C1391" s="17" t="s">
        <v>170</v>
      </c>
      <c r="D1391" s="7">
        <f>+D1392</f>
        <v>0</v>
      </c>
      <c r="E1391" s="7">
        <f>+E1392</f>
        <v>0</v>
      </c>
      <c r="F1391" s="8">
        <f t="shared" si="445"/>
        <v>0</v>
      </c>
      <c r="G1391" s="10">
        <f>+G1392</f>
        <v>0</v>
      </c>
      <c r="H1391" s="7">
        <f>+H1392</f>
        <v>37836173</v>
      </c>
      <c r="I1391" s="70">
        <f t="shared" si="445"/>
        <v>37836173</v>
      </c>
      <c r="J1391" s="48">
        <f>+J1392</f>
        <v>0</v>
      </c>
      <c r="K1391" s="10">
        <f>+K1392</f>
        <v>0</v>
      </c>
      <c r="L1391" s="70">
        <f t="shared" si="427"/>
        <v>0</v>
      </c>
      <c r="M1391" s="47">
        <f t="shared" si="446"/>
        <v>37836173</v>
      </c>
    </row>
    <row r="1392" spans="1:13" s="2" customFormat="1" ht="13.5" x14ac:dyDescent="0.25">
      <c r="A1392" s="16" t="s">
        <v>2973</v>
      </c>
      <c r="B1392" s="16" t="s">
        <v>3051</v>
      </c>
      <c r="C1392" s="17" t="s">
        <v>330</v>
      </c>
      <c r="D1392" s="7">
        <f>SUM(D1393:D1403)</f>
        <v>0</v>
      </c>
      <c r="E1392" s="7">
        <f>SUM(E1393:E1403)</f>
        <v>0</v>
      </c>
      <c r="F1392" s="8">
        <f>+D1392+E1392</f>
        <v>0</v>
      </c>
      <c r="G1392" s="10">
        <f>SUM(G1393:G1403)</f>
        <v>0</v>
      </c>
      <c r="H1392" s="7">
        <f>SUM(H1393:H1403)</f>
        <v>37836173</v>
      </c>
      <c r="I1392" s="70">
        <f>+SUM(F1392:H1392)</f>
        <v>37836173</v>
      </c>
      <c r="J1392" s="48">
        <f>SUM(J1393:J1403)</f>
        <v>0</v>
      </c>
      <c r="K1392" s="10">
        <f>SUM(K1393:K1403)</f>
        <v>0</v>
      </c>
      <c r="L1392" s="70">
        <f t="shared" si="427"/>
        <v>0</v>
      </c>
      <c r="M1392" s="47">
        <f>SUM(M1393:M1403)</f>
        <v>37836173</v>
      </c>
    </row>
    <row r="1393" spans="1:13" s="2" customFormat="1" ht="27" x14ac:dyDescent="0.25">
      <c r="A1393" s="31" t="s">
        <v>2973</v>
      </c>
      <c r="B1393" s="31" t="s">
        <v>3052</v>
      </c>
      <c r="C1393" s="32" t="s">
        <v>333</v>
      </c>
      <c r="D1393" s="11"/>
      <c r="E1393" s="11"/>
      <c r="F1393" s="57">
        <f>SUM(D1393:E1393)</f>
        <v>0</v>
      </c>
      <c r="G1393" s="58"/>
      <c r="H1393" s="11"/>
      <c r="I1393" s="73">
        <f t="shared" ref="I1393:I1403" si="447">+SUM(H1393,G1393)+F1393</f>
        <v>0</v>
      </c>
      <c r="J1393" s="59"/>
      <c r="K1393" s="58"/>
      <c r="L1393" s="73">
        <f t="shared" si="427"/>
        <v>0</v>
      </c>
      <c r="M1393" s="59">
        <f t="shared" ref="M1393:M1403" si="448">+L1393+I1393</f>
        <v>0</v>
      </c>
    </row>
    <row r="1394" spans="1:13" s="2" customFormat="1" ht="13.5" x14ac:dyDescent="0.25">
      <c r="A1394" s="31" t="s">
        <v>2973</v>
      </c>
      <c r="B1394" s="31" t="s">
        <v>3053</v>
      </c>
      <c r="C1394" s="32" t="s">
        <v>369</v>
      </c>
      <c r="D1394" s="11"/>
      <c r="E1394" s="11"/>
      <c r="F1394" s="57">
        <f t="shared" ref="F1394:F1403" si="449">SUM(D1394:E1394)</f>
        <v>0</v>
      </c>
      <c r="G1394" s="58"/>
      <c r="H1394" s="11"/>
      <c r="I1394" s="73">
        <f t="shared" si="447"/>
        <v>0</v>
      </c>
      <c r="J1394" s="59"/>
      <c r="K1394" s="58"/>
      <c r="L1394" s="73">
        <f t="shared" si="427"/>
        <v>0</v>
      </c>
      <c r="M1394" s="59">
        <f t="shared" si="448"/>
        <v>0</v>
      </c>
    </row>
    <row r="1395" spans="1:13" s="2" customFormat="1" ht="40.5" x14ac:dyDescent="0.25">
      <c r="A1395" s="31" t="s">
        <v>2973</v>
      </c>
      <c r="B1395" s="31" t="s">
        <v>3054</v>
      </c>
      <c r="C1395" s="32" t="s">
        <v>384</v>
      </c>
      <c r="D1395" s="11"/>
      <c r="E1395" s="11"/>
      <c r="F1395" s="57">
        <f t="shared" si="449"/>
        <v>0</v>
      </c>
      <c r="G1395" s="58"/>
      <c r="H1395" s="11"/>
      <c r="I1395" s="73">
        <f t="shared" si="447"/>
        <v>0</v>
      </c>
      <c r="J1395" s="59"/>
      <c r="K1395" s="58"/>
      <c r="L1395" s="73">
        <f t="shared" si="427"/>
        <v>0</v>
      </c>
      <c r="M1395" s="59">
        <f t="shared" si="448"/>
        <v>0</v>
      </c>
    </row>
    <row r="1396" spans="1:13" s="2" customFormat="1" ht="27" x14ac:dyDescent="0.25">
      <c r="A1396" s="31" t="s">
        <v>2973</v>
      </c>
      <c r="B1396" s="31" t="s">
        <v>3055</v>
      </c>
      <c r="C1396" s="32" t="s">
        <v>459</v>
      </c>
      <c r="D1396" s="11"/>
      <c r="E1396" s="11"/>
      <c r="F1396" s="57">
        <f t="shared" si="449"/>
        <v>0</v>
      </c>
      <c r="G1396" s="58"/>
      <c r="H1396" s="11"/>
      <c r="I1396" s="73">
        <f t="shared" si="447"/>
        <v>0</v>
      </c>
      <c r="J1396" s="59"/>
      <c r="K1396" s="58"/>
      <c r="L1396" s="73">
        <f t="shared" si="427"/>
        <v>0</v>
      </c>
      <c r="M1396" s="59">
        <f t="shared" si="448"/>
        <v>0</v>
      </c>
    </row>
    <row r="1397" spans="1:13" s="2" customFormat="1" ht="13.5" x14ac:dyDescent="0.25">
      <c r="A1397" s="31" t="s">
        <v>2973</v>
      </c>
      <c r="B1397" s="31" t="s">
        <v>3056</v>
      </c>
      <c r="C1397" s="32" t="s">
        <v>588</v>
      </c>
      <c r="D1397" s="11"/>
      <c r="E1397" s="11"/>
      <c r="F1397" s="57">
        <f t="shared" si="449"/>
        <v>0</v>
      </c>
      <c r="G1397" s="58"/>
      <c r="H1397" s="11"/>
      <c r="I1397" s="73">
        <f t="shared" si="447"/>
        <v>0</v>
      </c>
      <c r="J1397" s="59"/>
      <c r="K1397" s="58"/>
      <c r="L1397" s="73">
        <f t="shared" si="427"/>
        <v>0</v>
      </c>
      <c r="M1397" s="59">
        <f t="shared" si="448"/>
        <v>0</v>
      </c>
    </row>
    <row r="1398" spans="1:13" s="2" customFormat="1" ht="13.5" x14ac:dyDescent="0.25">
      <c r="A1398" s="31" t="s">
        <v>2973</v>
      </c>
      <c r="B1398" s="31" t="s">
        <v>3057</v>
      </c>
      <c r="C1398" s="32" t="s">
        <v>650</v>
      </c>
      <c r="D1398" s="11"/>
      <c r="E1398" s="11"/>
      <c r="F1398" s="57">
        <f t="shared" si="449"/>
        <v>0</v>
      </c>
      <c r="G1398" s="58"/>
      <c r="H1398" s="11"/>
      <c r="I1398" s="73">
        <f t="shared" si="447"/>
        <v>0</v>
      </c>
      <c r="J1398" s="59"/>
      <c r="K1398" s="58"/>
      <c r="L1398" s="73">
        <f t="shared" si="427"/>
        <v>0</v>
      </c>
      <c r="M1398" s="59">
        <f t="shared" si="448"/>
        <v>0</v>
      </c>
    </row>
    <row r="1399" spans="1:13" s="2" customFormat="1" ht="54" x14ac:dyDescent="0.25">
      <c r="A1399" s="31" t="s">
        <v>2973</v>
      </c>
      <c r="B1399" s="31" t="s">
        <v>3058</v>
      </c>
      <c r="C1399" s="32" t="s">
        <v>674</v>
      </c>
      <c r="D1399" s="11"/>
      <c r="E1399" s="11"/>
      <c r="F1399" s="57">
        <f t="shared" si="449"/>
        <v>0</v>
      </c>
      <c r="G1399" s="58"/>
      <c r="H1399" s="11"/>
      <c r="I1399" s="73">
        <f t="shared" si="447"/>
        <v>0</v>
      </c>
      <c r="J1399" s="59"/>
      <c r="K1399" s="58"/>
      <c r="L1399" s="73">
        <f t="shared" si="427"/>
        <v>0</v>
      </c>
      <c r="M1399" s="59">
        <f t="shared" si="448"/>
        <v>0</v>
      </c>
    </row>
    <row r="1400" spans="1:13" s="2" customFormat="1" ht="27" x14ac:dyDescent="0.25">
      <c r="A1400" s="31" t="s">
        <v>2973</v>
      </c>
      <c r="B1400" s="31" t="s">
        <v>3059</v>
      </c>
      <c r="C1400" s="32" t="s">
        <v>722</v>
      </c>
      <c r="D1400" s="11"/>
      <c r="E1400" s="11"/>
      <c r="F1400" s="57">
        <f t="shared" si="449"/>
        <v>0</v>
      </c>
      <c r="G1400" s="58"/>
      <c r="H1400" s="11"/>
      <c r="I1400" s="73">
        <f t="shared" si="447"/>
        <v>0</v>
      </c>
      <c r="J1400" s="59"/>
      <c r="K1400" s="58"/>
      <c r="L1400" s="73">
        <f t="shared" ref="L1400:L1463" si="450">SUM(J1400:K1400)</f>
        <v>0</v>
      </c>
      <c r="M1400" s="59">
        <f t="shared" si="448"/>
        <v>0</v>
      </c>
    </row>
    <row r="1401" spans="1:13" s="2" customFormat="1" ht="27" x14ac:dyDescent="0.25">
      <c r="A1401" s="31" t="s">
        <v>2973</v>
      </c>
      <c r="B1401" s="31" t="s">
        <v>3060</v>
      </c>
      <c r="C1401" s="32" t="s">
        <v>755</v>
      </c>
      <c r="D1401" s="11"/>
      <c r="E1401" s="11"/>
      <c r="F1401" s="57">
        <f t="shared" si="449"/>
        <v>0</v>
      </c>
      <c r="G1401" s="58"/>
      <c r="H1401" s="11">
        <v>37836173</v>
      </c>
      <c r="I1401" s="73">
        <f t="shared" si="447"/>
        <v>37836173</v>
      </c>
      <c r="J1401" s="59"/>
      <c r="K1401" s="58"/>
      <c r="L1401" s="73">
        <f t="shared" si="450"/>
        <v>0</v>
      </c>
      <c r="M1401" s="59">
        <f t="shared" si="448"/>
        <v>37836173</v>
      </c>
    </row>
    <row r="1402" spans="1:13" s="2" customFormat="1" ht="27" x14ac:dyDescent="0.25">
      <c r="A1402" s="31" t="s">
        <v>2973</v>
      </c>
      <c r="B1402" s="31" t="s">
        <v>3061</v>
      </c>
      <c r="C1402" s="32" t="s">
        <v>863</v>
      </c>
      <c r="D1402" s="11"/>
      <c r="E1402" s="11"/>
      <c r="F1402" s="57">
        <f t="shared" si="449"/>
        <v>0</v>
      </c>
      <c r="G1402" s="58"/>
      <c r="H1402" s="11"/>
      <c r="I1402" s="73">
        <f t="shared" si="447"/>
        <v>0</v>
      </c>
      <c r="J1402" s="59"/>
      <c r="K1402" s="58"/>
      <c r="L1402" s="73">
        <f t="shared" si="450"/>
        <v>0</v>
      </c>
      <c r="M1402" s="59">
        <f t="shared" si="448"/>
        <v>0</v>
      </c>
    </row>
    <row r="1403" spans="1:13" s="2" customFormat="1" ht="13.5" x14ac:dyDescent="0.25">
      <c r="A1403" s="31" t="s">
        <v>2973</v>
      </c>
      <c r="B1403" s="31" t="s">
        <v>3062</v>
      </c>
      <c r="C1403" s="32" t="s">
        <v>914</v>
      </c>
      <c r="D1403" s="11"/>
      <c r="E1403" s="11"/>
      <c r="F1403" s="57">
        <f t="shared" si="449"/>
        <v>0</v>
      </c>
      <c r="G1403" s="58"/>
      <c r="H1403" s="11"/>
      <c r="I1403" s="73">
        <f t="shared" si="447"/>
        <v>0</v>
      </c>
      <c r="J1403" s="59"/>
      <c r="K1403" s="58"/>
      <c r="L1403" s="73">
        <f t="shared" si="450"/>
        <v>0</v>
      </c>
      <c r="M1403" s="59">
        <f t="shared" si="448"/>
        <v>0</v>
      </c>
    </row>
    <row r="1404" spans="1:13" ht="24.75" customHeight="1" x14ac:dyDescent="0.25">
      <c r="A1404" s="16" t="s">
        <v>2973</v>
      </c>
      <c r="B1404" s="16" t="s">
        <v>2976</v>
      </c>
      <c r="C1404" s="30" t="s">
        <v>1609</v>
      </c>
      <c r="D1404" s="7">
        <f>+D1405</f>
        <v>0</v>
      </c>
      <c r="E1404" s="7">
        <f>+E1405</f>
        <v>0</v>
      </c>
      <c r="F1404" s="8">
        <f t="shared" ref="F1404:I1405" si="451">+F1405</f>
        <v>0</v>
      </c>
      <c r="G1404" s="10">
        <f>+G1405</f>
        <v>0</v>
      </c>
      <c r="H1404" s="7">
        <f>+H1405</f>
        <v>40421827</v>
      </c>
      <c r="I1404" s="70">
        <f t="shared" si="451"/>
        <v>40421827</v>
      </c>
      <c r="J1404" s="48">
        <f>+J1405</f>
        <v>0</v>
      </c>
      <c r="K1404" s="10">
        <f>+K1405</f>
        <v>0</v>
      </c>
      <c r="L1404" s="70">
        <f t="shared" si="450"/>
        <v>0</v>
      </c>
      <c r="M1404" s="47">
        <f t="shared" ref="M1404:M1405" si="452">L1404+I1404</f>
        <v>40421827</v>
      </c>
    </row>
    <row r="1405" spans="1:13" s="2" customFormat="1" ht="13.5" x14ac:dyDescent="0.25">
      <c r="A1405" s="16" t="s">
        <v>2973</v>
      </c>
      <c r="B1405" s="16" t="s">
        <v>3063</v>
      </c>
      <c r="C1405" s="17" t="s">
        <v>170</v>
      </c>
      <c r="D1405" s="7">
        <f>+D1406</f>
        <v>0</v>
      </c>
      <c r="E1405" s="7">
        <f>+E1406</f>
        <v>0</v>
      </c>
      <c r="F1405" s="8">
        <f t="shared" si="451"/>
        <v>0</v>
      </c>
      <c r="G1405" s="10">
        <f>+G1406</f>
        <v>0</v>
      </c>
      <c r="H1405" s="7">
        <f>+H1406</f>
        <v>40421827</v>
      </c>
      <c r="I1405" s="70">
        <f t="shared" si="451"/>
        <v>40421827</v>
      </c>
      <c r="J1405" s="48">
        <f>+J1406</f>
        <v>0</v>
      </c>
      <c r="K1405" s="10">
        <f>+K1406</f>
        <v>0</v>
      </c>
      <c r="L1405" s="70">
        <f t="shared" si="450"/>
        <v>0</v>
      </c>
      <c r="M1405" s="47">
        <f t="shared" si="452"/>
        <v>40421827</v>
      </c>
    </row>
    <row r="1406" spans="1:13" s="2" customFormat="1" ht="13.5" x14ac:dyDescent="0.25">
      <c r="A1406" s="16" t="s">
        <v>2973</v>
      </c>
      <c r="B1406" s="16" t="s">
        <v>3064</v>
      </c>
      <c r="C1406" s="17" t="s">
        <v>330</v>
      </c>
      <c r="D1406" s="7">
        <f>SUM(D1407:D1417)</f>
        <v>0</v>
      </c>
      <c r="E1406" s="7">
        <f>SUM(E1407:E1417)</f>
        <v>0</v>
      </c>
      <c r="F1406" s="8">
        <f>+D1406+E1406</f>
        <v>0</v>
      </c>
      <c r="G1406" s="10">
        <f>SUM(G1407:G1417)</f>
        <v>0</v>
      </c>
      <c r="H1406" s="7">
        <f>SUM(H1407:H1417)</f>
        <v>40421827</v>
      </c>
      <c r="I1406" s="70">
        <f>+SUM(F1406:H1406)</f>
        <v>40421827</v>
      </c>
      <c r="J1406" s="48">
        <f>SUM(J1407:J1417)</f>
        <v>0</v>
      </c>
      <c r="K1406" s="10">
        <f>SUM(K1407:K1417)</f>
        <v>0</v>
      </c>
      <c r="L1406" s="70">
        <f t="shared" si="450"/>
        <v>0</v>
      </c>
      <c r="M1406" s="47">
        <f>SUM(M1407:M1417)</f>
        <v>40421827</v>
      </c>
    </row>
    <row r="1407" spans="1:13" s="2" customFormat="1" ht="27" x14ac:dyDescent="0.25">
      <c r="A1407" s="31" t="s">
        <v>2973</v>
      </c>
      <c r="B1407" s="31" t="s">
        <v>3065</v>
      </c>
      <c r="C1407" s="32" t="s">
        <v>333</v>
      </c>
      <c r="D1407" s="11"/>
      <c r="E1407" s="11"/>
      <c r="F1407" s="57">
        <f>SUM(D1407:E1407)</f>
        <v>0</v>
      </c>
      <c r="G1407" s="58"/>
      <c r="H1407" s="11"/>
      <c r="I1407" s="73">
        <f t="shared" ref="I1407:I1417" si="453">+SUM(H1407,G1407)+F1407</f>
        <v>0</v>
      </c>
      <c r="J1407" s="59"/>
      <c r="K1407" s="58"/>
      <c r="L1407" s="73">
        <f t="shared" si="450"/>
        <v>0</v>
      </c>
      <c r="M1407" s="59">
        <f t="shared" ref="M1407:M1417" si="454">+L1407+I1407</f>
        <v>0</v>
      </c>
    </row>
    <row r="1408" spans="1:13" s="2" customFormat="1" ht="13.5" x14ac:dyDescent="0.25">
      <c r="A1408" s="31" t="s">
        <v>2973</v>
      </c>
      <c r="B1408" s="31" t="s">
        <v>3066</v>
      </c>
      <c r="C1408" s="32" t="s">
        <v>369</v>
      </c>
      <c r="D1408" s="11"/>
      <c r="E1408" s="11"/>
      <c r="F1408" s="57">
        <f t="shared" ref="F1408:F1417" si="455">SUM(D1408:E1408)</f>
        <v>0</v>
      </c>
      <c r="G1408" s="58"/>
      <c r="H1408" s="11"/>
      <c r="I1408" s="73">
        <f t="shared" si="453"/>
        <v>0</v>
      </c>
      <c r="J1408" s="59"/>
      <c r="K1408" s="58"/>
      <c r="L1408" s="73">
        <f t="shared" si="450"/>
        <v>0</v>
      </c>
      <c r="M1408" s="59">
        <f t="shared" si="454"/>
        <v>0</v>
      </c>
    </row>
    <row r="1409" spans="1:13" s="2" customFormat="1" ht="40.5" x14ac:dyDescent="0.25">
      <c r="A1409" s="31" t="s">
        <v>2973</v>
      </c>
      <c r="B1409" s="31" t="s">
        <v>3067</v>
      </c>
      <c r="C1409" s="32" t="s">
        <v>384</v>
      </c>
      <c r="D1409" s="11"/>
      <c r="E1409" s="11"/>
      <c r="F1409" s="57">
        <f t="shared" si="455"/>
        <v>0</v>
      </c>
      <c r="G1409" s="58"/>
      <c r="H1409" s="11"/>
      <c r="I1409" s="73">
        <f t="shared" si="453"/>
        <v>0</v>
      </c>
      <c r="J1409" s="59"/>
      <c r="K1409" s="58"/>
      <c r="L1409" s="73">
        <f t="shared" si="450"/>
        <v>0</v>
      </c>
      <c r="M1409" s="59">
        <f t="shared" si="454"/>
        <v>0</v>
      </c>
    </row>
    <row r="1410" spans="1:13" s="2" customFormat="1" ht="27" x14ac:dyDescent="0.25">
      <c r="A1410" s="31" t="s">
        <v>2973</v>
      </c>
      <c r="B1410" s="31" t="s">
        <v>3068</v>
      </c>
      <c r="C1410" s="32" t="s">
        <v>459</v>
      </c>
      <c r="D1410" s="11"/>
      <c r="E1410" s="11"/>
      <c r="F1410" s="57">
        <f t="shared" si="455"/>
        <v>0</v>
      </c>
      <c r="G1410" s="58"/>
      <c r="H1410" s="11"/>
      <c r="I1410" s="73">
        <f t="shared" si="453"/>
        <v>0</v>
      </c>
      <c r="J1410" s="59"/>
      <c r="K1410" s="58"/>
      <c r="L1410" s="73">
        <f t="shared" si="450"/>
        <v>0</v>
      </c>
      <c r="M1410" s="59">
        <f t="shared" si="454"/>
        <v>0</v>
      </c>
    </row>
    <row r="1411" spans="1:13" s="2" customFormat="1" ht="13.5" x14ac:dyDescent="0.25">
      <c r="A1411" s="31" t="s">
        <v>2973</v>
      </c>
      <c r="B1411" s="31" t="s">
        <v>3069</v>
      </c>
      <c r="C1411" s="32" t="s">
        <v>588</v>
      </c>
      <c r="D1411" s="11"/>
      <c r="E1411" s="11"/>
      <c r="F1411" s="57">
        <f t="shared" si="455"/>
        <v>0</v>
      </c>
      <c r="G1411" s="58"/>
      <c r="H1411" s="11"/>
      <c r="I1411" s="73">
        <f t="shared" si="453"/>
        <v>0</v>
      </c>
      <c r="J1411" s="59"/>
      <c r="K1411" s="58"/>
      <c r="L1411" s="73">
        <f t="shared" si="450"/>
        <v>0</v>
      </c>
      <c r="M1411" s="59">
        <f t="shared" si="454"/>
        <v>0</v>
      </c>
    </row>
    <row r="1412" spans="1:13" s="2" customFormat="1" ht="13.5" x14ac:dyDescent="0.25">
      <c r="A1412" s="31" t="s">
        <v>2973</v>
      </c>
      <c r="B1412" s="31" t="s">
        <v>3070</v>
      </c>
      <c r="C1412" s="32" t="s">
        <v>650</v>
      </c>
      <c r="D1412" s="11"/>
      <c r="E1412" s="11"/>
      <c r="F1412" s="57">
        <f t="shared" si="455"/>
        <v>0</v>
      </c>
      <c r="G1412" s="58"/>
      <c r="H1412" s="11"/>
      <c r="I1412" s="73">
        <f t="shared" si="453"/>
        <v>0</v>
      </c>
      <c r="J1412" s="59"/>
      <c r="K1412" s="58"/>
      <c r="L1412" s="73">
        <f t="shared" si="450"/>
        <v>0</v>
      </c>
      <c r="M1412" s="59">
        <f t="shared" si="454"/>
        <v>0</v>
      </c>
    </row>
    <row r="1413" spans="1:13" s="2" customFormat="1" ht="54" x14ac:dyDescent="0.25">
      <c r="A1413" s="31" t="s">
        <v>2973</v>
      </c>
      <c r="B1413" s="31" t="s">
        <v>3071</v>
      </c>
      <c r="C1413" s="32" t="s">
        <v>674</v>
      </c>
      <c r="D1413" s="11"/>
      <c r="E1413" s="11"/>
      <c r="F1413" s="57">
        <f t="shared" si="455"/>
        <v>0</v>
      </c>
      <c r="G1413" s="58"/>
      <c r="H1413" s="11"/>
      <c r="I1413" s="73">
        <f t="shared" si="453"/>
        <v>0</v>
      </c>
      <c r="J1413" s="59"/>
      <c r="K1413" s="58"/>
      <c r="L1413" s="73">
        <f t="shared" si="450"/>
        <v>0</v>
      </c>
      <c r="M1413" s="59">
        <f t="shared" si="454"/>
        <v>0</v>
      </c>
    </row>
    <row r="1414" spans="1:13" s="2" customFormat="1" ht="27" x14ac:dyDescent="0.25">
      <c r="A1414" s="31" t="s">
        <v>2973</v>
      </c>
      <c r="B1414" s="31" t="s">
        <v>3072</v>
      </c>
      <c r="C1414" s="32" t="s">
        <v>722</v>
      </c>
      <c r="D1414" s="11"/>
      <c r="E1414" s="11"/>
      <c r="F1414" s="57">
        <f t="shared" si="455"/>
        <v>0</v>
      </c>
      <c r="G1414" s="58"/>
      <c r="H1414" s="11"/>
      <c r="I1414" s="73">
        <f t="shared" si="453"/>
        <v>0</v>
      </c>
      <c r="J1414" s="59"/>
      <c r="K1414" s="58"/>
      <c r="L1414" s="73">
        <f t="shared" si="450"/>
        <v>0</v>
      </c>
      <c r="M1414" s="59">
        <f t="shared" si="454"/>
        <v>0</v>
      </c>
    </row>
    <row r="1415" spans="1:13" s="2" customFormat="1" ht="27" x14ac:dyDescent="0.25">
      <c r="A1415" s="31" t="s">
        <v>2973</v>
      </c>
      <c r="B1415" s="31" t="s">
        <v>3073</v>
      </c>
      <c r="C1415" s="32" t="s">
        <v>755</v>
      </c>
      <c r="D1415" s="11"/>
      <c r="E1415" s="11"/>
      <c r="F1415" s="57">
        <f t="shared" si="455"/>
        <v>0</v>
      </c>
      <c r="G1415" s="58"/>
      <c r="H1415" s="11">
        <v>40421827</v>
      </c>
      <c r="I1415" s="73">
        <f t="shared" si="453"/>
        <v>40421827</v>
      </c>
      <c r="J1415" s="59"/>
      <c r="K1415" s="58"/>
      <c r="L1415" s="73">
        <f t="shared" si="450"/>
        <v>0</v>
      </c>
      <c r="M1415" s="59">
        <f t="shared" si="454"/>
        <v>40421827</v>
      </c>
    </row>
    <row r="1416" spans="1:13" s="2" customFormat="1" ht="27" x14ac:dyDescent="0.25">
      <c r="A1416" s="31" t="s">
        <v>2973</v>
      </c>
      <c r="B1416" s="31" t="s">
        <v>3074</v>
      </c>
      <c r="C1416" s="32" t="s">
        <v>863</v>
      </c>
      <c r="D1416" s="11"/>
      <c r="E1416" s="11"/>
      <c r="F1416" s="57">
        <f t="shared" si="455"/>
        <v>0</v>
      </c>
      <c r="G1416" s="58"/>
      <c r="H1416" s="11"/>
      <c r="I1416" s="73">
        <f t="shared" si="453"/>
        <v>0</v>
      </c>
      <c r="J1416" s="59"/>
      <c r="K1416" s="58"/>
      <c r="L1416" s="73">
        <f t="shared" si="450"/>
        <v>0</v>
      </c>
      <c r="M1416" s="59">
        <f t="shared" si="454"/>
        <v>0</v>
      </c>
    </row>
    <row r="1417" spans="1:13" s="2" customFormat="1" ht="13.5" x14ac:dyDescent="0.25">
      <c r="A1417" s="31" t="s">
        <v>2973</v>
      </c>
      <c r="B1417" s="31" t="s">
        <v>3075</v>
      </c>
      <c r="C1417" s="32" t="s">
        <v>914</v>
      </c>
      <c r="D1417" s="11"/>
      <c r="E1417" s="11"/>
      <c r="F1417" s="57">
        <f t="shared" si="455"/>
        <v>0</v>
      </c>
      <c r="G1417" s="58"/>
      <c r="H1417" s="11"/>
      <c r="I1417" s="73">
        <f t="shared" si="453"/>
        <v>0</v>
      </c>
      <c r="J1417" s="59"/>
      <c r="K1417" s="58"/>
      <c r="L1417" s="73">
        <f t="shared" si="450"/>
        <v>0</v>
      </c>
      <c r="M1417" s="59">
        <f t="shared" si="454"/>
        <v>0</v>
      </c>
    </row>
    <row r="1418" spans="1:13" ht="13.5" x14ac:dyDescent="0.25">
      <c r="A1418" s="16" t="s">
        <v>1516</v>
      </c>
      <c r="B1418" s="16" t="s">
        <v>1517</v>
      </c>
      <c r="C1418" s="30" t="s">
        <v>1504</v>
      </c>
      <c r="D1418" s="7">
        <f>+D1419+D1433</f>
        <v>21045000</v>
      </c>
      <c r="E1418" s="7">
        <f>+E1419+E1433</f>
        <v>14497681</v>
      </c>
      <c r="F1418" s="8">
        <f>+D1418+E1418</f>
        <v>35542681</v>
      </c>
      <c r="G1418" s="10">
        <f>+G1419+G1433</f>
        <v>0</v>
      </c>
      <c r="H1418" s="7">
        <f>+H1419+H1433</f>
        <v>11742000</v>
      </c>
      <c r="I1418" s="70">
        <f>+SUM(F1418:H1418)</f>
        <v>47284681</v>
      </c>
      <c r="J1418" s="48">
        <f>+J1419+J1433</f>
        <v>0</v>
      </c>
      <c r="K1418" s="10">
        <f>+K1419+K1433</f>
        <v>0</v>
      </c>
      <c r="L1418" s="70">
        <f t="shared" si="450"/>
        <v>0</v>
      </c>
      <c r="M1418" s="48">
        <f>+I1418+L1418</f>
        <v>47284681</v>
      </c>
    </row>
    <row r="1419" spans="1:13" ht="24.75" customHeight="1" x14ac:dyDescent="0.25">
      <c r="A1419" s="16" t="s">
        <v>2979</v>
      </c>
      <c r="B1419" s="16" t="s">
        <v>2977</v>
      </c>
      <c r="C1419" s="30" t="s">
        <v>1606</v>
      </c>
      <c r="D1419" s="7">
        <f>+D1420</f>
        <v>21045000</v>
      </c>
      <c r="E1419" s="7">
        <f>+E1420</f>
        <v>14497681</v>
      </c>
      <c r="F1419" s="8">
        <f t="shared" ref="F1419:I1420" si="456">+F1420</f>
        <v>35542681</v>
      </c>
      <c r="G1419" s="10">
        <f>+G1420</f>
        <v>0</v>
      </c>
      <c r="H1419" s="7">
        <f>+H1420</f>
        <v>0</v>
      </c>
      <c r="I1419" s="70">
        <f t="shared" si="456"/>
        <v>35542681</v>
      </c>
      <c r="J1419" s="48">
        <f>+J1420</f>
        <v>0</v>
      </c>
      <c r="K1419" s="10">
        <f>+K1420</f>
        <v>0</v>
      </c>
      <c r="L1419" s="70">
        <f t="shared" si="450"/>
        <v>0</v>
      </c>
      <c r="M1419" s="47">
        <f t="shared" ref="M1419:M1420" si="457">L1419+I1419</f>
        <v>35542681</v>
      </c>
    </row>
    <row r="1420" spans="1:13" s="2" customFormat="1" ht="13.5" x14ac:dyDescent="0.25">
      <c r="A1420" s="16" t="s">
        <v>2979</v>
      </c>
      <c r="B1420" s="16" t="s">
        <v>3154</v>
      </c>
      <c r="C1420" s="17" t="s">
        <v>170</v>
      </c>
      <c r="D1420" s="7">
        <f>+D1421</f>
        <v>21045000</v>
      </c>
      <c r="E1420" s="7">
        <f>+E1421</f>
        <v>14497681</v>
      </c>
      <c r="F1420" s="8">
        <f t="shared" si="456"/>
        <v>35542681</v>
      </c>
      <c r="G1420" s="10">
        <f>+G1421</f>
        <v>0</v>
      </c>
      <c r="H1420" s="7">
        <f>+H1421</f>
        <v>0</v>
      </c>
      <c r="I1420" s="70">
        <f t="shared" si="456"/>
        <v>35542681</v>
      </c>
      <c r="J1420" s="48">
        <f>+J1421</f>
        <v>0</v>
      </c>
      <c r="K1420" s="10">
        <f>+K1421</f>
        <v>0</v>
      </c>
      <c r="L1420" s="70">
        <f t="shared" si="450"/>
        <v>0</v>
      </c>
      <c r="M1420" s="47">
        <f t="shared" si="457"/>
        <v>35542681</v>
      </c>
    </row>
    <row r="1421" spans="1:13" s="2" customFormat="1" ht="13.5" x14ac:dyDescent="0.25">
      <c r="A1421" s="16" t="s">
        <v>2979</v>
      </c>
      <c r="B1421" s="16" t="s">
        <v>3155</v>
      </c>
      <c r="C1421" s="17" t="s">
        <v>330</v>
      </c>
      <c r="D1421" s="7">
        <f>SUM(D1422:D1432)</f>
        <v>21045000</v>
      </c>
      <c r="E1421" s="7">
        <f>SUM(E1422:E1432)</f>
        <v>14497681</v>
      </c>
      <c r="F1421" s="8">
        <f>+D1421+E1421</f>
        <v>35542681</v>
      </c>
      <c r="G1421" s="10">
        <f>SUM(G1422:G1432)</f>
        <v>0</v>
      </c>
      <c r="H1421" s="7">
        <f>SUM(H1422:H1432)</f>
        <v>0</v>
      </c>
      <c r="I1421" s="70">
        <f>+SUM(F1421:H1421)</f>
        <v>35542681</v>
      </c>
      <c r="J1421" s="48">
        <f>SUM(J1422:J1432)</f>
        <v>0</v>
      </c>
      <c r="K1421" s="10">
        <f>SUM(K1422:K1432)</f>
        <v>0</v>
      </c>
      <c r="L1421" s="70">
        <f t="shared" si="450"/>
        <v>0</v>
      </c>
      <c r="M1421" s="47">
        <f>SUM(M1422:M1432)</f>
        <v>35542681</v>
      </c>
    </row>
    <row r="1422" spans="1:13" s="2" customFormat="1" ht="27" x14ac:dyDescent="0.25">
      <c r="A1422" s="31" t="s">
        <v>2979</v>
      </c>
      <c r="B1422" s="31" t="s">
        <v>3156</v>
      </c>
      <c r="C1422" s="32" t="s">
        <v>333</v>
      </c>
      <c r="D1422" s="11"/>
      <c r="E1422" s="11"/>
      <c r="F1422" s="57">
        <f>SUM(D1422:E1422)</f>
        <v>0</v>
      </c>
      <c r="G1422" s="58"/>
      <c r="H1422" s="11"/>
      <c r="I1422" s="73">
        <f t="shared" ref="I1422:I1432" si="458">+SUM(H1422,G1422)+F1422</f>
        <v>0</v>
      </c>
      <c r="J1422" s="59"/>
      <c r="K1422" s="58"/>
      <c r="L1422" s="73">
        <f t="shared" si="450"/>
        <v>0</v>
      </c>
      <c r="M1422" s="59">
        <f t="shared" ref="M1422:M1432" si="459">+L1422+I1422</f>
        <v>0</v>
      </c>
    </row>
    <row r="1423" spans="1:13" s="2" customFormat="1" ht="13.5" x14ac:dyDescent="0.25">
      <c r="A1423" s="31" t="s">
        <v>2979</v>
      </c>
      <c r="B1423" s="31" t="s">
        <v>3157</v>
      </c>
      <c r="C1423" s="32" t="s">
        <v>369</v>
      </c>
      <c r="D1423" s="11"/>
      <c r="E1423" s="11"/>
      <c r="F1423" s="57">
        <f t="shared" ref="F1423:F1432" si="460">SUM(D1423:E1423)</f>
        <v>0</v>
      </c>
      <c r="G1423" s="58"/>
      <c r="H1423" s="11"/>
      <c r="I1423" s="73">
        <f t="shared" si="458"/>
        <v>0</v>
      </c>
      <c r="J1423" s="59"/>
      <c r="K1423" s="58"/>
      <c r="L1423" s="73">
        <f t="shared" si="450"/>
        <v>0</v>
      </c>
      <c r="M1423" s="59">
        <f t="shared" si="459"/>
        <v>0</v>
      </c>
    </row>
    <row r="1424" spans="1:13" s="2" customFormat="1" ht="40.5" x14ac:dyDescent="0.25">
      <c r="A1424" s="31" t="s">
        <v>2979</v>
      </c>
      <c r="B1424" s="31" t="s">
        <v>3158</v>
      </c>
      <c r="C1424" s="32" t="s">
        <v>384</v>
      </c>
      <c r="D1424" s="11"/>
      <c r="E1424" s="11"/>
      <c r="F1424" s="57">
        <f t="shared" si="460"/>
        <v>0</v>
      </c>
      <c r="G1424" s="58"/>
      <c r="H1424" s="11"/>
      <c r="I1424" s="73">
        <f t="shared" si="458"/>
        <v>0</v>
      </c>
      <c r="J1424" s="59"/>
      <c r="K1424" s="58"/>
      <c r="L1424" s="73">
        <f t="shared" si="450"/>
        <v>0</v>
      </c>
      <c r="M1424" s="59">
        <f t="shared" si="459"/>
        <v>0</v>
      </c>
    </row>
    <row r="1425" spans="1:13" s="2" customFormat="1" ht="27" x14ac:dyDescent="0.25">
      <c r="A1425" s="31" t="s">
        <v>2979</v>
      </c>
      <c r="B1425" s="31" t="s">
        <v>3159</v>
      </c>
      <c r="C1425" s="32" t="s">
        <v>459</v>
      </c>
      <c r="D1425" s="11"/>
      <c r="E1425" s="11"/>
      <c r="F1425" s="57">
        <f t="shared" si="460"/>
        <v>0</v>
      </c>
      <c r="G1425" s="58"/>
      <c r="H1425" s="11"/>
      <c r="I1425" s="73">
        <f t="shared" si="458"/>
        <v>0</v>
      </c>
      <c r="J1425" s="59"/>
      <c r="K1425" s="58"/>
      <c r="L1425" s="73">
        <f t="shared" si="450"/>
        <v>0</v>
      </c>
      <c r="M1425" s="59">
        <f t="shared" si="459"/>
        <v>0</v>
      </c>
    </row>
    <row r="1426" spans="1:13" s="2" customFormat="1" ht="13.5" x14ac:dyDescent="0.25">
      <c r="A1426" s="31" t="s">
        <v>2979</v>
      </c>
      <c r="B1426" s="31" t="s">
        <v>3160</v>
      </c>
      <c r="C1426" s="32" t="s">
        <v>588</v>
      </c>
      <c r="D1426" s="11"/>
      <c r="E1426" s="11"/>
      <c r="F1426" s="57">
        <f t="shared" si="460"/>
        <v>0</v>
      </c>
      <c r="G1426" s="58"/>
      <c r="H1426" s="11"/>
      <c r="I1426" s="73">
        <f t="shared" si="458"/>
        <v>0</v>
      </c>
      <c r="J1426" s="59"/>
      <c r="K1426" s="58"/>
      <c r="L1426" s="73">
        <f t="shared" si="450"/>
        <v>0</v>
      </c>
      <c r="M1426" s="59">
        <f t="shared" si="459"/>
        <v>0</v>
      </c>
    </row>
    <row r="1427" spans="1:13" s="2" customFormat="1" ht="13.5" x14ac:dyDescent="0.25">
      <c r="A1427" s="31" t="s">
        <v>2979</v>
      </c>
      <c r="B1427" s="31" t="s">
        <v>3161</v>
      </c>
      <c r="C1427" s="32" t="s">
        <v>650</v>
      </c>
      <c r="D1427" s="11"/>
      <c r="E1427" s="11"/>
      <c r="F1427" s="57">
        <f t="shared" si="460"/>
        <v>0</v>
      </c>
      <c r="G1427" s="58"/>
      <c r="H1427" s="11"/>
      <c r="I1427" s="73">
        <f t="shared" si="458"/>
        <v>0</v>
      </c>
      <c r="J1427" s="59"/>
      <c r="K1427" s="58"/>
      <c r="L1427" s="73">
        <f t="shared" si="450"/>
        <v>0</v>
      </c>
      <c r="M1427" s="59">
        <f t="shared" si="459"/>
        <v>0</v>
      </c>
    </row>
    <row r="1428" spans="1:13" s="2" customFormat="1" ht="54" x14ac:dyDescent="0.25">
      <c r="A1428" s="31" t="s">
        <v>2979</v>
      </c>
      <c r="B1428" s="31" t="s">
        <v>3162</v>
      </c>
      <c r="C1428" s="32" t="s">
        <v>674</v>
      </c>
      <c r="D1428" s="11"/>
      <c r="E1428" s="11"/>
      <c r="F1428" s="57">
        <f t="shared" si="460"/>
        <v>0</v>
      </c>
      <c r="G1428" s="58"/>
      <c r="H1428" s="11"/>
      <c r="I1428" s="73">
        <f t="shared" si="458"/>
        <v>0</v>
      </c>
      <c r="J1428" s="59"/>
      <c r="K1428" s="58"/>
      <c r="L1428" s="73">
        <f t="shared" si="450"/>
        <v>0</v>
      </c>
      <c r="M1428" s="59">
        <f t="shared" si="459"/>
        <v>0</v>
      </c>
    </row>
    <row r="1429" spans="1:13" s="2" customFormat="1" ht="27" x14ac:dyDescent="0.25">
      <c r="A1429" s="31" t="s">
        <v>2979</v>
      </c>
      <c r="B1429" s="31" t="s">
        <v>3163</v>
      </c>
      <c r="C1429" s="32" t="s">
        <v>722</v>
      </c>
      <c r="D1429" s="11"/>
      <c r="E1429" s="11"/>
      <c r="F1429" s="57">
        <f t="shared" si="460"/>
        <v>0</v>
      </c>
      <c r="G1429" s="58"/>
      <c r="H1429" s="11"/>
      <c r="I1429" s="73">
        <f t="shared" si="458"/>
        <v>0</v>
      </c>
      <c r="J1429" s="59"/>
      <c r="K1429" s="58"/>
      <c r="L1429" s="73">
        <f t="shared" si="450"/>
        <v>0</v>
      </c>
      <c r="M1429" s="59">
        <f t="shared" si="459"/>
        <v>0</v>
      </c>
    </row>
    <row r="1430" spans="1:13" s="2" customFormat="1" ht="27" x14ac:dyDescent="0.25">
      <c r="A1430" s="31" t="s">
        <v>2979</v>
      </c>
      <c r="B1430" s="31" t="s">
        <v>3164</v>
      </c>
      <c r="C1430" s="32" t="s">
        <v>755</v>
      </c>
      <c r="D1430" s="11">
        <v>21045000</v>
      </c>
      <c r="E1430" s="11">
        <v>14497681</v>
      </c>
      <c r="F1430" s="57">
        <f t="shared" si="460"/>
        <v>35542681</v>
      </c>
      <c r="G1430" s="58"/>
      <c r="H1430" s="11">
        <v>0</v>
      </c>
      <c r="I1430" s="73">
        <f t="shared" si="458"/>
        <v>35542681</v>
      </c>
      <c r="J1430" s="59"/>
      <c r="K1430" s="58"/>
      <c r="L1430" s="73">
        <f t="shared" si="450"/>
        <v>0</v>
      </c>
      <c r="M1430" s="59">
        <f t="shared" si="459"/>
        <v>35542681</v>
      </c>
    </row>
    <row r="1431" spans="1:13" s="2" customFormat="1" ht="27" x14ac:dyDescent="0.25">
      <c r="A1431" s="31" t="s">
        <v>2979</v>
      </c>
      <c r="B1431" s="31" t="s">
        <v>3165</v>
      </c>
      <c r="C1431" s="32" t="s">
        <v>863</v>
      </c>
      <c r="D1431" s="11"/>
      <c r="E1431" s="11"/>
      <c r="F1431" s="57">
        <f t="shared" si="460"/>
        <v>0</v>
      </c>
      <c r="G1431" s="58"/>
      <c r="H1431" s="11"/>
      <c r="I1431" s="73">
        <f t="shared" si="458"/>
        <v>0</v>
      </c>
      <c r="J1431" s="59"/>
      <c r="K1431" s="58"/>
      <c r="L1431" s="73">
        <f t="shared" si="450"/>
        <v>0</v>
      </c>
      <c r="M1431" s="59">
        <f t="shared" si="459"/>
        <v>0</v>
      </c>
    </row>
    <row r="1432" spans="1:13" s="2" customFormat="1" ht="13.5" x14ac:dyDescent="0.25">
      <c r="A1432" s="31" t="s">
        <v>2979</v>
      </c>
      <c r="B1432" s="31" t="s">
        <v>3166</v>
      </c>
      <c r="C1432" s="32" t="s">
        <v>914</v>
      </c>
      <c r="D1432" s="11"/>
      <c r="E1432" s="11"/>
      <c r="F1432" s="57">
        <f t="shared" si="460"/>
        <v>0</v>
      </c>
      <c r="G1432" s="58"/>
      <c r="H1432" s="11"/>
      <c r="I1432" s="73">
        <f t="shared" si="458"/>
        <v>0</v>
      </c>
      <c r="J1432" s="59"/>
      <c r="K1432" s="58"/>
      <c r="L1432" s="73">
        <f t="shared" si="450"/>
        <v>0</v>
      </c>
      <c r="M1432" s="59">
        <f t="shared" si="459"/>
        <v>0</v>
      </c>
    </row>
    <row r="1433" spans="1:13" ht="24.75" customHeight="1" x14ac:dyDescent="0.25">
      <c r="A1433" s="16" t="s">
        <v>2979</v>
      </c>
      <c r="B1433" s="16" t="s">
        <v>2978</v>
      </c>
      <c r="C1433" s="30" t="s">
        <v>1607</v>
      </c>
      <c r="D1433" s="7">
        <f>+D1434</f>
        <v>0</v>
      </c>
      <c r="E1433" s="7">
        <f>+E1434</f>
        <v>0</v>
      </c>
      <c r="F1433" s="8">
        <f t="shared" ref="F1433:I1434" si="461">+F1434</f>
        <v>0</v>
      </c>
      <c r="G1433" s="10">
        <f>+G1434</f>
        <v>0</v>
      </c>
      <c r="H1433" s="7">
        <f>+H1434</f>
        <v>11742000</v>
      </c>
      <c r="I1433" s="70">
        <f t="shared" si="461"/>
        <v>11742000</v>
      </c>
      <c r="J1433" s="48">
        <f>+J1434</f>
        <v>0</v>
      </c>
      <c r="K1433" s="10">
        <f>+K1434</f>
        <v>0</v>
      </c>
      <c r="L1433" s="70">
        <f t="shared" si="450"/>
        <v>0</v>
      </c>
      <c r="M1433" s="47">
        <f t="shared" ref="M1433:M1434" si="462">L1433+I1433</f>
        <v>11742000</v>
      </c>
    </row>
    <row r="1434" spans="1:13" s="2" customFormat="1" ht="13.5" x14ac:dyDescent="0.25">
      <c r="A1434" s="16" t="s">
        <v>2979</v>
      </c>
      <c r="B1434" s="16" t="s">
        <v>3141</v>
      </c>
      <c r="C1434" s="17" t="s">
        <v>170</v>
      </c>
      <c r="D1434" s="7">
        <f>+D1435</f>
        <v>0</v>
      </c>
      <c r="E1434" s="7">
        <f>+E1435</f>
        <v>0</v>
      </c>
      <c r="F1434" s="8">
        <f t="shared" si="461"/>
        <v>0</v>
      </c>
      <c r="G1434" s="10">
        <f>+G1435</f>
        <v>0</v>
      </c>
      <c r="H1434" s="7">
        <f>+H1435</f>
        <v>11742000</v>
      </c>
      <c r="I1434" s="70">
        <f t="shared" si="461"/>
        <v>11742000</v>
      </c>
      <c r="J1434" s="48">
        <f>+J1435</f>
        <v>0</v>
      </c>
      <c r="K1434" s="10">
        <f>+K1435</f>
        <v>0</v>
      </c>
      <c r="L1434" s="70">
        <f t="shared" si="450"/>
        <v>0</v>
      </c>
      <c r="M1434" s="47">
        <f t="shared" si="462"/>
        <v>11742000</v>
      </c>
    </row>
    <row r="1435" spans="1:13" s="2" customFormat="1" ht="13.5" x14ac:dyDescent="0.25">
      <c r="A1435" s="16" t="s">
        <v>2979</v>
      </c>
      <c r="B1435" s="16" t="s">
        <v>3142</v>
      </c>
      <c r="C1435" s="17" t="s">
        <v>330</v>
      </c>
      <c r="D1435" s="7">
        <f>SUM(D1436:D1446)</f>
        <v>0</v>
      </c>
      <c r="E1435" s="7">
        <f>SUM(E1436:E1446)</f>
        <v>0</v>
      </c>
      <c r="F1435" s="8">
        <f>+D1435+E1435</f>
        <v>0</v>
      </c>
      <c r="G1435" s="10">
        <f>SUM(G1436:G1446)</f>
        <v>0</v>
      </c>
      <c r="H1435" s="7">
        <f>SUM(H1436:H1446)</f>
        <v>11742000</v>
      </c>
      <c r="I1435" s="70">
        <f>+SUM(F1435:H1435)</f>
        <v>11742000</v>
      </c>
      <c r="J1435" s="48">
        <f>SUM(J1436:J1446)</f>
        <v>0</v>
      </c>
      <c r="K1435" s="10">
        <f>SUM(K1436:K1446)</f>
        <v>0</v>
      </c>
      <c r="L1435" s="70">
        <f t="shared" si="450"/>
        <v>0</v>
      </c>
      <c r="M1435" s="47">
        <f>SUM(M1436:M1446)</f>
        <v>11742000</v>
      </c>
    </row>
    <row r="1436" spans="1:13" s="2" customFormat="1" ht="27" x14ac:dyDescent="0.25">
      <c r="A1436" s="31" t="s">
        <v>2979</v>
      </c>
      <c r="B1436" s="31" t="s">
        <v>3143</v>
      </c>
      <c r="C1436" s="32" t="s">
        <v>333</v>
      </c>
      <c r="D1436" s="11"/>
      <c r="E1436" s="11"/>
      <c r="F1436" s="57">
        <f>SUM(D1436:E1436)</f>
        <v>0</v>
      </c>
      <c r="G1436" s="58"/>
      <c r="H1436" s="11"/>
      <c r="I1436" s="73">
        <f t="shared" ref="I1436:I1446" si="463">+SUM(H1436,G1436)+F1436</f>
        <v>0</v>
      </c>
      <c r="J1436" s="59"/>
      <c r="K1436" s="58"/>
      <c r="L1436" s="73">
        <f t="shared" si="450"/>
        <v>0</v>
      </c>
      <c r="M1436" s="59">
        <f t="shared" ref="M1436:M1446" si="464">+L1436+I1436</f>
        <v>0</v>
      </c>
    </row>
    <row r="1437" spans="1:13" s="2" customFormat="1" ht="13.5" x14ac:dyDescent="0.25">
      <c r="A1437" s="31" t="s">
        <v>2979</v>
      </c>
      <c r="B1437" s="31" t="s">
        <v>3144</v>
      </c>
      <c r="C1437" s="32" t="s">
        <v>369</v>
      </c>
      <c r="D1437" s="11"/>
      <c r="E1437" s="11"/>
      <c r="F1437" s="57">
        <f t="shared" ref="F1437:F1446" si="465">SUM(D1437:E1437)</f>
        <v>0</v>
      </c>
      <c r="G1437" s="58"/>
      <c r="H1437" s="11"/>
      <c r="I1437" s="73">
        <f t="shared" si="463"/>
        <v>0</v>
      </c>
      <c r="J1437" s="59"/>
      <c r="K1437" s="58"/>
      <c r="L1437" s="73">
        <f t="shared" si="450"/>
        <v>0</v>
      </c>
      <c r="M1437" s="59">
        <f t="shared" si="464"/>
        <v>0</v>
      </c>
    </row>
    <row r="1438" spans="1:13" s="2" customFormat="1" ht="40.5" x14ac:dyDescent="0.25">
      <c r="A1438" s="31" t="s">
        <v>2979</v>
      </c>
      <c r="B1438" s="31" t="s">
        <v>3145</v>
      </c>
      <c r="C1438" s="32" t="s">
        <v>384</v>
      </c>
      <c r="D1438" s="11"/>
      <c r="E1438" s="11"/>
      <c r="F1438" s="57">
        <f t="shared" si="465"/>
        <v>0</v>
      </c>
      <c r="G1438" s="58"/>
      <c r="H1438" s="11"/>
      <c r="I1438" s="73">
        <f t="shared" si="463"/>
        <v>0</v>
      </c>
      <c r="J1438" s="59"/>
      <c r="K1438" s="58"/>
      <c r="L1438" s="73">
        <f t="shared" si="450"/>
        <v>0</v>
      </c>
      <c r="M1438" s="59">
        <f t="shared" si="464"/>
        <v>0</v>
      </c>
    </row>
    <row r="1439" spans="1:13" s="2" customFormat="1" ht="27" x14ac:dyDescent="0.25">
      <c r="A1439" s="31" t="s">
        <v>2979</v>
      </c>
      <c r="B1439" s="31" t="s">
        <v>3146</v>
      </c>
      <c r="C1439" s="32" t="s">
        <v>459</v>
      </c>
      <c r="D1439" s="11"/>
      <c r="E1439" s="11"/>
      <c r="F1439" s="57">
        <f t="shared" si="465"/>
        <v>0</v>
      </c>
      <c r="G1439" s="58"/>
      <c r="H1439" s="11"/>
      <c r="I1439" s="73">
        <f t="shared" si="463"/>
        <v>0</v>
      </c>
      <c r="J1439" s="59"/>
      <c r="K1439" s="58"/>
      <c r="L1439" s="73">
        <f t="shared" si="450"/>
        <v>0</v>
      </c>
      <c r="M1439" s="59">
        <f t="shared" si="464"/>
        <v>0</v>
      </c>
    </row>
    <row r="1440" spans="1:13" s="2" customFormat="1" ht="13.5" x14ac:dyDescent="0.25">
      <c r="A1440" s="31" t="s">
        <v>2979</v>
      </c>
      <c r="B1440" s="31" t="s">
        <v>3147</v>
      </c>
      <c r="C1440" s="32" t="s">
        <v>588</v>
      </c>
      <c r="D1440" s="11"/>
      <c r="E1440" s="11"/>
      <c r="F1440" s="57">
        <f t="shared" si="465"/>
        <v>0</v>
      </c>
      <c r="G1440" s="58"/>
      <c r="H1440" s="11"/>
      <c r="I1440" s="73">
        <f t="shared" si="463"/>
        <v>0</v>
      </c>
      <c r="J1440" s="59"/>
      <c r="K1440" s="58"/>
      <c r="L1440" s="73">
        <f t="shared" si="450"/>
        <v>0</v>
      </c>
      <c r="M1440" s="59">
        <f t="shared" si="464"/>
        <v>0</v>
      </c>
    </row>
    <row r="1441" spans="1:13" s="2" customFormat="1" ht="13.5" x14ac:dyDescent="0.25">
      <c r="A1441" s="31" t="s">
        <v>2979</v>
      </c>
      <c r="B1441" s="31" t="s">
        <v>3148</v>
      </c>
      <c r="C1441" s="32" t="s">
        <v>650</v>
      </c>
      <c r="D1441" s="11"/>
      <c r="E1441" s="11"/>
      <c r="F1441" s="57">
        <f t="shared" si="465"/>
        <v>0</v>
      </c>
      <c r="G1441" s="58"/>
      <c r="H1441" s="11"/>
      <c r="I1441" s="73">
        <f t="shared" si="463"/>
        <v>0</v>
      </c>
      <c r="J1441" s="59"/>
      <c r="K1441" s="58"/>
      <c r="L1441" s="73">
        <f t="shared" si="450"/>
        <v>0</v>
      </c>
      <c r="M1441" s="59">
        <f t="shared" si="464"/>
        <v>0</v>
      </c>
    </row>
    <row r="1442" spans="1:13" s="2" customFormat="1" ht="54" x14ac:dyDescent="0.25">
      <c r="A1442" s="31" t="s">
        <v>2979</v>
      </c>
      <c r="B1442" s="31" t="s">
        <v>3149</v>
      </c>
      <c r="C1442" s="32" t="s">
        <v>674</v>
      </c>
      <c r="D1442" s="11"/>
      <c r="E1442" s="11"/>
      <c r="F1442" s="57">
        <f t="shared" si="465"/>
        <v>0</v>
      </c>
      <c r="G1442" s="58"/>
      <c r="H1442" s="11"/>
      <c r="I1442" s="73">
        <f t="shared" si="463"/>
        <v>0</v>
      </c>
      <c r="J1442" s="59"/>
      <c r="K1442" s="58"/>
      <c r="L1442" s="73">
        <f t="shared" si="450"/>
        <v>0</v>
      </c>
      <c r="M1442" s="59">
        <f t="shared" si="464"/>
        <v>0</v>
      </c>
    </row>
    <row r="1443" spans="1:13" s="2" customFormat="1" ht="27" x14ac:dyDescent="0.25">
      <c r="A1443" s="31" t="s">
        <v>2979</v>
      </c>
      <c r="B1443" s="31" t="s">
        <v>3150</v>
      </c>
      <c r="C1443" s="32" t="s">
        <v>722</v>
      </c>
      <c r="D1443" s="11"/>
      <c r="E1443" s="11"/>
      <c r="F1443" s="57">
        <f t="shared" si="465"/>
        <v>0</v>
      </c>
      <c r="G1443" s="58"/>
      <c r="H1443" s="11"/>
      <c r="I1443" s="73">
        <f t="shared" si="463"/>
        <v>0</v>
      </c>
      <c r="J1443" s="59"/>
      <c r="K1443" s="58"/>
      <c r="L1443" s="73">
        <f t="shared" si="450"/>
        <v>0</v>
      </c>
      <c r="M1443" s="59">
        <f t="shared" si="464"/>
        <v>0</v>
      </c>
    </row>
    <row r="1444" spans="1:13" s="2" customFormat="1" ht="27" x14ac:dyDescent="0.25">
      <c r="A1444" s="31" t="s">
        <v>2979</v>
      </c>
      <c r="B1444" s="31" t="s">
        <v>3151</v>
      </c>
      <c r="C1444" s="32" t="s">
        <v>755</v>
      </c>
      <c r="D1444" s="11"/>
      <c r="E1444" s="11"/>
      <c r="F1444" s="57">
        <f t="shared" si="465"/>
        <v>0</v>
      </c>
      <c r="G1444" s="58"/>
      <c r="H1444" s="11">
        <v>11742000</v>
      </c>
      <c r="I1444" s="73">
        <f t="shared" si="463"/>
        <v>11742000</v>
      </c>
      <c r="J1444" s="59"/>
      <c r="K1444" s="58"/>
      <c r="L1444" s="73">
        <f t="shared" si="450"/>
        <v>0</v>
      </c>
      <c r="M1444" s="59">
        <f t="shared" si="464"/>
        <v>11742000</v>
      </c>
    </row>
    <row r="1445" spans="1:13" s="2" customFormat="1" ht="27" x14ac:dyDescent="0.25">
      <c r="A1445" s="31" t="s">
        <v>2979</v>
      </c>
      <c r="B1445" s="31" t="s">
        <v>3152</v>
      </c>
      <c r="C1445" s="32" t="s">
        <v>863</v>
      </c>
      <c r="D1445" s="11"/>
      <c r="E1445" s="11"/>
      <c r="F1445" s="57">
        <f t="shared" si="465"/>
        <v>0</v>
      </c>
      <c r="G1445" s="58"/>
      <c r="H1445" s="11"/>
      <c r="I1445" s="73">
        <f t="shared" si="463"/>
        <v>0</v>
      </c>
      <c r="J1445" s="59"/>
      <c r="K1445" s="58"/>
      <c r="L1445" s="73">
        <f t="shared" si="450"/>
        <v>0</v>
      </c>
      <c r="M1445" s="59">
        <f t="shared" si="464"/>
        <v>0</v>
      </c>
    </row>
    <row r="1446" spans="1:13" s="2" customFormat="1" ht="13.5" x14ac:dyDescent="0.25">
      <c r="A1446" s="31" t="s">
        <v>2979</v>
      </c>
      <c r="B1446" s="31" t="s">
        <v>3153</v>
      </c>
      <c r="C1446" s="32" t="s">
        <v>914</v>
      </c>
      <c r="D1446" s="11"/>
      <c r="E1446" s="11"/>
      <c r="F1446" s="57">
        <f t="shared" si="465"/>
        <v>0</v>
      </c>
      <c r="G1446" s="58"/>
      <c r="H1446" s="11"/>
      <c r="I1446" s="73">
        <f t="shared" si="463"/>
        <v>0</v>
      </c>
      <c r="J1446" s="59"/>
      <c r="K1446" s="58"/>
      <c r="L1446" s="73">
        <f t="shared" si="450"/>
        <v>0</v>
      </c>
      <c r="M1446" s="59">
        <f t="shared" si="464"/>
        <v>0</v>
      </c>
    </row>
    <row r="1447" spans="1:13" ht="27" x14ac:dyDescent="0.25">
      <c r="A1447" s="16" t="s">
        <v>1518</v>
      </c>
      <c r="B1447" s="16" t="s">
        <v>1519</v>
      </c>
      <c r="C1447" s="30" t="s">
        <v>1520</v>
      </c>
      <c r="D1447" s="7">
        <f>+D1448+D1462</f>
        <v>0</v>
      </c>
      <c r="E1447" s="7">
        <f>+E1448+E1462</f>
        <v>0</v>
      </c>
      <c r="F1447" s="8">
        <f>+D1447+E1447</f>
        <v>0</v>
      </c>
      <c r="G1447" s="10">
        <f>+G1448+G1462</f>
        <v>0</v>
      </c>
      <c r="H1447" s="7">
        <f>+H1448+H1462</f>
        <v>304993500</v>
      </c>
      <c r="I1447" s="70">
        <f>+SUM(F1447:H1447)</f>
        <v>304993500</v>
      </c>
      <c r="J1447" s="48">
        <f>+J1448+J1462</f>
        <v>0</v>
      </c>
      <c r="K1447" s="10">
        <f>+K1448+K1462</f>
        <v>0</v>
      </c>
      <c r="L1447" s="70">
        <f t="shared" si="450"/>
        <v>0</v>
      </c>
      <c r="M1447" s="48">
        <f>+I1447+L1447</f>
        <v>304993500</v>
      </c>
    </row>
    <row r="1448" spans="1:13" ht="27" x14ac:dyDescent="0.25">
      <c r="A1448" s="16" t="s">
        <v>2982</v>
      </c>
      <c r="B1448" s="16" t="s">
        <v>2983</v>
      </c>
      <c r="C1448" s="30" t="s">
        <v>1603</v>
      </c>
      <c r="D1448" s="7">
        <f>+D1449</f>
        <v>0</v>
      </c>
      <c r="E1448" s="7">
        <f>+E1449</f>
        <v>0</v>
      </c>
      <c r="F1448" s="8">
        <f t="shared" ref="F1448:I1449" si="466">+F1449</f>
        <v>0</v>
      </c>
      <c r="G1448" s="10">
        <f>+G1449</f>
        <v>0</v>
      </c>
      <c r="H1448" s="7">
        <f>+H1449</f>
        <v>111827000</v>
      </c>
      <c r="I1448" s="70">
        <f t="shared" si="466"/>
        <v>111827000</v>
      </c>
      <c r="J1448" s="48">
        <f>+J1449</f>
        <v>0</v>
      </c>
      <c r="K1448" s="10">
        <f>+K1449</f>
        <v>0</v>
      </c>
      <c r="L1448" s="70">
        <f t="shared" si="450"/>
        <v>0</v>
      </c>
      <c r="M1448" s="47">
        <f t="shared" ref="M1448:M1449" si="467">L1448+I1448</f>
        <v>111827000</v>
      </c>
    </row>
    <row r="1449" spans="1:13" s="2" customFormat="1" ht="13.5" x14ac:dyDescent="0.25">
      <c r="A1449" s="16" t="s">
        <v>2982</v>
      </c>
      <c r="B1449" s="16" t="s">
        <v>3179</v>
      </c>
      <c r="C1449" s="17" t="s">
        <v>170</v>
      </c>
      <c r="D1449" s="7">
        <f>+D1450</f>
        <v>0</v>
      </c>
      <c r="E1449" s="7">
        <f>+E1450</f>
        <v>0</v>
      </c>
      <c r="F1449" s="8">
        <f t="shared" si="466"/>
        <v>0</v>
      </c>
      <c r="G1449" s="10">
        <f>+G1450</f>
        <v>0</v>
      </c>
      <c r="H1449" s="7">
        <f>+H1450</f>
        <v>111827000</v>
      </c>
      <c r="I1449" s="70">
        <f t="shared" si="466"/>
        <v>111827000</v>
      </c>
      <c r="J1449" s="48">
        <f>+J1450</f>
        <v>0</v>
      </c>
      <c r="K1449" s="10">
        <f>+K1450</f>
        <v>0</v>
      </c>
      <c r="L1449" s="70">
        <f t="shared" si="450"/>
        <v>0</v>
      </c>
      <c r="M1449" s="47">
        <f t="shared" si="467"/>
        <v>111827000</v>
      </c>
    </row>
    <row r="1450" spans="1:13" s="2" customFormat="1" ht="13.5" x14ac:dyDescent="0.25">
      <c r="A1450" s="16" t="s">
        <v>2982</v>
      </c>
      <c r="B1450" s="16" t="s">
        <v>3180</v>
      </c>
      <c r="C1450" s="17" t="s">
        <v>330</v>
      </c>
      <c r="D1450" s="7">
        <f>SUM(D1451:D1461)</f>
        <v>0</v>
      </c>
      <c r="E1450" s="7">
        <f>SUM(E1451:E1461)</f>
        <v>0</v>
      </c>
      <c r="F1450" s="8">
        <f>+D1450+E1450</f>
        <v>0</v>
      </c>
      <c r="G1450" s="10">
        <f>SUM(G1451:G1461)</f>
        <v>0</v>
      </c>
      <c r="H1450" s="7">
        <f>SUM(H1451:H1461)</f>
        <v>111827000</v>
      </c>
      <c r="I1450" s="70">
        <f>+SUM(F1450:H1450)</f>
        <v>111827000</v>
      </c>
      <c r="J1450" s="48">
        <f>SUM(J1451:J1461)</f>
        <v>0</v>
      </c>
      <c r="K1450" s="10">
        <f>SUM(K1451:K1461)</f>
        <v>0</v>
      </c>
      <c r="L1450" s="70">
        <f t="shared" si="450"/>
        <v>0</v>
      </c>
      <c r="M1450" s="47">
        <f>SUM(M1451:M1461)</f>
        <v>111827000</v>
      </c>
    </row>
    <row r="1451" spans="1:13" s="2" customFormat="1" ht="27" x14ac:dyDescent="0.25">
      <c r="A1451" s="31" t="s">
        <v>2982</v>
      </c>
      <c r="B1451" s="31" t="s">
        <v>3181</v>
      </c>
      <c r="C1451" s="32" t="s">
        <v>333</v>
      </c>
      <c r="D1451" s="11"/>
      <c r="E1451" s="11"/>
      <c r="F1451" s="57">
        <f>SUM(D1451:E1451)</f>
        <v>0</v>
      </c>
      <c r="G1451" s="58"/>
      <c r="H1451" s="11"/>
      <c r="I1451" s="73">
        <f t="shared" ref="I1451:I1461" si="468">+SUM(H1451,G1451)+F1451</f>
        <v>0</v>
      </c>
      <c r="J1451" s="59"/>
      <c r="K1451" s="58"/>
      <c r="L1451" s="73">
        <f t="shared" si="450"/>
        <v>0</v>
      </c>
      <c r="M1451" s="59">
        <f t="shared" ref="M1451:M1461" si="469">+L1451+I1451</f>
        <v>0</v>
      </c>
    </row>
    <row r="1452" spans="1:13" s="2" customFormat="1" ht="13.5" x14ac:dyDescent="0.25">
      <c r="A1452" s="31" t="s">
        <v>2982</v>
      </c>
      <c r="B1452" s="31" t="s">
        <v>3182</v>
      </c>
      <c r="C1452" s="32" t="s">
        <v>369</v>
      </c>
      <c r="D1452" s="11"/>
      <c r="E1452" s="11"/>
      <c r="F1452" s="57">
        <f t="shared" ref="F1452:F1461" si="470">SUM(D1452:E1452)</f>
        <v>0</v>
      </c>
      <c r="G1452" s="58"/>
      <c r="H1452" s="11"/>
      <c r="I1452" s="73">
        <f t="shared" si="468"/>
        <v>0</v>
      </c>
      <c r="J1452" s="59"/>
      <c r="K1452" s="58"/>
      <c r="L1452" s="73">
        <f t="shared" si="450"/>
        <v>0</v>
      </c>
      <c r="M1452" s="59">
        <f t="shared" si="469"/>
        <v>0</v>
      </c>
    </row>
    <row r="1453" spans="1:13" s="2" customFormat="1" ht="40.5" x14ac:dyDescent="0.25">
      <c r="A1453" s="31" t="s">
        <v>2982</v>
      </c>
      <c r="B1453" s="31" t="s">
        <v>3183</v>
      </c>
      <c r="C1453" s="32" t="s">
        <v>384</v>
      </c>
      <c r="D1453" s="11"/>
      <c r="E1453" s="11"/>
      <c r="F1453" s="57">
        <f t="shared" si="470"/>
        <v>0</v>
      </c>
      <c r="G1453" s="58"/>
      <c r="H1453" s="11"/>
      <c r="I1453" s="73">
        <f t="shared" si="468"/>
        <v>0</v>
      </c>
      <c r="J1453" s="59"/>
      <c r="K1453" s="58"/>
      <c r="L1453" s="73">
        <f t="shared" si="450"/>
        <v>0</v>
      </c>
      <c r="M1453" s="59">
        <f t="shared" si="469"/>
        <v>0</v>
      </c>
    </row>
    <row r="1454" spans="1:13" s="2" customFormat="1" ht="27" x14ac:dyDescent="0.25">
      <c r="A1454" s="31" t="s">
        <v>2982</v>
      </c>
      <c r="B1454" s="31" t="s">
        <v>3184</v>
      </c>
      <c r="C1454" s="32" t="s">
        <v>459</v>
      </c>
      <c r="D1454" s="11"/>
      <c r="E1454" s="11"/>
      <c r="F1454" s="57">
        <f t="shared" si="470"/>
        <v>0</v>
      </c>
      <c r="G1454" s="58"/>
      <c r="H1454" s="11"/>
      <c r="I1454" s="73">
        <f t="shared" si="468"/>
        <v>0</v>
      </c>
      <c r="J1454" s="59"/>
      <c r="K1454" s="58"/>
      <c r="L1454" s="73">
        <f t="shared" si="450"/>
        <v>0</v>
      </c>
      <c r="M1454" s="59">
        <f t="shared" si="469"/>
        <v>0</v>
      </c>
    </row>
    <row r="1455" spans="1:13" s="2" customFormat="1" ht="13.5" x14ac:dyDescent="0.25">
      <c r="A1455" s="31" t="s">
        <v>2982</v>
      </c>
      <c r="B1455" s="31" t="s">
        <v>3185</v>
      </c>
      <c r="C1455" s="32" t="s">
        <v>588</v>
      </c>
      <c r="D1455" s="11"/>
      <c r="E1455" s="11"/>
      <c r="F1455" s="57">
        <f t="shared" si="470"/>
        <v>0</v>
      </c>
      <c r="G1455" s="58"/>
      <c r="H1455" s="11"/>
      <c r="I1455" s="73">
        <f t="shared" si="468"/>
        <v>0</v>
      </c>
      <c r="J1455" s="59"/>
      <c r="K1455" s="58"/>
      <c r="L1455" s="73">
        <f t="shared" si="450"/>
        <v>0</v>
      </c>
      <c r="M1455" s="59">
        <f t="shared" si="469"/>
        <v>0</v>
      </c>
    </row>
    <row r="1456" spans="1:13" s="2" customFormat="1" ht="13.5" x14ac:dyDescent="0.25">
      <c r="A1456" s="31" t="s">
        <v>2982</v>
      </c>
      <c r="B1456" s="31" t="s">
        <v>3186</v>
      </c>
      <c r="C1456" s="32" t="s">
        <v>650</v>
      </c>
      <c r="D1456" s="11"/>
      <c r="E1456" s="11"/>
      <c r="F1456" s="57">
        <f t="shared" si="470"/>
        <v>0</v>
      </c>
      <c r="G1456" s="58"/>
      <c r="H1456" s="11"/>
      <c r="I1456" s="73">
        <f t="shared" si="468"/>
        <v>0</v>
      </c>
      <c r="J1456" s="59"/>
      <c r="K1456" s="58"/>
      <c r="L1456" s="73">
        <f t="shared" si="450"/>
        <v>0</v>
      </c>
      <c r="M1456" s="59">
        <f t="shared" si="469"/>
        <v>0</v>
      </c>
    </row>
    <row r="1457" spans="1:16" s="2" customFormat="1" ht="54" x14ac:dyDescent="0.25">
      <c r="A1457" s="31" t="s">
        <v>2982</v>
      </c>
      <c r="B1457" s="31" t="s">
        <v>3187</v>
      </c>
      <c r="C1457" s="32" t="s">
        <v>674</v>
      </c>
      <c r="D1457" s="11"/>
      <c r="E1457" s="11"/>
      <c r="F1457" s="57">
        <f t="shared" si="470"/>
        <v>0</v>
      </c>
      <c r="G1457" s="58"/>
      <c r="H1457" s="11"/>
      <c r="I1457" s="73">
        <f t="shared" si="468"/>
        <v>0</v>
      </c>
      <c r="J1457" s="59"/>
      <c r="K1457" s="58"/>
      <c r="L1457" s="73">
        <f t="shared" si="450"/>
        <v>0</v>
      </c>
      <c r="M1457" s="59">
        <f t="shared" si="469"/>
        <v>0</v>
      </c>
    </row>
    <row r="1458" spans="1:16" s="2" customFormat="1" ht="27" x14ac:dyDescent="0.25">
      <c r="A1458" s="31" t="s">
        <v>2982</v>
      </c>
      <c r="B1458" s="31" t="s">
        <v>3188</v>
      </c>
      <c r="C1458" s="32" t="s">
        <v>722</v>
      </c>
      <c r="D1458" s="11"/>
      <c r="E1458" s="11"/>
      <c r="F1458" s="57">
        <f t="shared" si="470"/>
        <v>0</v>
      </c>
      <c r="G1458" s="58"/>
      <c r="H1458" s="11"/>
      <c r="I1458" s="73">
        <f t="shared" si="468"/>
        <v>0</v>
      </c>
      <c r="J1458" s="59"/>
      <c r="K1458" s="58"/>
      <c r="L1458" s="73">
        <f t="shared" si="450"/>
        <v>0</v>
      </c>
      <c r="M1458" s="59">
        <f t="shared" si="469"/>
        <v>0</v>
      </c>
    </row>
    <row r="1459" spans="1:16" s="2" customFormat="1" ht="27" x14ac:dyDescent="0.25">
      <c r="A1459" s="31" t="s">
        <v>2982</v>
      </c>
      <c r="B1459" s="31" t="s">
        <v>3189</v>
      </c>
      <c r="C1459" s="32" t="s">
        <v>755</v>
      </c>
      <c r="D1459" s="11"/>
      <c r="E1459" s="11"/>
      <c r="F1459" s="57">
        <f t="shared" si="470"/>
        <v>0</v>
      </c>
      <c r="G1459" s="58"/>
      <c r="H1459" s="11">
        <v>77423900</v>
      </c>
      <c r="I1459" s="73">
        <f t="shared" si="468"/>
        <v>77423900</v>
      </c>
      <c r="J1459" s="59"/>
      <c r="K1459" s="58"/>
      <c r="L1459" s="73">
        <f t="shared" si="450"/>
        <v>0</v>
      </c>
      <c r="M1459" s="59">
        <f t="shared" si="469"/>
        <v>77423900</v>
      </c>
      <c r="P1459" s="81"/>
    </row>
    <row r="1460" spans="1:16" s="2" customFormat="1" ht="27" x14ac:dyDescent="0.25">
      <c r="A1460" s="31" t="s">
        <v>2982</v>
      </c>
      <c r="B1460" s="31" t="s">
        <v>3190</v>
      </c>
      <c r="C1460" s="32" t="s">
        <v>863</v>
      </c>
      <c r="D1460" s="11"/>
      <c r="E1460" s="11"/>
      <c r="F1460" s="57">
        <f t="shared" si="470"/>
        <v>0</v>
      </c>
      <c r="G1460" s="58"/>
      <c r="H1460" s="11">
        <v>34403100</v>
      </c>
      <c r="I1460" s="73">
        <f t="shared" si="468"/>
        <v>34403100</v>
      </c>
      <c r="J1460" s="59"/>
      <c r="K1460" s="58"/>
      <c r="L1460" s="73">
        <f t="shared" si="450"/>
        <v>0</v>
      </c>
      <c r="M1460" s="59">
        <f t="shared" si="469"/>
        <v>34403100</v>
      </c>
    </row>
    <row r="1461" spans="1:16" s="2" customFormat="1" ht="13.5" x14ac:dyDescent="0.25">
      <c r="A1461" s="31" t="s">
        <v>2982</v>
      </c>
      <c r="B1461" s="31" t="s">
        <v>3191</v>
      </c>
      <c r="C1461" s="32" t="s">
        <v>914</v>
      </c>
      <c r="D1461" s="11"/>
      <c r="E1461" s="11"/>
      <c r="F1461" s="57">
        <f t="shared" si="470"/>
        <v>0</v>
      </c>
      <c r="G1461" s="58"/>
      <c r="H1461" s="11"/>
      <c r="I1461" s="73">
        <f t="shared" si="468"/>
        <v>0</v>
      </c>
      <c r="J1461" s="59"/>
      <c r="K1461" s="58"/>
      <c r="L1461" s="73">
        <f t="shared" si="450"/>
        <v>0</v>
      </c>
      <c r="M1461" s="59">
        <f t="shared" si="469"/>
        <v>0</v>
      </c>
    </row>
    <row r="1462" spans="1:16" ht="24.75" customHeight="1" x14ac:dyDescent="0.25">
      <c r="A1462" s="16" t="s">
        <v>2982</v>
      </c>
      <c r="B1462" s="16" t="s">
        <v>2984</v>
      </c>
      <c r="C1462" s="30" t="s">
        <v>1605</v>
      </c>
      <c r="D1462" s="7">
        <f>+D1463</f>
        <v>0</v>
      </c>
      <c r="E1462" s="7">
        <f>+E1463</f>
        <v>0</v>
      </c>
      <c r="F1462" s="8">
        <f t="shared" ref="F1462:I1463" si="471">+F1463</f>
        <v>0</v>
      </c>
      <c r="G1462" s="10">
        <f>+G1463</f>
        <v>0</v>
      </c>
      <c r="H1462" s="7">
        <f>+H1463</f>
        <v>193166500</v>
      </c>
      <c r="I1462" s="70">
        <f t="shared" si="471"/>
        <v>193166500</v>
      </c>
      <c r="J1462" s="48">
        <f>+J1463</f>
        <v>0</v>
      </c>
      <c r="K1462" s="10">
        <f>+K1463</f>
        <v>0</v>
      </c>
      <c r="L1462" s="70">
        <f t="shared" si="450"/>
        <v>0</v>
      </c>
      <c r="M1462" s="47">
        <f t="shared" ref="M1462:M1463" si="472">L1462+I1462</f>
        <v>193166500</v>
      </c>
    </row>
    <row r="1463" spans="1:16" s="2" customFormat="1" ht="13.5" x14ac:dyDescent="0.25">
      <c r="A1463" s="16" t="s">
        <v>2982</v>
      </c>
      <c r="B1463" s="16" t="s">
        <v>3192</v>
      </c>
      <c r="C1463" s="17" t="s">
        <v>170</v>
      </c>
      <c r="D1463" s="7">
        <f>+D1464</f>
        <v>0</v>
      </c>
      <c r="E1463" s="7">
        <f>+E1464</f>
        <v>0</v>
      </c>
      <c r="F1463" s="8">
        <f t="shared" si="471"/>
        <v>0</v>
      </c>
      <c r="G1463" s="10">
        <f>+G1464</f>
        <v>0</v>
      </c>
      <c r="H1463" s="7">
        <f>+H1464</f>
        <v>193166500</v>
      </c>
      <c r="I1463" s="70">
        <f t="shared" si="471"/>
        <v>193166500</v>
      </c>
      <c r="J1463" s="48">
        <f>+J1464</f>
        <v>0</v>
      </c>
      <c r="K1463" s="10">
        <f>+K1464</f>
        <v>0</v>
      </c>
      <c r="L1463" s="70">
        <f t="shared" si="450"/>
        <v>0</v>
      </c>
      <c r="M1463" s="47">
        <f t="shared" si="472"/>
        <v>193166500</v>
      </c>
    </row>
    <row r="1464" spans="1:16" s="2" customFormat="1" ht="13.5" x14ac:dyDescent="0.25">
      <c r="A1464" s="16" t="s">
        <v>2982</v>
      </c>
      <c r="B1464" s="16" t="s">
        <v>3193</v>
      </c>
      <c r="C1464" s="17" t="s">
        <v>330</v>
      </c>
      <c r="D1464" s="7">
        <f>SUM(D1465:D1475)</f>
        <v>0</v>
      </c>
      <c r="E1464" s="7">
        <f>SUM(E1465:E1475)</f>
        <v>0</v>
      </c>
      <c r="F1464" s="8">
        <f>+D1464+E1464</f>
        <v>0</v>
      </c>
      <c r="G1464" s="10">
        <f>SUM(G1465:G1475)</f>
        <v>0</v>
      </c>
      <c r="H1464" s="7">
        <f>SUM(H1465:H1475)</f>
        <v>193166500</v>
      </c>
      <c r="I1464" s="70">
        <f>+SUM(F1464:H1464)</f>
        <v>193166500</v>
      </c>
      <c r="J1464" s="48">
        <f>SUM(J1465:J1475)</f>
        <v>0</v>
      </c>
      <c r="K1464" s="10">
        <f>SUM(K1465:K1475)</f>
        <v>0</v>
      </c>
      <c r="L1464" s="70">
        <f t="shared" ref="L1464:L1527" si="473">SUM(J1464:K1464)</f>
        <v>0</v>
      </c>
      <c r="M1464" s="47">
        <f>SUM(M1465:M1475)</f>
        <v>193166500</v>
      </c>
    </row>
    <row r="1465" spans="1:16" s="2" customFormat="1" ht="27" x14ac:dyDescent="0.25">
      <c r="A1465" s="31" t="s">
        <v>2982</v>
      </c>
      <c r="B1465" s="31" t="s">
        <v>3194</v>
      </c>
      <c r="C1465" s="32" t="s">
        <v>333</v>
      </c>
      <c r="D1465" s="11"/>
      <c r="E1465" s="11"/>
      <c r="F1465" s="57">
        <f>SUM(D1465:E1465)</f>
        <v>0</v>
      </c>
      <c r="G1465" s="58"/>
      <c r="H1465" s="11"/>
      <c r="I1465" s="73">
        <f t="shared" ref="I1465:I1475" si="474">+SUM(H1465,G1465)+F1465</f>
        <v>0</v>
      </c>
      <c r="J1465" s="59"/>
      <c r="K1465" s="58"/>
      <c r="L1465" s="73">
        <f t="shared" si="473"/>
        <v>0</v>
      </c>
      <c r="M1465" s="59">
        <f t="shared" ref="M1465:M1475" si="475">+L1465+I1465</f>
        <v>0</v>
      </c>
    </row>
    <row r="1466" spans="1:16" s="2" customFormat="1" ht="13.5" x14ac:dyDescent="0.25">
      <c r="A1466" s="31" t="s">
        <v>2982</v>
      </c>
      <c r="B1466" s="31" t="s">
        <v>3195</v>
      </c>
      <c r="C1466" s="32" t="s">
        <v>369</v>
      </c>
      <c r="D1466" s="11"/>
      <c r="E1466" s="11"/>
      <c r="F1466" s="57">
        <f t="shared" ref="F1466:F1475" si="476">SUM(D1466:E1466)</f>
        <v>0</v>
      </c>
      <c r="G1466" s="58"/>
      <c r="H1466" s="11"/>
      <c r="I1466" s="73">
        <f t="shared" si="474"/>
        <v>0</v>
      </c>
      <c r="J1466" s="59"/>
      <c r="K1466" s="58"/>
      <c r="L1466" s="73">
        <f t="shared" si="473"/>
        <v>0</v>
      </c>
      <c r="M1466" s="59">
        <f t="shared" si="475"/>
        <v>0</v>
      </c>
    </row>
    <row r="1467" spans="1:16" s="2" customFormat="1" ht="40.5" x14ac:dyDescent="0.25">
      <c r="A1467" s="31" t="s">
        <v>2982</v>
      </c>
      <c r="B1467" s="31" t="s">
        <v>3196</v>
      </c>
      <c r="C1467" s="32" t="s">
        <v>384</v>
      </c>
      <c r="D1467" s="11"/>
      <c r="E1467" s="11"/>
      <c r="F1467" s="57">
        <f t="shared" si="476"/>
        <v>0</v>
      </c>
      <c r="G1467" s="58"/>
      <c r="H1467" s="11"/>
      <c r="I1467" s="73">
        <f t="shared" si="474"/>
        <v>0</v>
      </c>
      <c r="J1467" s="59"/>
      <c r="K1467" s="58"/>
      <c r="L1467" s="73">
        <f t="shared" si="473"/>
        <v>0</v>
      </c>
      <c r="M1467" s="59">
        <f t="shared" si="475"/>
        <v>0</v>
      </c>
    </row>
    <row r="1468" spans="1:16" s="2" customFormat="1" ht="27" x14ac:dyDescent="0.25">
      <c r="A1468" s="31" t="s">
        <v>2982</v>
      </c>
      <c r="B1468" s="31" t="s">
        <v>3197</v>
      </c>
      <c r="C1468" s="32" t="s">
        <v>459</v>
      </c>
      <c r="D1468" s="11"/>
      <c r="E1468" s="11"/>
      <c r="F1468" s="57">
        <f t="shared" si="476"/>
        <v>0</v>
      </c>
      <c r="G1468" s="58"/>
      <c r="H1468" s="11"/>
      <c r="I1468" s="73">
        <f t="shared" si="474"/>
        <v>0</v>
      </c>
      <c r="J1468" s="59"/>
      <c r="K1468" s="58"/>
      <c r="L1468" s="73">
        <f t="shared" si="473"/>
        <v>0</v>
      </c>
      <c r="M1468" s="59">
        <f t="shared" si="475"/>
        <v>0</v>
      </c>
    </row>
    <row r="1469" spans="1:16" s="2" customFormat="1" ht="13.5" x14ac:dyDescent="0.25">
      <c r="A1469" s="31" t="s">
        <v>2982</v>
      </c>
      <c r="B1469" s="31" t="s">
        <v>3198</v>
      </c>
      <c r="C1469" s="32" t="s">
        <v>588</v>
      </c>
      <c r="D1469" s="11"/>
      <c r="E1469" s="11"/>
      <c r="F1469" s="57">
        <f t="shared" si="476"/>
        <v>0</v>
      </c>
      <c r="G1469" s="58"/>
      <c r="H1469" s="11"/>
      <c r="I1469" s="73">
        <f t="shared" si="474"/>
        <v>0</v>
      </c>
      <c r="J1469" s="59"/>
      <c r="K1469" s="58"/>
      <c r="L1469" s="73">
        <f t="shared" si="473"/>
        <v>0</v>
      </c>
      <c r="M1469" s="59">
        <f t="shared" si="475"/>
        <v>0</v>
      </c>
    </row>
    <row r="1470" spans="1:16" s="2" customFormat="1" ht="13.5" x14ac:dyDescent="0.25">
      <c r="A1470" s="31" t="s">
        <v>2982</v>
      </c>
      <c r="B1470" s="31" t="s">
        <v>3199</v>
      </c>
      <c r="C1470" s="32" t="s">
        <v>650</v>
      </c>
      <c r="D1470" s="11"/>
      <c r="E1470" s="11"/>
      <c r="F1470" s="57">
        <f t="shared" si="476"/>
        <v>0</v>
      </c>
      <c r="G1470" s="58"/>
      <c r="H1470" s="11"/>
      <c r="I1470" s="73">
        <f t="shared" si="474"/>
        <v>0</v>
      </c>
      <c r="J1470" s="59"/>
      <c r="K1470" s="58"/>
      <c r="L1470" s="73">
        <f t="shared" si="473"/>
        <v>0</v>
      </c>
      <c r="M1470" s="59">
        <f t="shared" si="475"/>
        <v>0</v>
      </c>
    </row>
    <row r="1471" spans="1:16" s="2" customFormat="1" ht="54" x14ac:dyDescent="0.25">
      <c r="A1471" s="31" t="s">
        <v>2982</v>
      </c>
      <c r="B1471" s="31" t="s">
        <v>3200</v>
      </c>
      <c r="C1471" s="32" t="s">
        <v>674</v>
      </c>
      <c r="D1471" s="11"/>
      <c r="E1471" s="11"/>
      <c r="F1471" s="57">
        <f t="shared" si="476"/>
        <v>0</v>
      </c>
      <c r="G1471" s="58"/>
      <c r="H1471" s="11"/>
      <c r="I1471" s="73">
        <f t="shared" si="474"/>
        <v>0</v>
      </c>
      <c r="J1471" s="59"/>
      <c r="K1471" s="58"/>
      <c r="L1471" s="73">
        <f t="shared" si="473"/>
        <v>0</v>
      </c>
      <c r="M1471" s="59">
        <f t="shared" si="475"/>
        <v>0</v>
      </c>
    </row>
    <row r="1472" spans="1:16" s="2" customFormat="1" ht="27" x14ac:dyDescent="0.25">
      <c r="A1472" s="31" t="s">
        <v>2982</v>
      </c>
      <c r="B1472" s="31" t="s">
        <v>3201</v>
      </c>
      <c r="C1472" s="32" t="s">
        <v>722</v>
      </c>
      <c r="D1472" s="11"/>
      <c r="E1472" s="11"/>
      <c r="F1472" s="57">
        <f t="shared" si="476"/>
        <v>0</v>
      </c>
      <c r="G1472" s="58"/>
      <c r="H1472" s="11"/>
      <c r="I1472" s="73">
        <f t="shared" si="474"/>
        <v>0</v>
      </c>
      <c r="J1472" s="59"/>
      <c r="K1472" s="58"/>
      <c r="L1472" s="73">
        <f t="shared" si="473"/>
        <v>0</v>
      </c>
      <c r="M1472" s="59">
        <f t="shared" si="475"/>
        <v>0</v>
      </c>
    </row>
    <row r="1473" spans="1:13" s="2" customFormat="1" ht="27" x14ac:dyDescent="0.25">
      <c r="A1473" s="31" t="s">
        <v>2982</v>
      </c>
      <c r="B1473" s="31" t="s">
        <v>3202</v>
      </c>
      <c r="C1473" s="32" t="s">
        <v>755</v>
      </c>
      <c r="D1473" s="11"/>
      <c r="E1473" s="11"/>
      <c r="F1473" s="57">
        <f t="shared" si="476"/>
        <v>0</v>
      </c>
      <c r="G1473" s="58"/>
      <c r="H1473" s="11">
        <v>193166500</v>
      </c>
      <c r="I1473" s="73">
        <f t="shared" si="474"/>
        <v>193166500</v>
      </c>
      <c r="J1473" s="59"/>
      <c r="K1473" s="58"/>
      <c r="L1473" s="73">
        <f t="shared" si="473"/>
        <v>0</v>
      </c>
      <c r="M1473" s="59">
        <f t="shared" si="475"/>
        <v>193166500</v>
      </c>
    </row>
    <row r="1474" spans="1:13" s="2" customFormat="1" ht="27" x14ac:dyDescent="0.25">
      <c r="A1474" s="31" t="s">
        <v>2982</v>
      </c>
      <c r="B1474" s="31" t="s">
        <v>3203</v>
      </c>
      <c r="C1474" s="32" t="s">
        <v>863</v>
      </c>
      <c r="D1474" s="11"/>
      <c r="E1474" s="11"/>
      <c r="F1474" s="57">
        <f t="shared" si="476"/>
        <v>0</v>
      </c>
      <c r="G1474" s="58"/>
      <c r="H1474" s="11"/>
      <c r="I1474" s="73">
        <f t="shared" si="474"/>
        <v>0</v>
      </c>
      <c r="J1474" s="59"/>
      <c r="K1474" s="58"/>
      <c r="L1474" s="73">
        <f t="shared" si="473"/>
        <v>0</v>
      </c>
      <c r="M1474" s="59">
        <f t="shared" si="475"/>
        <v>0</v>
      </c>
    </row>
    <row r="1475" spans="1:13" s="2" customFormat="1" ht="13.5" x14ac:dyDescent="0.25">
      <c r="A1475" s="31" t="s">
        <v>2982</v>
      </c>
      <c r="B1475" s="31" t="s">
        <v>3204</v>
      </c>
      <c r="C1475" s="32" t="s">
        <v>914</v>
      </c>
      <c r="D1475" s="11"/>
      <c r="E1475" s="11"/>
      <c r="F1475" s="57">
        <f t="shared" si="476"/>
        <v>0</v>
      </c>
      <c r="G1475" s="58"/>
      <c r="H1475" s="11"/>
      <c r="I1475" s="73">
        <f t="shared" si="474"/>
        <v>0</v>
      </c>
      <c r="J1475" s="59"/>
      <c r="K1475" s="58"/>
      <c r="L1475" s="73">
        <f t="shared" si="473"/>
        <v>0</v>
      </c>
      <c r="M1475" s="59">
        <f t="shared" si="475"/>
        <v>0</v>
      </c>
    </row>
    <row r="1476" spans="1:13" ht="13.5" x14ac:dyDescent="0.25">
      <c r="A1476" s="16" t="s">
        <v>1521</v>
      </c>
      <c r="B1476" s="16" t="s">
        <v>1522</v>
      </c>
      <c r="C1476" s="30" t="s">
        <v>1523</v>
      </c>
      <c r="D1476" s="7">
        <f>+D1477+D1491+D1505</f>
        <v>86960089</v>
      </c>
      <c r="E1476" s="7">
        <f>+E1477+E1491+E1505</f>
        <v>172469362</v>
      </c>
      <c r="F1476" s="8">
        <f>+D1476+E1476</f>
        <v>259429451</v>
      </c>
      <c r="G1476" s="10">
        <f>+G1477+G1491+G1505</f>
        <v>0</v>
      </c>
      <c r="H1476" s="7">
        <f>+H1477+H1491+H1505</f>
        <v>313389789</v>
      </c>
      <c r="I1476" s="70">
        <f>+SUM(F1476:H1476)</f>
        <v>572819240</v>
      </c>
      <c r="J1476" s="48">
        <f>+J1477+J1491+J1505</f>
        <v>0</v>
      </c>
      <c r="K1476" s="10">
        <f>+K1477+K1491+K1505</f>
        <v>0</v>
      </c>
      <c r="L1476" s="70">
        <f t="shared" si="473"/>
        <v>0</v>
      </c>
      <c r="M1476" s="48">
        <f>+I1476+L1476</f>
        <v>572819240</v>
      </c>
    </row>
    <row r="1477" spans="1:13" ht="40.5" x14ac:dyDescent="0.25">
      <c r="A1477" s="16" t="s">
        <v>3171</v>
      </c>
      <c r="B1477" s="16" t="s">
        <v>3170</v>
      </c>
      <c r="C1477" s="30" t="s">
        <v>1613</v>
      </c>
      <c r="D1477" s="7">
        <f>+D1478</f>
        <v>86960089</v>
      </c>
      <c r="E1477" s="7">
        <f>+E1478</f>
        <v>172469362</v>
      </c>
      <c r="F1477" s="8">
        <f t="shared" ref="F1477:I1478" si="477">+F1478</f>
        <v>259429451</v>
      </c>
      <c r="G1477" s="10">
        <f>+G1478</f>
        <v>0</v>
      </c>
      <c r="H1477" s="7">
        <f>+H1478</f>
        <v>109683489</v>
      </c>
      <c r="I1477" s="70">
        <f t="shared" si="477"/>
        <v>369112940</v>
      </c>
      <c r="J1477" s="48">
        <f>+J1478</f>
        <v>0</v>
      </c>
      <c r="K1477" s="10">
        <f>+K1478</f>
        <v>0</v>
      </c>
      <c r="L1477" s="70">
        <f t="shared" si="473"/>
        <v>0</v>
      </c>
      <c r="M1477" s="47">
        <f t="shared" ref="M1477:M1478" si="478">L1477+I1477</f>
        <v>369112940</v>
      </c>
    </row>
    <row r="1478" spans="1:13" s="2" customFormat="1" ht="13.5" x14ac:dyDescent="0.25">
      <c r="A1478" s="16" t="s">
        <v>3171</v>
      </c>
      <c r="B1478" s="16" t="s">
        <v>3270</v>
      </c>
      <c r="C1478" s="17" t="s">
        <v>170</v>
      </c>
      <c r="D1478" s="7">
        <f>+D1479</f>
        <v>86960089</v>
      </c>
      <c r="E1478" s="7">
        <f>+E1479</f>
        <v>172469362</v>
      </c>
      <c r="F1478" s="8">
        <f t="shared" si="477"/>
        <v>259429451</v>
      </c>
      <c r="G1478" s="10">
        <f>+G1479</f>
        <v>0</v>
      </c>
      <c r="H1478" s="7">
        <f>+H1479</f>
        <v>109683489</v>
      </c>
      <c r="I1478" s="70">
        <f t="shared" si="477"/>
        <v>369112940</v>
      </c>
      <c r="J1478" s="48">
        <f>+J1479</f>
        <v>0</v>
      </c>
      <c r="K1478" s="10">
        <f>+K1479</f>
        <v>0</v>
      </c>
      <c r="L1478" s="70">
        <f t="shared" si="473"/>
        <v>0</v>
      </c>
      <c r="M1478" s="47">
        <f t="shared" si="478"/>
        <v>369112940</v>
      </c>
    </row>
    <row r="1479" spans="1:13" s="2" customFormat="1" ht="13.5" x14ac:dyDescent="0.25">
      <c r="A1479" s="16" t="s">
        <v>3171</v>
      </c>
      <c r="B1479" s="16" t="s">
        <v>3271</v>
      </c>
      <c r="C1479" s="17" t="s">
        <v>330</v>
      </c>
      <c r="D1479" s="7">
        <f>SUM(D1480:D1490)</f>
        <v>86960089</v>
      </c>
      <c r="E1479" s="7">
        <f>SUM(E1480:E1490)</f>
        <v>172469362</v>
      </c>
      <c r="F1479" s="8">
        <f>+D1479+E1479</f>
        <v>259429451</v>
      </c>
      <c r="G1479" s="10">
        <f>SUM(G1480:G1490)</f>
        <v>0</v>
      </c>
      <c r="H1479" s="7">
        <f>SUM(H1480:H1490)</f>
        <v>109683489</v>
      </c>
      <c r="I1479" s="70">
        <f>+SUM(F1479:H1479)</f>
        <v>369112940</v>
      </c>
      <c r="J1479" s="48">
        <f>SUM(J1480:J1490)</f>
        <v>0</v>
      </c>
      <c r="K1479" s="10">
        <f>SUM(K1480:K1490)</f>
        <v>0</v>
      </c>
      <c r="L1479" s="70">
        <f t="shared" si="473"/>
        <v>0</v>
      </c>
      <c r="M1479" s="47">
        <f>SUM(M1480:M1490)</f>
        <v>369112940</v>
      </c>
    </row>
    <row r="1480" spans="1:13" s="2" customFormat="1" ht="27" x14ac:dyDescent="0.25">
      <c r="A1480" s="31" t="s">
        <v>3171</v>
      </c>
      <c r="B1480" s="31" t="s">
        <v>3272</v>
      </c>
      <c r="C1480" s="32" t="s">
        <v>333</v>
      </c>
      <c r="D1480" s="11"/>
      <c r="E1480" s="11"/>
      <c r="F1480" s="57">
        <f>SUM(D1480:E1480)</f>
        <v>0</v>
      </c>
      <c r="G1480" s="58"/>
      <c r="H1480" s="11"/>
      <c r="I1480" s="73">
        <f t="shared" ref="I1480:I1490" si="479">+SUM(H1480,G1480)+F1480</f>
        <v>0</v>
      </c>
      <c r="J1480" s="59"/>
      <c r="K1480" s="58"/>
      <c r="L1480" s="73">
        <f t="shared" si="473"/>
        <v>0</v>
      </c>
      <c r="M1480" s="59">
        <f t="shared" ref="M1480:M1490" si="480">+L1480+I1480</f>
        <v>0</v>
      </c>
    </row>
    <row r="1481" spans="1:13" s="2" customFormat="1" ht="13.5" x14ac:dyDescent="0.25">
      <c r="A1481" s="31" t="s">
        <v>3171</v>
      </c>
      <c r="B1481" s="31" t="s">
        <v>3273</v>
      </c>
      <c r="C1481" s="32" t="s">
        <v>369</v>
      </c>
      <c r="D1481" s="11"/>
      <c r="E1481" s="11"/>
      <c r="F1481" s="57">
        <f t="shared" ref="F1481:F1490" si="481">SUM(D1481:E1481)</f>
        <v>0</v>
      </c>
      <c r="G1481" s="58"/>
      <c r="H1481" s="11"/>
      <c r="I1481" s="73">
        <f t="shared" si="479"/>
        <v>0</v>
      </c>
      <c r="J1481" s="59"/>
      <c r="K1481" s="58"/>
      <c r="L1481" s="73">
        <f t="shared" si="473"/>
        <v>0</v>
      </c>
      <c r="M1481" s="59">
        <f t="shared" si="480"/>
        <v>0</v>
      </c>
    </row>
    <row r="1482" spans="1:13" s="2" customFormat="1" ht="40.5" x14ac:dyDescent="0.25">
      <c r="A1482" s="31" t="s">
        <v>3171</v>
      </c>
      <c r="B1482" s="31" t="s">
        <v>3274</v>
      </c>
      <c r="C1482" s="32" t="s">
        <v>384</v>
      </c>
      <c r="D1482" s="11"/>
      <c r="E1482" s="11"/>
      <c r="F1482" s="57">
        <f t="shared" si="481"/>
        <v>0</v>
      </c>
      <c r="G1482" s="58"/>
      <c r="H1482" s="11"/>
      <c r="I1482" s="73">
        <f t="shared" si="479"/>
        <v>0</v>
      </c>
      <c r="J1482" s="59"/>
      <c r="K1482" s="58"/>
      <c r="L1482" s="73">
        <f t="shared" si="473"/>
        <v>0</v>
      </c>
      <c r="M1482" s="59">
        <f t="shared" si="480"/>
        <v>0</v>
      </c>
    </row>
    <row r="1483" spans="1:13" s="2" customFormat="1" ht="27" x14ac:dyDescent="0.25">
      <c r="A1483" s="31" t="s">
        <v>3171</v>
      </c>
      <c r="B1483" s="31" t="s">
        <v>3275</v>
      </c>
      <c r="C1483" s="32" t="s">
        <v>459</v>
      </c>
      <c r="D1483" s="11"/>
      <c r="E1483" s="11"/>
      <c r="F1483" s="57">
        <f t="shared" si="481"/>
        <v>0</v>
      </c>
      <c r="G1483" s="58"/>
      <c r="H1483" s="11"/>
      <c r="I1483" s="73">
        <f t="shared" si="479"/>
        <v>0</v>
      </c>
      <c r="J1483" s="59"/>
      <c r="K1483" s="58"/>
      <c r="L1483" s="73">
        <f t="shared" si="473"/>
        <v>0</v>
      </c>
      <c r="M1483" s="59">
        <f t="shared" si="480"/>
        <v>0</v>
      </c>
    </row>
    <row r="1484" spans="1:13" s="2" customFormat="1" ht="13.5" x14ac:dyDescent="0.25">
      <c r="A1484" s="31" t="s">
        <v>3171</v>
      </c>
      <c r="B1484" s="31" t="s">
        <v>3276</v>
      </c>
      <c r="C1484" s="32" t="s">
        <v>588</v>
      </c>
      <c r="D1484" s="11"/>
      <c r="E1484" s="11"/>
      <c r="F1484" s="57">
        <f t="shared" si="481"/>
        <v>0</v>
      </c>
      <c r="G1484" s="58"/>
      <c r="H1484" s="11"/>
      <c r="I1484" s="73">
        <f t="shared" si="479"/>
        <v>0</v>
      </c>
      <c r="J1484" s="59"/>
      <c r="K1484" s="58"/>
      <c r="L1484" s="73">
        <f t="shared" si="473"/>
        <v>0</v>
      </c>
      <c r="M1484" s="59">
        <f t="shared" si="480"/>
        <v>0</v>
      </c>
    </row>
    <row r="1485" spans="1:13" s="2" customFormat="1" ht="13.5" x14ac:dyDescent="0.25">
      <c r="A1485" s="31" t="s">
        <v>3171</v>
      </c>
      <c r="B1485" s="31" t="s">
        <v>3277</v>
      </c>
      <c r="C1485" s="32" t="s">
        <v>650</v>
      </c>
      <c r="D1485" s="11"/>
      <c r="E1485" s="11"/>
      <c r="F1485" s="57">
        <f t="shared" si="481"/>
        <v>0</v>
      </c>
      <c r="G1485" s="58"/>
      <c r="H1485" s="11"/>
      <c r="I1485" s="73">
        <f t="shared" si="479"/>
        <v>0</v>
      </c>
      <c r="J1485" s="59"/>
      <c r="K1485" s="58"/>
      <c r="L1485" s="73">
        <f t="shared" si="473"/>
        <v>0</v>
      </c>
      <c r="M1485" s="59">
        <f t="shared" si="480"/>
        <v>0</v>
      </c>
    </row>
    <row r="1486" spans="1:13" s="2" customFormat="1" ht="54" x14ac:dyDescent="0.25">
      <c r="A1486" s="31" t="s">
        <v>3171</v>
      </c>
      <c r="B1486" s="31" t="s">
        <v>3278</v>
      </c>
      <c r="C1486" s="32" t="s">
        <v>674</v>
      </c>
      <c r="D1486" s="11"/>
      <c r="E1486" s="11"/>
      <c r="F1486" s="57">
        <f t="shared" si="481"/>
        <v>0</v>
      </c>
      <c r="G1486" s="58"/>
      <c r="H1486" s="11"/>
      <c r="I1486" s="73">
        <f t="shared" si="479"/>
        <v>0</v>
      </c>
      <c r="J1486" s="59"/>
      <c r="K1486" s="58"/>
      <c r="L1486" s="73">
        <f t="shared" si="473"/>
        <v>0</v>
      </c>
      <c r="M1486" s="59">
        <f t="shared" si="480"/>
        <v>0</v>
      </c>
    </row>
    <row r="1487" spans="1:13" s="2" customFormat="1" ht="27" x14ac:dyDescent="0.25">
      <c r="A1487" s="31" t="s">
        <v>3171</v>
      </c>
      <c r="B1487" s="31" t="s">
        <v>3279</v>
      </c>
      <c r="C1487" s="32" t="s">
        <v>722</v>
      </c>
      <c r="D1487" s="11"/>
      <c r="E1487" s="11"/>
      <c r="F1487" s="57">
        <f t="shared" si="481"/>
        <v>0</v>
      </c>
      <c r="G1487" s="58"/>
      <c r="H1487" s="11"/>
      <c r="I1487" s="73">
        <f t="shared" si="479"/>
        <v>0</v>
      </c>
      <c r="J1487" s="59"/>
      <c r="K1487" s="58"/>
      <c r="L1487" s="73">
        <f t="shared" si="473"/>
        <v>0</v>
      </c>
      <c r="M1487" s="59">
        <f t="shared" si="480"/>
        <v>0</v>
      </c>
    </row>
    <row r="1488" spans="1:13" s="2" customFormat="1" ht="27" x14ac:dyDescent="0.25">
      <c r="A1488" s="31" t="s">
        <v>3171</v>
      </c>
      <c r="B1488" s="31" t="s">
        <v>3280</v>
      </c>
      <c r="C1488" s="32" t="s">
        <v>755</v>
      </c>
      <c r="D1488" s="11">
        <v>86960089</v>
      </c>
      <c r="E1488" s="11">
        <f>130090000+42379362</f>
        <v>172469362</v>
      </c>
      <c r="F1488" s="57">
        <f t="shared" si="481"/>
        <v>259429451</v>
      </c>
      <c r="G1488" s="58"/>
      <c r="H1488" s="11">
        <v>109683489</v>
      </c>
      <c r="I1488" s="73">
        <f t="shared" si="479"/>
        <v>369112940</v>
      </c>
      <c r="J1488" s="59"/>
      <c r="K1488" s="58"/>
      <c r="L1488" s="73">
        <f t="shared" si="473"/>
        <v>0</v>
      </c>
      <c r="M1488" s="59">
        <f t="shared" si="480"/>
        <v>369112940</v>
      </c>
    </row>
    <row r="1489" spans="1:13" s="2" customFormat="1" ht="27" x14ac:dyDescent="0.25">
      <c r="A1489" s="31" t="s">
        <v>3171</v>
      </c>
      <c r="B1489" s="31" t="s">
        <v>3281</v>
      </c>
      <c r="C1489" s="32" t="s">
        <v>863</v>
      </c>
      <c r="D1489" s="11"/>
      <c r="E1489" s="11"/>
      <c r="F1489" s="57">
        <f t="shared" si="481"/>
        <v>0</v>
      </c>
      <c r="G1489" s="58"/>
      <c r="H1489" s="11"/>
      <c r="I1489" s="73">
        <f t="shared" si="479"/>
        <v>0</v>
      </c>
      <c r="J1489" s="59"/>
      <c r="K1489" s="58"/>
      <c r="L1489" s="73">
        <f t="shared" si="473"/>
        <v>0</v>
      </c>
      <c r="M1489" s="59">
        <f t="shared" si="480"/>
        <v>0</v>
      </c>
    </row>
    <row r="1490" spans="1:13" s="2" customFormat="1" ht="13.5" x14ac:dyDescent="0.25">
      <c r="A1490" s="31" t="s">
        <v>3171</v>
      </c>
      <c r="B1490" s="31" t="s">
        <v>3282</v>
      </c>
      <c r="C1490" s="32" t="s">
        <v>914</v>
      </c>
      <c r="D1490" s="11"/>
      <c r="E1490" s="11"/>
      <c r="F1490" s="57">
        <f t="shared" si="481"/>
        <v>0</v>
      </c>
      <c r="G1490" s="58"/>
      <c r="H1490" s="11"/>
      <c r="I1490" s="73">
        <f t="shared" si="479"/>
        <v>0</v>
      </c>
      <c r="J1490" s="59"/>
      <c r="K1490" s="58"/>
      <c r="L1490" s="73">
        <f t="shared" si="473"/>
        <v>0</v>
      </c>
      <c r="M1490" s="59">
        <f t="shared" si="480"/>
        <v>0</v>
      </c>
    </row>
    <row r="1491" spans="1:13" ht="81" x14ac:dyDescent="0.25">
      <c r="A1491" s="16" t="s">
        <v>3171</v>
      </c>
      <c r="B1491" s="16" t="s">
        <v>3172</v>
      </c>
      <c r="C1491" s="30" t="s">
        <v>1614</v>
      </c>
      <c r="D1491" s="7">
        <f>+D1492</f>
        <v>0</v>
      </c>
      <c r="E1491" s="7">
        <f>+E1492</f>
        <v>0</v>
      </c>
      <c r="F1491" s="8">
        <f t="shared" ref="F1491:I1492" si="482">+F1492</f>
        <v>0</v>
      </c>
      <c r="G1491" s="10">
        <f>+G1492</f>
        <v>0</v>
      </c>
      <c r="H1491" s="7">
        <f>+H1492</f>
        <v>60000000</v>
      </c>
      <c r="I1491" s="70">
        <f t="shared" si="482"/>
        <v>60000000</v>
      </c>
      <c r="J1491" s="48">
        <f>+J1492</f>
        <v>0</v>
      </c>
      <c r="K1491" s="10">
        <f>+K1492</f>
        <v>0</v>
      </c>
      <c r="L1491" s="70">
        <f t="shared" si="473"/>
        <v>0</v>
      </c>
      <c r="M1491" s="47">
        <f t="shared" ref="M1491:M1492" si="483">L1491+I1491</f>
        <v>60000000</v>
      </c>
    </row>
    <row r="1492" spans="1:13" s="2" customFormat="1" ht="13.5" x14ac:dyDescent="0.25">
      <c r="A1492" s="16" t="s">
        <v>3171</v>
      </c>
      <c r="B1492" s="16" t="s">
        <v>3283</v>
      </c>
      <c r="C1492" s="17" t="s">
        <v>170</v>
      </c>
      <c r="D1492" s="7">
        <f>+D1493</f>
        <v>0</v>
      </c>
      <c r="E1492" s="7">
        <f>+E1493</f>
        <v>0</v>
      </c>
      <c r="F1492" s="8">
        <f t="shared" si="482"/>
        <v>0</v>
      </c>
      <c r="G1492" s="10">
        <f>+G1493</f>
        <v>0</v>
      </c>
      <c r="H1492" s="7">
        <f>+H1493</f>
        <v>60000000</v>
      </c>
      <c r="I1492" s="70">
        <f t="shared" si="482"/>
        <v>60000000</v>
      </c>
      <c r="J1492" s="48">
        <f>+J1493</f>
        <v>0</v>
      </c>
      <c r="K1492" s="10">
        <f>+K1493</f>
        <v>0</v>
      </c>
      <c r="L1492" s="70">
        <f t="shared" si="473"/>
        <v>0</v>
      </c>
      <c r="M1492" s="47">
        <f t="shared" si="483"/>
        <v>60000000</v>
      </c>
    </row>
    <row r="1493" spans="1:13" s="2" customFormat="1" ht="13.5" x14ac:dyDescent="0.25">
      <c r="A1493" s="16" t="s">
        <v>3171</v>
      </c>
      <c r="B1493" s="16" t="s">
        <v>3284</v>
      </c>
      <c r="C1493" s="17" t="s">
        <v>330</v>
      </c>
      <c r="D1493" s="7">
        <f>SUM(D1494:D1504)</f>
        <v>0</v>
      </c>
      <c r="E1493" s="7">
        <f>SUM(E1494:E1504)</f>
        <v>0</v>
      </c>
      <c r="F1493" s="8">
        <f>+D1493+E1493</f>
        <v>0</v>
      </c>
      <c r="G1493" s="10">
        <f>SUM(G1494:G1504)</f>
        <v>0</v>
      </c>
      <c r="H1493" s="7">
        <f>SUM(H1494:H1504)</f>
        <v>60000000</v>
      </c>
      <c r="I1493" s="70">
        <f>+SUM(F1493:H1493)</f>
        <v>60000000</v>
      </c>
      <c r="J1493" s="48">
        <f>SUM(J1494:J1504)</f>
        <v>0</v>
      </c>
      <c r="K1493" s="10">
        <f>SUM(K1494:K1504)</f>
        <v>0</v>
      </c>
      <c r="L1493" s="70">
        <f t="shared" si="473"/>
        <v>0</v>
      </c>
      <c r="M1493" s="47">
        <f>SUM(M1494:M1504)</f>
        <v>60000000</v>
      </c>
    </row>
    <row r="1494" spans="1:13" s="2" customFormat="1" ht="27" x14ac:dyDescent="0.25">
      <c r="A1494" s="31" t="s">
        <v>3171</v>
      </c>
      <c r="B1494" s="31" t="s">
        <v>3285</v>
      </c>
      <c r="C1494" s="32" t="s">
        <v>333</v>
      </c>
      <c r="D1494" s="11"/>
      <c r="E1494" s="11"/>
      <c r="F1494" s="57">
        <f>SUM(D1494:E1494)</f>
        <v>0</v>
      </c>
      <c r="G1494" s="58"/>
      <c r="H1494" s="11"/>
      <c r="I1494" s="73">
        <f t="shared" ref="I1494:I1504" si="484">+SUM(H1494,G1494)+F1494</f>
        <v>0</v>
      </c>
      <c r="J1494" s="59"/>
      <c r="K1494" s="58"/>
      <c r="L1494" s="73">
        <f t="shared" si="473"/>
        <v>0</v>
      </c>
      <c r="M1494" s="59">
        <f t="shared" ref="M1494:M1504" si="485">+L1494+I1494</f>
        <v>0</v>
      </c>
    </row>
    <row r="1495" spans="1:13" s="2" customFormat="1" ht="13.5" x14ac:dyDescent="0.25">
      <c r="A1495" s="31" t="s">
        <v>3171</v>
      </c>
      <c r="B1495" s="31" t="s">
        <v>3286</v>
      </c>
      <c r="C1495" s="32" t="s">
        <v>369</v>
      </c>
      <c r="D1495" s="11"/>
      <c r="E1495" s="11"/>
      <c r="F1495" s="57">
        <f t="shared" ref="F1495:F1504" si="486">SUM(D1495:E1495)</f>
        <v>0</v>
      </c>
      <c r="G1495" s="58"/>
      <c r="H1495" s="11"/>
      <c r="I1495" s="73">
        <f t="shared" si="484"/>
        <v>0</v>
      </c>
      <c r="J1495" s="59"/>
      <c r="K1495" s="58"/>
      <c r="L1495" s="73">
        <f t="shared" si="473"/>
        <v>0</v>
      </c>
      <c r="M1495" s="59">
        <f t="shared" si="485"/>
        <v>0</v>
      </c>
    </row>
    <row r="1496" spans="1:13" s="2" customFormat="1" ht="40.5" x14ac:dyDescent="0.25">
      <c r="A1496" s="31" t="s">
        <v>3171</v>
      </c>
      <c r="B1496" s="31" t="s">
        <v>3287</v>
      </c>
      <c r="C1496" s="32" t="s">
        <v>384</v>
      </c>
      <c r="D1496" s="11"/>
      <c r="E1496" s="11"/>
      <c r="F1496" s="57">
        <f t="shared" si="486"/>
        <v>0</v>
      </c>
      <c r="G1496" s="58"/>
      <c r="H1496" s="11"/>
      <c r="I1496" s="73">
        <f t="shared" si="484"/>
        <v>0</v>
      </c>
      <c r="J1496" s="59"/>
      <c r="K1496" s="58"/>
      <c r="L1496" s="73">
        <f t="shared" si="473"/>
        <v>0</v>
      </c>
      <c r="M1496" s="59">
        <f t="shared" si="485"/>
        <v>0</v>
      </c>
    </row>
    <row r="1497" spans="1:13" s="2" customFormat="1" ht="27" x14ac:dyDescent="0.25">
      <c r="A1497" s="31" t="s">
        <v>3171</v>
      </c>
      <c r="B1497" s="31" t="s">
        <v>3288</v>
      </c>
      <c r="C1497" s="32" t="s">
        <v>459</v>
      </c>
      <c r="D1497" s="11"/>
      <c r="E1497" s="11"/>
      <c r="F1497" s="57">
        <f t="shared" si="486"/>
        <v>0</v>
      </c>
      <c r="G1497" s="58"/>
      <c r="H1497" s="11"/>
      <c r="I1497" s="73">
        <f t="shared" si="484"/>
        <v>0</v>
      </c>
      <c r="J1497" s="59"/>
      <c r="K1497" s="58"/>
      <c r="L1497" s="73">
        <f t="shared" si="473"/>
        <v>0</v>
      </c>
      <c r="M1497" s="59">
        <f t="shared" si="485"/>
        <v>0</v>
      </c>
    </row>
    <row r="1498" spans="1:13" s="2" customFormat="1" ht="13.5" x14ac:dyDescent="0.25">
      <c r="A1498" s="31" t="s">
        <v>3171</v>
      </c>
      <c r="B1498" s="31" t="s">
        <v>3289</v>
      </c>
      <c r="C1498" s="32" t="s">
        <v>588</v>
      </c>
      <c r="D1498" s="11"/>
      <c r="E1498" s="11"/>
      <c r="F1498" s="57">
        <f t="shared" si="486"/>
        <v>0</v>
      </c>
      <c r="G1498" s="58"/>
      <c r="H1498" s="11"/>
      <c r="I1498" s="73">
        <f t="shared" si="484"/>
        <v>0</v>
      </c>
      <c r="J1498" s="59"/>
      <c r="K1498" s="58"/>
      <c r="L1498" s="73">
        <f t="shared" si="473"/>
        <v>0</v>
      </c>
      <c r="M1498" s="59">
        <f t="shared" si="485"/>
        <v>0</v>
      </c>
    </row>
    <row r="1499" spans="1:13" s="2" customFormat="1" ht="13.5" x14ac:dyDescent="0.25">
      <c r="A1499" s="31" t="s">
        <v>3171</v>
      </c>
      <c r="B1499" s="31" t="s">
        <v>3290</v>
      </c>
      <c r="C1499" s="32" t="s">
        <v>650</v>
      </c>
      <c r="D1499" s="11"/>
      <c r="E1499" s="11"/>
      <c r="F1499" s="57">
        <f t="shared" si="486"/>
        <v>0</v>
      </c>
      <c r="G1499" s="58"/>
      <c r="H1499" s="11"/>
      <c r="I1499" s="73">
        <f t="shared" si="484"/>
        <v>0</v>
      </c>
      <c r="J1499" s="59"/>
      <c r="K1499" s="58"/>
      <c r="L1499" s="73">
        <f t="shared" si="473"/>
        <v>0</v>
      </c>
      <c r="M1499" s="59">
        <f t="shared" si="485"/>
        <v>0</v>
      </c>
    </row>
    <row r="1500" spans="1:13" s="2" customFormat="1" ht="54" x14ac:dyDescent="0.25">
      <c r="A1500" s="31" t="s">
        <v>3171</v>
      </c>
      <c r="B1500" s="31" t="s">
        <v>3291</v>
      </c>
      <c r="C1500" s="32" t="s">
        <v>674</v>
      </c>
      <c r="D1500" s="11"/>
      <c r="E1500" s="11"/>
      <c r="F1500" s="57">
        <f t="shared" si="486"/>
        <v>0</v>
      </c>
      <c r="G1500" s="58"/>
      <c r="H1500" s="11"/>
      <c r="I1500" s="73">
        <f t="shared" si="484"/>
        <v>0</v>
      </c>
      <c r="J1500" s="59"/>
      <c r="K1500" s="58"/>
      <c r="L1500" s="73">
        <f t="shared" si="473"/>
        <v>0</v>
      </c>
      <c r="M1500" s="59">
        <f t="shared" si="485"/>
        <v>0</v>
      </c>
    </row>
    <row r="1501" spans="1:13" s="2" customFormat="1" ht="27" x14ac:dyDescent="0.25">
      <c r="A1501" s="31" t="s">
        <v>3171</v>
      </c>
      <c r="B1501" s="31" t="s">
        <v>3292</v>
      </c>
      <c r="C1501" s="32" t="s">
        <v>722</v>
      </c>
      <c r="D1501" s="11"/>
      <c r="E1501" s="11"/>
      <c r="F1501" s="57">
        <f t="shared" si="486"/>
        <v>0</v>
      </c>
      <c r="G1501" s="58"/>
      <c r="H1501" s="11"/>
      <c r="I1501" s="73">
        <f t="shared" si="484"/>
        <v>0</v>
      </c>
      <c r="J1501" s="59"/>
      <c r="K1501" s="58"/>
      <c r="L1501" s="73">
        <f t="shared" si="473"/>
        <v>0</v>
      </c>
      <c r="M1501" s="59">
        <f t="shared" si="485"/>
        <v>0</v>
      </c>
    </row>
    <row r="1502" spans="1:13" s="2" customFormat="1" ht="27" x14ac:dyDescent="0.25">
      <c r="A1502" s="31" t="s">
        <v>3171</v>
      </c>
      <c r="B1502" s="31" t="s">
        <v>3293</v>
      </c>
      <c r="C1502" s="32" t="s">
        <v>755</v>
      </c>
      <c r="D1502" s="11"/>
      <c r="E1502" s="11"/>
      <c r="F1502" s="57">
        <f t="shared" si="486"/>
        <v>0</v>
      </c>
      <c r="G1502" s="58"/>
      <c r="H1502" s="11">
        <v>60000000</v>
      </c>
      <c r="I1502" s="73">
        <f t="shared" si="484"/>
        <v>60000000</v>
      </c>
      <c r="J1502" s="59"/>
      <c r="K1502" s="58"/>
      <c r="L1502" s="73">
        <f t="shared" si="473"/>
        <v>0</v>
      </c>
      <c r="M1502" s="59">
        <f t="shared" si="485"/>
        <v>60000000</v>
      </c>
    </row>
    <row r="1503" spans="1:13" s="2" customFormat="1" ht="27" x14ac:dyDescent="0.25">
      <c r="A1503" s="31" t="s">
        <v>3171</v>
      </c>
      <c r="B1503" s="31" t="s">
        <v>3294</v>
      </c>
      <c r="C1503" s="32" t="s">
        <v>863</v>
      </c>
      <c r="D1503" s="11"/>
      <c r="E1503" s="11"/>
      <c r="F1503" s="57">
        <f t="shared" si="486"/>
        <v>0</v>
      </c>
      <c r="G1503" s="58"/>
      <c r="H1503" s="11"/>
      <c r="I1503" s="73">
        <f t="shared" si="484"/>
        <v>0</v>
      </c>
      <c r="J1503" s="59"/>
      <c r="K1503" s="58"/>
      <c r="L1503" s="73">
        <f t="shared" si="473"/>
        <v>0</v>
      </c>
      <c r="M1503" s="59">
        <f t="shared" si="485"/>
        <v>0</v>
      </c>
    </row>
    <row r="1504" spans="1:13" s="2" customFormat="1" ht="13.5" x14ac:dyDescent="0.25">
      <c r="A1504" s="31" t="s">
        <v>3171</v>
      </c>
      <c r="B1504" s="31" t="s">
        <v>3295</v>
      </c>
      <c r="C1504" s="32" t="s">
        <v>914</v>
      </c>
      <c r="D1504" s="11"/>
      <c r="E1504" s="11"/>
      <c r="F1504" s="57">
        <f t="shared" si="486"/>
        <v>0</v>
      </c>
      <c r="G1504" s="58"/>
      <c r="H1504" s="11"/>
      <c r="I1504" s="73">
        <f t="shared" si="484"/>
        <v>0</v>
      </c>
      <c r="J1504" s="59"/>
      <c r="K1504" s="58"/>
      <c r="L1504" s="73">
        <f t="shared" si="473"/>
        <v>0</v>
      </c>
      <c r="M1504" s="59">
        <f t="shared" si="485"/>
        <v>0</v>
      </c>
    </row>
    <row r="1505" spans="1:13" ht="67.5" x14ac:dyDescent="0.25">
      <c r="A1505" s="16" t="s">
        <v>3171</v>
      </c>
      <c r="B1505" s="16" t="s">
        <v>3174</v>
      </c>
      <c r="C1505" s="30" t="s">
        <v>1615</v>
      </c>
      <c r="D1505" s="7">
        <f>+D1506</f>
        <v>0</v>
      </c>
      <c r="E1505" s="7">
        <f>+E1506</f>
        <v>0</v>
      </c>
      <c r="F1505" s="8">
        <f t="shared" ref="F1505:I1506" si="487">+F1506</f>
        <v>0</v>
      </c>
      <c r="G1505" s="10">
        <f>+G1506</f>
        <v>0</v>
      </c>
      <c r="H1505" s="7">
        <f>+H1506</f>
        <v>143706300</v>
      </c>
      <c r="I1505" s="70">
        <f t="shared" si="487"/>
        <v>143706300</v>
      </c>
      <c r="J1505" s="48">
        <f>+J1506</f>
        <v>0</v>
      </c>
      <c r="K1505" s="10">
        <f>+K1506</f>
        <v>0</v>
      </c>
      <c r="L1505" s="70">
        <f t="shared" si="473"/>
        <v>0</v>
      </c>
      <c r="M1505" s="47">
        <f t="shared" ref="M1505:M1506" si="488">L1505+I1505</f>
        <v>143706300</v>
      </c>
    </row>
    <row r="1506" spans="1:13" s="2" customFormat="1" ht="13.5" x14ac:dyDescent="0.25">
      <c r="A1506" s="16" t="s">
        <v>3171</v>
      </c>
      <c r="B1506" s="16" t="s">
        <v>3296</v>
      </c>
      <c r="C1506" s="17" t="s">
        <v>170</v>
      </c>
      <c r="D1506" s="7">
        <f>+D1507</f>
        <v>0</v>
      </c>
      <c r="E1506" s="7">
        <f>+E1507</f>
        <v>0</v>
      </c>
      <c r="F1506" s="8">
        <f t="shared" si="487"/>
        <v>0</v>
      </c>
      <c r="G1506" s="10">
        <f>+G1507</f>
        <v>0</v>
      </c>
      <c r="H1506" s="7">
        <f>+H1507</f>
        <v>143706300</v>
      </c>
      <c r="I1506" s="70">
        <f t="shared" si="487"/>
        <v>143706300</v>
      </c>
      <c r="J1506" s="48">
        <f>+J1507</f>
        <v>0</v>
      </c>
      <c r="K1506" s="10">
        <f>+K1507</f>
        <v>0</v>
      </c>
      <c r="L1506" s="70">
        <f t="shared" si="473"/>
        <v>0</v>
      </c>
      <c r="M1506" s="47">
        <f t="shared" si="488"/>
        <v>143706300</v>
      </c>
    </row>
    <row r="1507" spans="1:13" s="2" customFormat="1" ht="13.5" x14ac:dyDescent="0.25">
      <c r="A1507" s="16" t="s">
        <v>3171</v>
      </c>
      <c r="B1507" s="16" t="s">
        <v>3297</v>
      </c>
      <c r="C1507" s="17" t="s">
        <v>330</v>
      </c>
      <c r="D1507" s="7">
        <f>SUM(D1508:D1518)</f>
        <v>0</v>
      </c>
      <c r="E1507" s="7">
        <f>SUM(E1508:E1518)</f>
        <v>0</v>
      </c>
      <c r="F1507" s="8">
        <f>+D1507+E1507</f>
        <v>0</v>
      </c>
      <c r="G1507" s="10">
        <f>SUM(G1508:G1518)</f>
        <v>0</v>
      </c>
      <c r="H1507" s="7">
        <f>SUM(H1508:H1518)</f>
        <v>143706300</v>
      </c>
      <c r="I1507" s="70">
        <f>+SUM(F1507:H1507)</f>
        <v>143706300</v>
      </c>
      <c r="J1507" s="48">
        <f>SUM(J1508:J1518)</f>
        <v>0</v>
      </c>
      <c r="K1507" s="10">
        <f>SUM(K1508:K1518)</f>
        <v>0</v>
      </c>
      <c r="L1507" s="70">
        <f t="shared" si="473"/>
        <v>0</v>
      </c>
      <c r="M1507" s="47">
        <f>SUM(M1508:M1518)</f>
        <v>143706300</v>
      </c>
    </row>
    <row r="1508" spans="1:13" s="2" customFormat="1" ht="27" x14ac:dyDescent="0.25">
      <c r="A1508" s="31" t="s">
        <v>3171</v>
      </c>
      <c r="B1508" s="31" t="s">
        <v>3298</v>
      </c>
      <c r="C1508" s="32" t="s">
        <v>333</v>
      </c>
      <c r="D1508" s="11"/>
      <c r="E1508" s="11"/>
      <c r="F1508" s="57">
        <f>SUM(D1508:E1508)</f>
        <v>0</v>
      </c>
      <c r="G1508" s="58"/>
      <c r="H1508" s="11"/>
      <c r="I1508" s="73">
        <f t="shared" ref="I1508:I1518" si="489">+SUM(H1508,G1508)+F1508</f>
        <v>0</v>
      </c>
      <c r="J1508" s="59"/>
      <c r="K1508" s="58"/>
      <c r="L1508" s="73">
        <f t="shared" si="473"/>
        <v>0</v>
      </c>
      <c r="M1508" s="59">
        <f t="shared" ref="M1508:M1518" si="490">+L1508+I1508</f>
        <v>0</v>
      </c>
    </row>
    <row r="1509" spans="1:13" s="2" customFormat="1" ht="13.5" x14ac:dyDescent="0.25">
      <c r="A1509" s="31" t="s">
        <v>3171</v>
      </c>
      <c r="B1509" s="31" t="s">
        <v>3299</v>
      </c>
      <c r="C1509" s="32" t="s">
        <v>369</v>
      </c>
      <c r="D1509" s="11"/>
      <c r="E1509" s="11"/>
      <c r="F1509" s="57">
        <f t="shared" ref="F1509:F1518" si="491">SUM(D1509:E1509)</f>
        <v>0</v>
      </c>
      <c r="G1509" s="58"/>
      <c r="H1509" s="11"/>
      <c r="I1509" s="73">
        <f t="shared" si="489"/>
        <v>0</v>
      </c>
      <c r="J1509" s="59"/>
      <c r="K1509" s="58"/>
      <c r="L1509" s="73">
        <f t="shared" si="473"/>
        <v>0</v>
      </c>
      <c r="M1509" s="59">
        <f t="shared" si="490"/>
        <v>0</v>
      </c>
    </row>
    <row r="1510" spans="1:13" s="2" customFormat="1" ht="40.5" x14ac:dyDescent="0.25">
      <c r="A1510" s="31" t="s">
        <v>3171</v>
      </c>
      <c r="B1510" s="31" t="s">
        <v>3300</v>
      </c>
      <c r="C1510" s="32" t="s">
        <v>384</v>
      </c>
      <c r="D1510" s="11"/>
      <c r="E1510" s="11"/>
      <c r="F1510" s="57">
        <f t="shared" si="491"/>
        <v>0</v>
      </c>
      <c r="G1510" s="58"/>
      <c r="H1510" s="11"/>
      <c r="I1510" s="73">
        <f t="shared" si="489"/>
        <v>0</v>
      </c>
      <c r="J1510" s="59"/>
      <c r="K1510" s="58"/>
      <c r="L1510" s="73">
        <f t="shared" si="473"/>
        <v>0</v>
      </c>
      <c r="M1510" s="59">
        <f t="shared" si="490"/>
        <v>0</v>
      </c>
    </row>
    <row r="1511" spans="1:13" s="2" customFormat="1" ht="27" x14ac:dyDescent="0.25">
      <c r="A1511" s="31" t="s">
        <v>3171</v>
      </c>
      <c r="B1511" s="31" t="s">
        <v>3301</v>
      </c>
      <c r="C1511" s="32" t="s">
        <v>459</v>
      </c>
      <c r="D1511" s="11"/>
      <c r="E1511" s="11"/>
      <c r="F1511" s="57">
        <f t="shared" si="491"/>
        <v>0</v>
      </c>
      <c r="G1511" s="58"/>
      <c r="H1511" s="11"/>
      <c r="I1511" s="73">
        <f t="shared" si="489"/>
        <v>0</v>
      </c>
      <c r="J1511" s="59"/>
      <c r="K1511" s="58"/>
      <c r="L1511" s="73">
        <f t="shared" si="473"/>
        <v>0</v>
      </c>
      <c r="M1511" s="59">
        <f t="shared" si="490"/>
        <v>0</v>
      </c>
    </row>
    <row r="1512" spans="1:13" s="2" customFormat="1" ht="13.5" x14ac:dyDescent="0.25">
      <c r="A1512" s="31" t="s">
        <v>3171</v>
      </c>
      <c r="B1512" s="31" t="s">
        <v>3302</v>
      </c>
      <c r="C1512" s="32" t="s">
        <v>588</v>
      </c>
      <c r="D1512" s="11"/>
      <c r="E1512" s="11"/>
      <c r="F1512" s="57">
        <f t="shared" si="491"/>
        <v>0</v>
      </c>
      <c r="G1512" s="58"/>
      <c r="H1512" s="11"/>
      <c r="I1512" s="73">
        <f t="shared" si="489"/>
        <v>0</v>
      </c>
      <c r="J1512" s="59"/>
      <c r="K1512" s="58"/>
      <c r="L1512" s="73">
        <f t="shared" si="473"/>
        <v>0</v>
      </c>
      <c r="M1512" s="59">
        <f t="shared" si="490"/>
        <v>0</v>
      </c>
    </row>
    <row r="1513" spans="1:13" s="2" customFormat="1" ht="13.5" x14ac:dyDescent="0.25">
      <c r="A1513" s="31" t="s">
        <v>3171</v>
      </c>
      <c r="B1513" s="31" t="s">
        <v>3303</v>
      </c>
      <c r="C1513" s="32" t="s">
        <v>650</v>
      </c>
      <c r="D1513" s="11"/>
      <c r="E1513" s="11"/>
      <c r="F1513" s="57">
        <f t="shared" si="491"/>
        <v>0</v>
      </c>
      <c r="G1513" s="58"/>
      <c r="H1513" s="11"/>
      <c r="I1513" s="73">
        <f t="shared" si="489"/>
        <v>0</v>
      </c>
      <c r="J1513" s="59"/>
      <c r="K1513" s="58"/>
      <c r="L1513" s="73">
        <f t="shared" si="473"/>
        <v>0</v>
      </c>
      <c r="M1513" s="59">
        <f t="shared" si="490"/>
        <v>0</v>
      </c>
    </row>
    <row r="1514" spans="1:13" s="2" customFormat="1" ht="54" x14ac:dyDescent="0.25">
      <c r="A1514" s="31" t="s">
        <v>3171</v>
      </c>
      <c r="B1514" s="31" t="s">
        <v>3304</v>
      </c>
      <c r="C1514" s="32" t="s">
        <v>674</v>
      </c>
      <c r="D1514" s="11"/>
      <c r="E1514" s="11"/>
      <c r="F1514" s="57">
        <f t="shared" si="491"/>
        <v>0</v>
      </c>
      <c r="G1514" s="58"/>
      <c r="H1514" s="11"/>
      <c r="I1514" s="73">
        <f t="shared" si="489"/>
        <v>0</v>
      </c>
      <c r="J1514" s="59"/>
      <c r="K1514" s="58"/>
      <c r="L1514" s="73">
        <f t="shared" si="473"/>
        <v>0</v>
      </c>
      <c r="M1514" s="59">
        <f t="shared" si="490"/>
        <v>0</v>
      </c>
    </row>
    <row r="1515" spans="1:13" s="2" customFormat="1" ht="27" x14ac:dyDescent="0.25">
      <c r="A1515" s="31" t="s">
        <v>3171</v>
      </c>
      <c r="B1515" s="31" t="s">
        <v>3305</v>
      </c>
      <c r="C1515" s="32" t="s">
        <v>722</v>
      </c>
      <c r="D1515" s="11"/>
      <c r="E1515" s="11"/>
      <c r="F1515" s="57">
        <f t="shared" si="491"/>
        <v>0</v>
      </c>
      <c r="G1515" s="58"/>
      <c r="H1515" s="11"/>
      <c r="I1515" s="73">
        <f t="shared" si="489"/>
        <v>0</v>
      </c>
      <c r="J1515" s="59"/>
      <c r="K1515" s="58"/>
      <c r="L1515" s="73">
        <f t="shared" si="473"/>
        <v>0</v>
      </c>
      <c r="M1515" s="59">
        <f t="shared" si="490"/>
        <v>0</v>
      </c>
    </row>
    <row r="1516" spans="1:13" s="2" customFormat="1" ht="27" x14ac:dyDescent="0.25">
      <c r="A1516" s="31" t="s">
        <v>3171</v>
      </c>
      <c r="B1516" s="31" t="s">
        <v>3306</v>
      </c>
      <c r="C1516" s="32" t="s">
        <v>755</v>
      </c>
      <c r="D1516" s="11"/>
      <c r="E1516" s="11"/>
      <c r="F1516" s="57">
        <f t="shared" si="491"/>
        <v>0</v>
      </c>
      <c r="G1516" s="58"/>
      <c r="H1516" s="11">
        <v>143706300</v>
      </c>
      <c r="I1516" s="73">
        <f t="shared" si="489"/>
        <v>143706300</v>
      </c>
      <c r="J1516" s="59"/>
      <c r="K1516" s="58"/>
      <c r="L1516" s="73">
        <f t="shared" si="473"/>
        <v>0</v>
      </c>
      <c r="M1516" s="59">
        <f t="shared" si="490"/>
        <v>143706300</v>
      </c>
    </row>
    <row r="1517" spans="1:13" s="2" customFormat="1" ht="27" x14ac:dyDescent="0.25">
      <c r="A1517" s="31" t="s">
        <v>3171</v>
      </c>
      <c r="B1517" s="31" t="s">
        <v>3307</v>
      </c>
      <c r="C1517" s="32" t="s">
        <v>863</v>
      </c>
      <c r="D1517" s="11"/>
      <c r="E1517" s="11"/>
      <c r="F1517" s="57">
        <f t="shared" si="491"/>
        <v>0</v>
      </c>
      <c r="G1517" s="58"/>
      <c r="H1517" s="11"/>
      <c r="I1517" s="73">
        <f t="shared" si="489"/>
        <v>0</v>
      </c>
      <c r="J1517" s="59"/>
      <c r="K1517" s="58"/>
      <c r="L1517" s="73">
        <f t="shared" si="473"/>
        <v>0</v>
      </c>
      <c r="M1517" s="59">
        <f t="shared" si="490"/>
        <v>0</v>
      </c>
    </row>
    <row r="1518" spans="1:13" s="2" customFormat="1" ht="13.5" x14ac:dyDescent="0.25">
      <c r="A1518" s="31" t="s">
        <v>3171</v>
      </c>
      <c r="B1518" s="31" t="s">
        <v>3308</v>
      </c>
      <c r="C1518" s="32" t="s">
        <v>914</v>
      </c>
      <c r="D1518" s="11"/>
      <c r="E1518" s="11"/>
      <c r="F1518" s="57">
        <f t="shared" si="491"/>
        <v>0</v>
      </c>
      <c r="G1518" s="58"/>
      <c r="H1518" s="11"/>
      <c r="I1518" s="73">
        <f t="shared" si="489"/>
        <v>0</v>
      </c>
      <c r="J1518" s="59"/>
      <c r="K1518" s="58"/>
      <c r="L1518" s="73">
        <f t="shared" si="473"/>
        <v>0</v>
      </c>
      <c r="M1518" s="59">
        <f t="shared" si="490"/>
        <v>0</v>
      </c>
    </row>
    <row r="1519" spans="1:13" ht="13.5" x14ac:dyDescent="0.25">
      <c r="A1519" s="16" t="s">
        <v>1524</v>
      </c>
      <c r="B1519" s="16" t="s">
        <v>1525</v>
      </c>
      <c r="C1519" s="30" t="s">
        <v>3544</v>
      </c>
      <c r="D1519" s="7">
        <f>+D1520+D1534+D1548</f>
        <v>0</v>
      </c>
      <c r="E1519" s="7">
        <f>+E1520+E1534+E1548</f>
        <v>13177860</v>
      </c>
      <c r="F1519" s="8">
        <f>+D1519+E1519</f>
        <v>13177860</v>
      </c>
      <c r="G1519" s="10">
        <f>+G1520+G1534+G1548</f>
        <v>0</v>
      </c>
      <c r="H1519" s="7">
        <f>+H1520+H1534+H1548</f>
        <v>721610211</v>
      </c>
      <c r="I1519" s="70">
        <f>+SUM(F1519:H1519)</f>
        <v>734788071</v>
      </c>
      <c r="J1519" s="48">
        <f>+J1520+J1534+J1548</f>
        <v>0</v>
      </c>
      <c r="K1519" s="10">
        <f>+K1520+K1534+K1548</f>
        <v>0</v>
      </c>
      <c r="L1519" s="70">
        <f t="shared" si="473"/>
        <v>0</v>
      </c>
      <c r="M1519" s="48">
        <f>+I1519+L1519</f>
        <v>734788071</v>
      </c>
    </row>
    <row r="1520" spans="1:13" ht="24.75" customHeight="1" x14ac:dyDescent="0.25">
      <c r="A1520" s="16" t="s">
        <v>3167</v>
      </c>
      <c r="B1520" s="16" t="s">
        <v>3176</v>
      </c>
      <c r="C1520" s="30" t="s">
        <v>1610</v>
      </c>
      <c r="D1520" s="7">
        <f>+D1521</f>
        <v>0</v>
      </c>
      <c r="E1520" s="7">
        <f>+E1521</f>
        <v>13177860</v>
      </c>
      <c r="F1520" s="8">
        <f t="shared" ref="F1520:I1521" si="492">+F1521</f>
        <v>13177860</v>
      </c>
      <c r="G1520" s="10">
        <f>+G1521</f>
        <v>0</v>
      </c>
      <c r="H1520" s="7">
        <f>+H1521</f>
        <v>484117829</v>
      </c>
      <c r="I1520" s="70">
        <f t="shared" si="492"/>
        <v>497295689</v>
      </c>
      <c r="J1520" s="48">
        <f>+J1521</f>
        <v>0</v>
      </c>
      <c r="K1520" s="10">
        <f>+K1521</f>
        <v>0</v>
      </c>
      <c r="L1520" s="70">
        <f t="shared" si="473"/>
        <v>0</v>
      </c>
      <c r="M1520" s="47">
        <f t="shared" ref="M1520:M1521" si="493">L1520+I1520</f>
        <v>497295689</v>
      </c>
    </row>
    <row r="1521" spans="1:13" s="2" customFormat="1" ht="13.5" x14ac:dyDescent="0.25">
      <c r="A1521" s="16" t="s">
        <v>3167</v>
      </c>
      <c r="B1521" s="16" t="s">
        <v>3335</v>
      </c>
      <c r="C1521" s="17" t="s">
        <v>170</v>
      </c>
      <c r="D1521" s="7">
        <f>+D1522</f>
        <v>0</v>
      </c>
      <c r="E1521" s="7">
        <f>+E1522</f>
        <v>13177860</v>
      </c>
      <c r="F1521" s="8">
        <f t="shared" si="492"/>
        <v>13177860</v>
      </c>
      <c r="G1521" s="10">
        <f>+G1522</f>
        <v>0</v>
      </c>
      <c r="H1521" s="7">
        <f>+H1522</f>
        <v>484117829</v>
      </c>
      <c r="I1521" s="70">
        <f t="shared" si="492"/>
        <v>497295689</v>
      </c>
      <c r="J1521" s="48">
        <f>+J1522</f>
        <v>0</v>
      </c>
      <c r="K1521" s="10">
        <f>+K1522</f>
        <v>0</v>
      </c>
      <c r="L1521" s="70">
        <f t="shared" si="473"/>
        <v>0</v>
      </c>
      <c r="M1521" s="47">
        <f t="shared" si="493"/>
        <v>497295689</v>
      </c>
    </row>
    <row r="1522" spans="1:13" s="2" customFormat="1" ht="13.5" x14ac:dyDescent="0.25">
      <c r="A1522" s="16" t="s">
        <v>3167</v>
      </c>
      <c r="B1522" s="16" t="s">
        <v>3336</v>
      </c>
      <c r="C1522" s="17" t="s">
        <v>330</v>
      </c>
      <c r="D1522" s="7">
        <f>SUM(D1523:D1533)</f>
        <v>0</v>
      </c>
      <c r="E1522" s="7">
        <f>SUM(E1523:E1533)</f>
        <v>13177860</v>
      </c>
      <c r="F1522" s="8">
        <f>+D1522+E1522</f>
        <v>13177860</v>
      </c>
      <c r="G1522" s="10">
        <f>SUM(G1523:G1533)</f>
        <v>0</v>
      </c>
      <c r="H1522" s="7">
        <f>SUM(H1523:H1533)</f>
        <v>484117829</v>
      </c>
      <c r="I1522" s="70">
        <f>+SUM(F1522:H1522)</f>
        <v>497295689</v>
      </c>
      <c r="J1522" s="48">
        <f>SUM(J1523:J1533)</f>
        <v>0</v>
      </c>
      <c r="K1522" s="10">
        <f>SUM(K1523:K1533)</f>
        <v>0</v>
      </c>
      <c r="L1522" s="70">
        <f t="shared" si="473"/>
        <v>0</v>
      </c>
      <c r="M1522" s="47">
        <f>SUM(M1523:M1533)</f>
        <v>497295689</v>
      </c>
    </row>
    <row r="1523" spans="1:13" s="2" customFormat="1" ht="27" x14ac:dyDescent="0.25">
      <c r="A1523" s="31" t="s">
        <v>3167</v>
      </c>
      <c r="B1523" s="31" t="s">
        <v>3337</v>
      </c>
      <c r="C1523" s="32" t="s">
        <v>333</v>
      </c>
      <c r="D1523" s="11"/>
      <c r="E1523" s="11"/>
      <c r="F1523" s="57">
        <f>SUM(D1523:E1523)</f>
        <v>0</v>
      </c>
      <c r="G1523" s="58"/>
      <c r="H1523" s="11"/>
      <c r="I1523" s="73">
        <f t="shared" ref="I1523:I1533" si="494">+SUM(H1523,G1523)+F1523</f>
        <v>0</v>
      </c>
      <c r="J1523" s="59"/>
      <c r="K1523" s="58"/>
      <c r="L1523" s="73">
        <f t="shared" si="473"/>
        <v>0</v>
      </c>
      <c r="M1523" s="59">
        <f t="shared" ref="M1523:M1533" si="495">+L1523+I1523</f>
        <v>0</v>
      </c>
    </row>
    <row r="1524" spans="1:13" s="2" customFormat="1" ht="13.5" x14ac:dyDescent="0.25">
      <c r="A1524" s="31" t="s">
        <v>3167</v>
      </c>
      <c r="B1524" s="31" t="s">
        <v>3338</v>
      </c>
      <c r="C1524" s="32" t="s">
        <v>369</v>
      </c>
      <c r="D1524" s="11"/>
      <c r="E1524" s="11"/>
      <c r="F1524" s="57">
        <f t="shared" ref="F1524:F1533" si="496">SUM(D1524:E1524)</f>
        <v>0</v>
      </c>
      <c r="G1524" s="58"/>
      <c r="H1524" s="11"/>
      <c r="I1524" s="73">
        <f t="shared" si="494"/>
        <v>0</v>
      </c>
      <c r="J1524" s="59"/>
      <c r="K1524" s="58"/>
      <c r="L1524" s="73">
        <f t="shared" si="473"/>
        <v>0</v>
      </c>
      <c r="M1524" s="59">
        <f t="shared" si="495"/>
        <v>0</v>
      </c>
    </row>
    <row r="1525" spans="1:13" s="2" customFormat="1" ht="40.5" x14ac:dyDescent="0.25">
      <c r="A1525" s="31" t="s">
        <v>3167</v>
      </c>
      <c r="B1525" s="31" t="s">
        <v>3339</v>
      </c>
      <c r="C1525" s="32" t="s">
        <v>384</v>
      </c>
      <c r="D1525" s="11"/>
      <c r="E1525" s="11"/>
      <c r="F1525" s="57">
        <f t="shared" si="496"/>
        <v>0</v>
      </c>
      <c r="G1525" s="58"/>
      <c r="H1525" s="11"/>
      <c r="I1525" s="73">
        <f t="shared" si="494"/>
        <v>0</v>
      </c>
      <c r="J1525" s="59"/>
      <c r="K1525" s="58"/>
      <c r="L1525" s="73">
        <f t="shared" si="473"/>
        <v>0</v>
      </c>
      <c r="M1525" s="59">
        <f t="shared" si="495"/>
        <v>0</v>
      </c>
    </row>
    <row r="1526" spans="1:13" s="2" customFormat="1" ht="27" x14ac:dyDescent="0.25">
      <c r="A1526" s="31" t="s">
        <v>3167</v>
      </c>
      <c r="B1526" s="31" t="s">
        <v>3340</v>
      </c>
      <c r="C1526" s="32" t="s">
        <v>459</v>
      </c>
      <c r="D1526" s="11"/>
      <c r="E1526" s="11"/>
      <c r="F1526" s="57">
        <f t="shared" si="496"/>
        <v>0</v>
      </c>
      <c r="G1526" s="58"/>
      <c r="H1526" s="11"/>
      <c r="I1526" s="73">
        <f t="shared" si="494"/>
        <v>0</v>
      </c>
      <c r="J1526" s="59"/>
      <c r="K1526" s="58"/>
      <c r="L1526" s="73">
        <f t="shared" si="473"/>
        <v>0</v>
      </c>
      <c r="M1526" s="59">
        <f t="shared" si="495"/>
        <v>0</v>
      </c>
    </row>
    <row r="1527" spans="1:13" s="2" customFormat="1" ht="13.5" x14ac:dyDescent="0.25">
      <c r="A1527" s="31" t="s">
        <v>3167</v>
      </c>
      <c r="B1527" s="31" t="s">
        <v>3341</v>
      </c>
      <c r="C1527" s="32" t="s">
        <v>588</v>
      </c>
      <c r="D1527" s="11"/>
      <c r="E1527" s="11"/>
      <c r="F1527" s="57">
        <f t="shared" si="496"/>
        <v>0</v>
      </c>
      <c r="G1527" s="58"/>
      <c r="H1527" s="11"/>
      <c r="I1527" s="73">
        <f t="shared" si="494"/>
        <v>0</v>
      </c>
      <c r="J1527" s="59"/>
      <c r="K1527" s="58"/>
      <c r="L1527" s="73">
        <f t="shared" si="473"/>
        <v>0</v>
      </c>
      <c r="M1527" s="59">
        <f t="shared" si="495"/>
        <v>0</v>
      </c>
    </row>
    <row r="1528" spans="1:13" s="2" customFormat="1" ht="13.5" x14ac:dyDescent="0.25">
      <c r="A1528" s="31" t="s">
        <v>3167</v>
      </c>
      <c r="B1528" s="31" t="s">
        <v>3342</v>
      </c>
      <c r="C1528" s="32" t="s">
        <v>650</v>
      </c>
      <c r="D1528" s="11"/>
      <c r="E1528" s="11"/>
      <c r="F1528" s="57">
        <f t="shared" si="496"/>
        <v>0</v>
      </c>
      <c r="G1528" s="58"/>
      <c r="H1528" s="11"/>
      <c r="I1528" s="73">
        <f t="shared" si="494"/>
        <v>0</v>
      </c>
      <c r="J1528" s="59"/>
      <c r="K1528" s="58"/>
      <c r="L1528" s="73">
        <f t="shared" ref="L1528:L1591" si="497">SUM(J1528:K1528)</f>
        <v>0</v>
      </c>
      <c r="M1528" s="59">
        <f t="shared" si="495"/>
        <v>0</v>
      </c>
    </row>
    <row r="1529" spans="1:13" s="2" customFormat="1" ht="54" x14ac:dyDescent="0.25">
      <c r="A1529" s="31" t="s">
        <v>3167</v>
      </c>
      <c r="B1529" s="31" t="s">
        <v>3343</v>
      </c>
      <c r="C1529" s="32" t="s">
        <v>674</v>
      </c>
      <c r="D1529" s="11"/>
      <c r="E1529" s="11"/>
      <c r="F1529" s="57">
        <f t="shared" si="496"/>
        <v>0</v>
      </c>
      <c r="G1529" s="58"/>
      <c r="H1529" s="11"/>
      <c r="I1529" s="73">
        <f t="shared" si="494"/>
        <v>0</v>
      </c>
      <c r="J1529" s="59"/>
      <c r="K1529" s="58"/>
      <c r="L1529" s="73">
        <f t="shared" si="497"/>
        <v>0</v>
      </c>
      <c r="M1529" s="59">
        <f t="shared" si="495"/>
        <v>0</v>
      </c>
    </row>
    <row r="1530" spans="1:13" s="2" customFormat="1" ht="27" x14ac:dyDescent="0.25">
      <c r="A1530" s="31" t="s">
        <v>3167</v>
      </c>
      <c r="B1530" s="31" t="s">
        <v>3344</v>
      </c>
      <c r="C1530" s="32" t="s">
        <v>722</v>
      </c>
      <c r="D1530" s="11"/>
      <c r="E1530" s="11"/>
      <c r="F1530" s="57">
        <f t="shared" si="496"/>
        <v>0</v>
      </c>
      <c r="G1530" s="58"/>
      <c r="H1530" s="11"/>
      <c r="I1530" s="73">
        <f t="shared" si="494"/>
        <v>0</v>
      </c>
      <c r="J1530" s="59"/>
      <c r="K1530" s="58"/>
      <c r="L1530" s="73">
        <f t="shared" si="497"/>
        <v>0</v>
      </c>
      <c r="M1530" s="59">
        <f t="shared" si="495"/>
        <v>0</v>
      </c>
    </row>
    <row r="1531" spans="1:13" s="2" customFormat="1" ht="27" x14ac:dyDescent="0.25">
      <c r="A1531" s="31" t="s">
        <v>3167</v>
      </c>
      <c r="B1531" s="31" t="s">
        <v>3345</v>
      </c>
      <c r="C1531" s="32" t="s">
        <v>755</v>
      </c>
      <c r="D1531" s="11"/>
      <c r="E1531" s="11">
        <v>13177860</v>
      </c>
      <c r="F1531" s="57">
        <f t="shared" si="496"/>
        <v>13177860</v>
      </c>
      <c r="G1531" s="58"/>
      <c r="H1531" s="11">
        <v>484117829</v>
      </c>
      <c r="I1531" s="73">
        <f t="shared" si="494"/>
        <v>497295689</v>
      </c>
      <c r="J1531" s="59"/>
      <c r="K1531" s="58"/>
      <c r="L1531" s="73">
        <f t="shared" si="497"/>
        <v>0</v>
      </c>
      <c r="M1531" s="59">
        <f t="shared" si="495"/>
        <v>497295689</v>
      </c>
    </row>
    <row r="1532" spans="1:13" s="2" customFormat="1" ht="27" x14ac:dyDescent="0.25">
      <c r="A1532" s="31" t="s">
        <v>3167</v>
      </c>
      <c r="B1532" s="31" t="s">
        <v>3346</v>
      </c>
      <c r="C1532" s="32" t="s">
        <v>863</v>
      </c>
      <c r="D1532" s="11"/>
      <c r="E1532" s="11"/>
      <c r="F1532" s="57">
        <f t="shared" si="496"/>
        <v>0</v>
      </c>
      <c r="G1532" s="58"/>
      <c r="H1532" s="11"/>
      <c r="I1532" s="73">
        <f t="shared" si="494"/>
        <v>0</v>
      </c>
      <c r="J1532" s="59"/>
      <c r="K1532" s="58"/>
      <c r="L1532" s="73">
        <f t="shared" si="497"/>
        <v>0</v>
      </c>
      <c r="M1532" s="59">
        <f t="shared" si="495"/>
        <v>0</v>
      </c>
    </row>
    <row r="1533" spans="1:13" s="2" customFormat="1" ht="13.5" x14ac:dyDescent="0.25">
      <c r="A1533" s="31" t="s">
        <v>3167</v>
      </c>
      <c r="B1533" s="31" t="s">
        <v>3347</v>
      </c>
      <c r="C1533" s="32" t="s">
        <v>914</v>
      </c>
      <c r="D1533" s="11"/>
      <c r="E1533" s="11"/>
      <c r="F1533" s="57">
        <f t="shared" si="496"/>
        <v>0</v>
      </c>
      <c r="G1533" s="58"/>
      <c r="H1533" s="11"/>
      <c r="I1533" s="73">
        <f t="shared" si="494"/>
        <v>0</v>
      </c>
      <c r="J1533" s="59"/>
      <c r="K1533" s="58"/>
      <c r="L1533" s="73">
        <f t="shared" si="497"/>
        <v>0</v>
      </c>
      <c r="M1533" s="59">
        <f t="shared" si="495"/>
        <v>0</v>
      </c>
    </row>
    <row r="1534" spans="1:13" ht="94.5" x14ac:dyDescent="0.25">
      <c r="A1534" s="16" t="s">
        <v>3167</v>
      </c>
      <c r="B1534" s="16" t="s">
        <v>3177</v>
      </c>
      <c r="C1534" s="30" t="s">
        <v>1611</v>
      </c>
      <c r="D1534" s="7">
        <f>+D1535</f>
        <v>0</v>
      </c>
      <c r="E1534" s="7">
        <f>+E1535</f>
        <v>0</v>
      </c>
      <c r="F1534" s="8">
        <f t="shared" ref="F1534:I1535" si="498">+F1535</f>
        <v>0</v>
      </c>
      <c r="G1534" s="10">
        <f>+G1535</f>
        <v>0</v>
      </c>
      <c r="H1534" s="7">
        <f>+H1535</f>
        <v>91630082</v>
      </c>
      <c r="I1534" s="70">
        <f t="shared" si="498"/>
        <v>91630082</v>
      </c>
      <c r="J1534" s="48">
        <f>+J1535</f>
        <v>0</v>
      </c>
      <c r="K1534" s="10">
        <f>+K1535</f>
        <v>0</v>
      </c>
      <c r="L1534" s="70">
        <f t="shared" si="497"/>
        <v>0</v>
      </c>
      <c r="M1534" s="47">
        <f t="shared" ref="M1534:M1535" si="499">L1534+I1534</f>
        <v>91630082</v>
      </c>
    </row>
    <row r="1535" spans="1:13" s="2" customFormat="1" ht="13.5" x14ac:dyDescent="0.25">
      <c r="A1535" s="16" t="s">
        <v>3167</v>
      </c>
      <c r="B1535" s="16" t="s">
        <v>3322</v>
      </c>
      <c r="C1535" s="17" t="s">
        <v>170</v>
      </c>
      <c r="D1535" s="7">
        <f>+D1536</f>
        <v>0</v>
      </c>
      <c r="E1535" s="7">
        <f>+E1536</f>
        <v>0</v>
      </c>
      <c r="F1535" s="8">
        <f t="shared" si="498"/>
        <v>0</v>
      </c>
      <c r="G1535" s="10">
        <f>+G1536</f>
        <v>0</v>
      </c>
      <c r="H1535" s="7">
        <f>+H1536</f>
        <v>91630082</v>
      </c>
      <c r="I1535" s="70">
        <f t="shared" si="498"/>
        <v>91630082</v>
      </c>
      <c r="J1535" s="48">
        <f>+J1536</f>
        <v>0</v>
      </c>
      <c r="K1535" s="10">
        <f>+K1536</f>
        <v>0</v>
      </c>
      <c r="L1535" s="70">
        <f t="shared" si="497"/>
        <v>0</v>
      </c>
      <c r="M1535" s="47">
        <f t="shared" si="499"/>
        <v>91630082</v>
      </c>
    </row>
    <row r="1536" spans="1:13" s="2" customFormat="1" ht="13.5" x14ac:dyDescent="0.25">
      <c r="A1536" s="16" t="s">
        <v>3167</v>
      </c>
      <c r="B1536" s="16" t="s">
        <v>3323</v>
      </c>
      <c r="C1536" s="17" t="s">
        <v>330</v>
      </c>
      <c r="D1536" s="7">
        <f>SUM(D1537:D1547)</f>
        <v>0</v>
      </c>
      <c r="E1536" s="7">
        <f>SUM(E1537:E1547)</f>
        <v>0</v>
      </c>
      <c r="F1536" s="8">
        <f>+D1536+E1536</f>
        <v>0</v>
      </c>
      <c r="G1536" s="10">
        <f>SUM(G1537:G1547)</f>
        <v>0</v>
      </c>
      <c r="H1536" s="7">
        <f>SUM(H1537:H1547)</f>
        <v>91630082</v>
      </c>
      <c r="I1536" s="70">
        <f>+SUM(F1536:H1536)</f>
        <v>91630082</v>
      </c>
      <c r="J1536" s="48">
        <f>SUM(J1537:J1547)</f>
        <v>0</v>
      </c>
      <c r="K1536" s="10">
        <f>SUM(K1537:K1547)</f>
        <v>0</v>
      </c>
      <c r="L1536" s="70">
        <f t="shared" si="497"/>
        <v>0</v>
      </c>
      <c r="M1536" s="47">
        <f>SUM(M1537:M1547)</f>
        <v>91630082</v>
      </c>
    </row>
    <row r="1537" spans="1:13" s="2" customFormat="1" ht="27" x14ac:dyDescent="0.25">
      <c r="A1537" s="31" t="s">
        <v>3167</v>
      </c>
      <c r="B1537" s="31" t="s">
        <v>3324</v>
      </c>
      <c r="C1537" s="32" t="s">
        <v>333</v>
      </c>
      <c r="D1537" s="11"/>
      <c r="E1537" s="11"/>
      <c r="F1537" s="57">
        <f>SUM(D1537:E1537)</f>
        <v>0</v>
      </c>
      <c r="G1537" s="58"/>
      <c r="H1537" s="11"/>
      <c r="I1537" s="73">
        <f t="shared" ref="I1537:I1547" si="500">+SUM(H1537,G1537)+F1537</f>
        <v>0</v>
      </c>
      <c r="J1537" s="59"/>
      <c r="K1537" s="58"/>
      <c r="L1537" s="73">
        <f t="shared" si="497"/>
        <v>0</v>
      </c>
      <c r="M1537" s="59">
        <f t="shared" ref="M1537:M1547" si="501">+L1537+I1537</f>
        <v>0</v>
      </c>
    </row>
    <row r="1538" spans="1:13" s="2" customFormat="1" ht="13.5" x14ac:dyDescent="0.25">
      <c r="A1538" s="31" t="s">
        <v>3167</v>
      </c>
      <c r="B1538" s="31" t="s">
        <v>3325</v>
      </c>
      <c r="C1538" s="32" t="s">
        <v>369</v>
      </c>
      <c r="D1538" s="11"/>
      <c r="E1538" s="11"/>
      <c r="F1538" s="57">
        <f t="shared" ref="F1538:F1547" si="502">SUM(D1538:E1538)</f>
        <v>0</v>
      </c>
      <c r="G1538" s="58"/>
      <c r="H1538" s="11"/>
      <c r="I1538" s="73">
        <f t="shared" si="500"/>
        <v>0</v>
      </c>
      <c r="J1538" s="59"/>
      <c r="K1538" s="58"/>
      <c r="L1538" s="73">
        <f t="shared" si="497"/>
        <v>0</v>
      </c>
      <c r="M1538" s="59">
        <f t="shared" si="501"/>
        <v>0</v>
      </c>
    </row>
    <row r="1539" spans="1:13" s="2" customFormat="1" ht="40.5" x14ac:dyDescent="0.25">
      <c r="A1539" s="31" t="s">
        <v>3167</v>
      </c>
      <c r="B1539" s="31" t="s">
        <v>3326</v>
      </c>
      <c r="C1539" s="32" t="s">
        <v>384</v>
      </c>
      <c r="D1539" s="11"/>
      <c r="E1539" s="11"/>
      <c r="F1539" s="57">
        <f t="shared" si="502"/>
        <v>0</v>
      </c>
      <c r="G1539" s="58"/>
      <c r="H1539" s="11"/>
      <c r="I1539" s="73">
        <f t="shared" si="500"/>
        <v>0</v>
      </c>
      <c r="J1539" s="59"/>
      <c r="K1539" s="58"/>
      <c r="L1539" s="73">
        <f t="shared" si="497"/>
        <v>0</v>
      </c>
      <c r="M1539" s="59">
        <f t="shared" si="501"/>
        <v>0</v>
      </c>
    </row>
    <row r="1540" spans="1:13" s="2" customFormat="1" ht="27" x14ac:dyDescent="0.25">
      <c r="A1540" s="31" t="s">
        <v>3167</v>
      </c>
      <c r="B1540" s="31" t="s">
        <v>3327</v>
      </c>
      <c r="C1540" s="32" t="s">
        <v>459</v>
      </c>
      <c r="D1540" s="11"/>
      <c r="E1540" s="11"/>
      <c r="F1540" s="57">
        <f t="shared" si="502"/>
        <v>0</v>
      </c>
      <c r="G1540" s="58"/>
      <c r="H1540" s="11"/>
      <c r="I1540" s="73">
        <f t="shared" si="500"/>
        <v>0</v>
      </c>
      <c r="J1540" s="59"/>
      <c r="K1540" s="58"/>
      <c r="L1540" s="73">
        <f t="shared" si="497"/>
        <v>0</v>
      </c>
      <c r="M1540" s="59">
        <f t="shared" si="501"/>
        <v>0</v>
      </c>
    </row>
    <row r="1541" spans="1:13" s="2" customFormat="1" ht="13.5" x14ac:dyDescent="0.25">
      <c r="A1541" s="31" t="s">
        <v>3167</v>
      </c>
      <c r="B1541" s="31" t="s">
        <v>3328</v>
      </c>
      <c r="C1541" s="32" t="s">
        <v>588</v>
      </c>
      <c r="D1541" s="11"/>
      <c r="E1541" s="11"/>
      <c r="F1541" s="57">
        <f t="shared" si="502"/>
        <v>0</v>
      </c>
      <c r="G1541" s="58"/>
      <c r="H1541" s="11"/>
      <c r="I1541" s="73">
        <f t="shared" si="500"/>
        <v>0</v>
      </c>
      <c r="J1541" s="59"/>
      <c r="K1541" s="58"/>
      <c r="L1541" s="73">
        <f t="shared" si="497"/>
        <v>0</v>
      </c>
      <c r="M1541" s="59">
        <f t="shared" si="501"/>
        <v>0</v>
      </c>
    </row>
    <row r="1542" spans="1:13" s="2" customFormat="1" ht="13.5" x14ac:dyDescent="0.25">
      <c r="A1542" s="31" t="s">
        <v>3167</v>
      </c>
      <c r="B1542" s="31" t="s">
        <v>3329</v>
      </c>
      <c r="C1542" s="32" t="s">
        <v>650</v>
      </c>
      <c r="D1542" s="11"/>
      <c r="E1542" s="11"/>
      <c r="F1542" s="57">
        <f t="shared" si="502"/>
        <v>0</v>
      </c>
      <c r="G1542" s="58"/>
      <c r="H1542" s="11"/>
      <c r="I1542" s="73">
        <f t="shared" si="500"/>
        <v>0</v>
      </c>
      <c r="J1542" s="59"/>
      <c r="K1542" s="58"/>
      <c r="L1542" s="73">
        <f t="shared" si="497"/>
        <v>0</v>
      </c>
      <c r="M1542" s="59">
        <f t="shared" si="501"/>
        <v>0</v>
      </c>
    </row>
    <row r="1543" spans="1:13" s="2" customFormat="1" ht="54" x14ac:dyDescent="0.25">
      <c r="A1543" s="31" t="s">
        <v>3167</v>
      </c>
      <c r="B1543" s="31" t="s">
        <v>3330</v>
      </c>
      <c r="C1543" s="32" t="s">
        <v>674</v>
      </c>
      <c r="D1543" s="11"/>
      <c r="E1543" s="11"/>
      <c r="F1543" s="57">
        <f t="shared" si="502"/>
        <v>0</v>
      </c>
      <c r="G1543" s="58"/>
      <c r="H1543" s="11"/>
      <c r="I1543" s="73">
        <f t="shared" si="500"/>
        <v>0</v>
      </c>
      <c r="J1543" s="59"/>
      <c r="K1543" s="58"/>
      <c r="L1543" s="73">
        <f t="shared" si="497"/>
        <v>0</v>
      </c>
      <c r="M1543" s="59">
        <f t="shared" si="501"/>
        <v>0</v>
      </c>
    </row>
    <row r="1544" spans="1:13" s="2" customFormat="1" ht="27" x14ac:dyDescent="0.25">
      <c r="A1544" s="31" t="s">
        <v>3167</v>
      </c>
      <c r="B1544" s="31" t="s">
        <v>3331</v>
      </c>
      <c r="C1544" s="32" t="s">
        <v>722</v>
      </c>
      <c r="D1544" s="11"/>
      <c r="E1544" s="11"/>
      <c r="F1544" s="57">
        <f t="shared" si="502"/>
        <v>0</v>
      </c>
      <c r="G1544" s="58"/>
      <c r="H1544" s="11"/>
      <c r="I1544" s="73">
        <f t="shared" si="500"/>
        <v>0</v>
      </c>
      <c r="J1544" s="59"/>
      <c r="K1544" s="58"/>
      <c r="L1544" s="73">
        <f t="shared" si="497"/>
        <v>0</v>
      </c>
      <c r="M1544" s="59">
        <f t="shared" si="501"/>
        <v>0</v>
      </c>
    </row>
    <row r="1545" spans="1:13" s="2" customFormat="1" ht="27" x14ac:dyDescent="0.25">
      <c r="A1545" s="31" t="s">
        <v>3167</v>
      </c>
      <c r="B1545" s="31" t="s">
        <v>3332</v>
      </c>
      <c r="C1545" s="32" t="s">
        <v>755</v>
      </c>
      <c r="D1545" s="11"/>
      <c r="E1545" s="11"/>
      <c r="F1545" s="57">
        <f t="shared" si="502"/>
        <v>0</v>
      </c>
      <c r="G1545" s="58"/>
      <c r="H1545" s="11">
        <v>91630082</v>
      </c>
      <c r="I1545" s="73">
        <f t="shared" si="500"/>
        <v>91630082</v>
      </c>
      <c r="J1545" s="59"/>
      <c r="K1545" s="58"/>
      <c r="L1545" s="73">
        <f t="shared" si="497"/>
        <v>0</v>
      </c>
      <c r="M1545" s="59">
        <f t="shared" si="501"/>
        <v>91630082</v>
      </c>
    </row>
    <row r="1546" spans="1:13" s="2" customFormat="1" ht="27" x14ac:dyDescent="0.25">
      <c r="A1546" s="31" t="s">
        <v>3167</v>
      </c>
      <c r="B1546" s="31" t="s">
        <v>3333</v>
      </c>
      <c r="C1546" s="32" t="s">
        <v>863</v>
      </c>
      <c r="D1546" s="11"/>
      <c r="E1546" s="11"/>
      <c r="F1546" s="57">
        <f t="shared" si="502"/>
        <v>0</v>
      </c>
      <c r="G1546" s="58"/>
      <c r="H1546" s="11"/>
      <c r="I1546" s="73">
        <f t="shared" si="500"/>
        <v>0</v>
      </c>
      <c r="J1546" s="59"/>
      <c r="K1546" s="58"/>
      <c r="L1546" s="73">
        <f t="shared" si="497"/>
        <v>0</v>
      </c>
      <c r="M1546" s="59">
        <f t="shared" si="501"/>
        <v>0</v>
      </c>
    </row>
    <row r="1547" spans="1:13" s="2" customFormat="1" ht="13.5" x14ac:dyDescent="0.25">
      <c r="A1547" s="31" t="s">
        <v>3167</v>
      </c>
      <c r="B1547" s="31" t="s">
        <v>3334</v>
      </c>
      <c r="C1547" s="32" t="s">
        <v>914</v>
      </c>
      <c r="D1547" s="11"/>
      <c r="E1547" s="11"/>
      <c r="F1547" s="57">
        <f t="shared" si="502"/>
        <v>0</v>
      </c>
      <c r="G1547" s="58"/>
      <c r="H1547" s="11"/>
      <c r="I1547" s="73">
        <f t="shared" si="500"/>
        <v>0</v>
      </c>
      <c r="J1547" s="59"/>
      <c r="K1547" s="58"/>
      <c r="L1547" s="73">
        <f t="shared" si="497"/>
        <v>0</v>
      </c>
      <c r="M1547" s="59">
        <f t="shared" si="501"/>
        <v>0</v>
      </c>
    </row>
    <row r="1548" spans="1:13" ht="27" x14ac:dyDescent="0.25">
      <c r="A1548" s="16" t="s">
        <v>3167</v>
      </c>
      <c r="B1548" s="16" t="s">
        <v>3178</v>
      </c>
      <c r="C1548" s="30" t="s">
        <v>1612</v>
      </c>
      <c r="D1548" s="7">
        <f>+D1549</f>
        <v>0</v>
      </c>
      <c r="E1548" s="7">
        <f>+E1549</f>
        <v>0</v>
      </c>
      <c r="F1548" s="8">
        <f t="shared" ref="F1548:I1549" si="503">+F1549</f>
        <v>0</v>
      </c>
      <c r="G1548" s="10">
        <f>+G1549</f>
        <v>0</v>
      </c>
      <c r="H1548" s="7">
        <f>+H1549</f>
        <v>145862300</v>
      </c>
      <c r="I1548" s="70">
        <f t="shared" si="503"/>
        <v>145862300</v>
      </c>
      <c r="J1548" s="48">
        <f>+J1549</f>
        <v>0</v>
      </c>
      <c r="K1548" s="10">
        <f>+K1549</f>
        <v>0</v>
      </c>
      <c r="L1548" s="70">
        <f t="shared" si="497"/>
        <v>0</v>
      </c>
      <c r="M1548" s="47">
        <f t="shared" ref="M1548:M1549" si="504">L1548+I1548</f>
        <v>145862300</v>
      </c>
    </row>
    <row r="1549" spans="1:13" s="2" customFormat="1" ht="13.5" x14ac:dyDescent="0.25">
      <c r="A1549" s="16" t="s">
        <v>3167</v>
      </c>
      <c r="B1549" s="16" t="s">
        <v>3309</v>
      </c>
      <c r="C1549" s="17" t="s">
        <v>170</v>
      </c>
      <c r="D1549" s="7">
        <f>+D1550</f>
        <v>0</v>
      </c>
      <c r="E1549" s="7">
        <f>+E1550</f>
        <v>0</v>
      </c>
      <c r="F1549" s="8">
        <f t="shared" si="503"/>
        <v>0</v>
      </c>
      <c r="G1549" s="10">
        <f>+G1550</f>
        <v>0</v>
      </c>
      <c r="H1549" s="7">
        <f>+H1550</f>
        <v>145862300</v>
      </c>
      <c r="I1549" s="70">
        <f t="shared" si="503"/>
        <v>145862300</v>
      </c>
      <c r="J1549" s="48">
        <f>+J1550</f>
        <v>0</v>
      </c>
      <c r="K1549" s="10">
        <f>+K1550</f>
        <v>0</v>
      </c>
      <c r="L1549" s="70">
        <f t="shared" si="497"/>
        <v>0</v>
      </c>
      <c r="M1549" s="47">
        <f t="shared" si="504"/>
        <v>145862300</v>
      </c>
    </row>
    <row r="1550" spans="1:13" s="2" customFormat="1" ht="13.5" x14ac:dyDescent="0.25">
      <c r="A1550" s="16" t="s">
        <v>3167</v>
      </c>
      <c r="B1550" s="16" t="s">
        <v>3310</v>
      </c>
      <c r="C1550" s="17" t="s">
        <v>330</v>
      </c>
      <c r="D1550" s="7">
        <f>SUM(D1551:D1561)</f>
        <v>0</v>
      </c>
      <c r="E1550" s="7">
        <f>SUM(E1551:E1561)</f>
        <v>0</v>
      </c>
      <c r="F1550" s="8">
        <f>+D1550+E1550</f>
        <v>0</v>
      </c>
      <c r="G1550" s="10">
        <f>SUM(G1551:G1561)</f>
        <v>0</v>
      </c>
      <c r="H1550" s="7">
        <f>SUM(H1551:H1561)</f>
        <v>145862300</v>
      </c>
      <c r="I1550" s="70">
        <f>+SUM(F1550:H1550)</f>
        <v>145862300</v>
      </c>
      <c r="J1550" s="48">
        <f>SUM(J1551:J1561)</f>
        <v>0</v>
      </c>
      <c r="K1550" s="10">
        <f>SUM(K1551:K1561)</f>
        <v>0</v>
      </c>
      <c r="L1550" s="70">
        <f t="shared" si="497"/>
        <v>0</v>
      </c>
      <c r="M1550" s="47">
        <f>SUM(M1551:M1561)</f>
        <v>145862300</v>
      </c>
    </row>
    <row r="1551" spans="1:13" s="2" customFormat="1" ht="27" x14ac:dyDescent="0.25">
      <c r="A1551" s="31" t="s">
        <v>3167</v>
      </c>
      <c r="B1551" s="31" t="s">
        <v>3311</v>
      </c>
      <c r="C1551" s="32" t="s">
        <v>333</v>
      </c>
      <c r="D1551" s="11"/>
      <c r="E1551" s="11"/>
      <c r="F1551" s="57">
        <f>SUM(D1551:E1551)</f>
        <v>0</v>
      </c>
      <c r="G1551" s="58"/>
      <c r="H1551" s="11"/>
      <c r="I1551" s="73">
        <f t="shared" ref="I1551:I1561" si="505">+SUM(H1551,G1551)+F1551</f>
        <v>0</v>
      </c>
      <c r="J1551" s="59"/>
      <c r="K1551" s="58"/>
      <c r="L1551" s="73">
        <f t="shared" si="497"/>
        <v>0</v>
      </c>
      <c r="M1551" s="59">
        <f t="shared" ref="M1551:M1561" si="506">+L1551+I1551</f>
        <v>0</v>
      </c>
    </row>
    <row r="1552" spans="1:13" s="2" customFormat="1" ht="13.5" x14ac:dyDescent="0.25">
      <c r="A1552" s="31" t="s">
        <v>3167</v>
      </c>
      <c r="B1552" s="31" t="s">
        <v>3312</v>
      </c>
      <c r="C1552" s="32" t="s">
        <v>369</v>
      </c>
      <c r="D1552" s="11"/>
      <c r="E1552" s="11"/>
      <c r="F1552" s="57">
        <f t="shared" ref="F1552:F1561" si="507">SUM(D1552:E1552)</f>
        <v>0</v>
      </c>
      <c r="G1552" s="58"/>
      <c r="H1552" s="11"/>
      <c r="I1552" s="73">
        <f t="shared" si="505"/>
        <v>0</v>
      </c>
      <c r="J1552" s="59"/>
      <c r="K1552" s="58"/>
      <c r="L1552" s="73">
        <f t="shared" si="497"/>
        <v>0</v>
      </c>
      <c r="M1552" s="59">
        <f t="shared" si="506"/>
        <v>0</v>
      </c>
    </row>
    <row r="1553" spans="1:13" s="2" customFormat="1" ht="40.5" x14ac:dyDescent="0.25">
      <c r="A1553" s="31" t="s">
        <v>3167</v>
      </c>
      <c r="B1553" s="31" t="s">
        <v>3313</v>
      </c>
      <c r="C1553" s="32" t="s">
        <v>384</v>
      </c>
      <c r="D1553" s="11"/>
      <c r="E1553" s="11"/>
      <c r="F1553" s="57">
        <f t="shared" si="507"/>
        <v>0</v>
      </c>
      <c r="G1553" s="58"/>
      <c r="H1553" s="11"/>
      <c r="I1553" s="73">
        <f t="shared" si="505"/>
        <v>0</v>
      </c>
      <c r="J1553" s="59"/>
      <c r="K1553" s="58"/>
      <c r="L1553" s="73">
        <f t="shared" si="497"/>
        <v>0</v>
      </c>
      <c r="M1553" s="59">
        <f t="shared" si="506"/>
        <v>0</v>
      </c>
    </row>
    <row r="1554" spans="1:13" s="2" customFormat="1" ht="27" x14ac:dyDescent="0.25">
      <c r="A1554" s="31" t="s">
        <v>3167</v>
      </c>
      <c r="B1554" s="31" t="s">
        <v>3314</v>
      </c>
      <c r="C1554" s="32" t="s">
        <v>459</v>
      </c>
      <c r="D1554" s="11"/>
      <c r="E1554" s="11"/>
      <c r="F1554" s="57">
        <f t="shared" si="507"/>
        <v>0</v>
      </c>
      <c r="G1554" s="58"/>
      <c r="H1554" s="11"/>
      <c r="I1554" s="73">
        <f t="shared" si="505"/>
        <v>0</v>
      </c>
      <c r="J1554" s="59"/>
      <c r="K1554" s="58"/>
      <c r="L1554" s="73">
        <f t="shared" si="497"/>
        <v>0</v>
      </c>
      <c r="M1554" s="59">
        <f t="shared" si="506"/>
        <v>0</v>
      </c>
    </row>
    <row r="1555" spans="1:13" s="2" customFormat="1" ht="13.5" x14ac:dyDescent="0.25">
      <c r="A1555" s="31" t="s">
        <v>3167</v>
      </c>
      <c r="B1555" s="31" t="s">
        <v>3315</v>
      </c>
      <c r="C1555" s="32" t="s">
        <v>588</v>
      </c>
      <c r="D1555" s="11"/>
      <c r="E1555" s="11"/>
      <c r="F1555" s="57">
        <f t="shared" si="507"/>
        <v>0</v>
      </c>
      <c r="G1555" s="58"/>
      <c r="H1555" s="11"/>
      <c r="I1555" s="73">
        <f t="shared" si="505"/>
        <v>0</v>
      </c>
      <c r="J1555" s="59"/>
      <c r="K1555" s="58"/>
      <c r="L1555" s="73">
        <f t="shared" si="497"/>
        <v>0</v>
      </c>
      <c r="M1555" s="59">
        <f t="shared" si="506"/>
        <v>0</v>
      </c>
    </row>
    <row r="1556" spans="1:13" s="2" customFormat="1" ht="13.5" x14ac:dyDescent="0.25">
      <c r="A1556" s="31" t="s">
        <v>3167</v>
      </c>
      <c r="B1556" s="31" t="s">
        <v>3316</v>
      </c>
      <c r="C1556" s="32" t="s">
        <v>650</v>
      </c>
      <c r="D1556" s="11"/>
      <c r="E1556" s="11"/>
      <c r="F1556" s="57">
        <f t="shared" si="507"/>
        <v>0</v>
      </c>
      <c r="G1556" s="58"/>
      <c r="H1556" s="11"/>
      <c r="I1556" s="73">
        <f t="shared" si="505"/>
        <v>0</v>
      </c>
      <c r="J1556" s="59"/>
      <c r="K1556" s="58"/>
      <c r="L1556" s="73">
        <f t="shared" si="497"/>
        <v>0</v>
      </c>
      <c r="M1556" s="59">
        <f t="shared" si="506"/>
        <v>0</v>
      </c>
    </row>
    <row r="1557" spans="1:13" s="2" customFormat="1" ht="54" x14ac:dyDescent="0.25">
      <c r="A1557" s="31" t="s">
        <v>3167</v>
      </c>
      <c r="B1557" s="31" t="s">
        <v>3317</v>
      </c>
      <c r="C1557" s="32" t="s">
        <v>674</v>
      </c>
      <c r="D1557" s="11"/>
      <c r="E1557" s="11"/>
      <c r="F1557" s="57">
        <f t="shared" si="507"/>
        <v>0</v>
      </c>
      <c r="G1557" s="58"/>
      <c r="H1557" s="11"/>
      <c r="I1557" s="73">
        <f t="shared" si="505"/>
        <v>0</v>
      </c>
      <c r="J1557" s="59"/>
      <c r="K1557" s="58"/>
      <c r="L1557" s="73">
        <f t="shared" si="497"/>
        <v>0</v>
      </c>
      <c r="M1557" s="59">
        <f t="shared" si="506"/>
        <v>0</v>
      </c>
    </row>
    <row r="1558" spans="1:13" s="2" customFormat="1" ht="27" x14ac:dyDescent="0.25">
      <c r="A1558" s="31" t="s">
        <v>3167</v>
      </c>
      <c r="B1558" s="31" t="s">
        <v>3318</v>
      </c>
      <c r="C1558" s="32" t="s">
        <v>722</v>
      </c>
      <c r="D1558" s="11"/>
      <c r="E1558" s="11"/>
      <c r="F1558" s="57">
        <f t="shared" si="507"/>
        <v>0</v>
      </c>
      <c r="G1558" s="58"/>
      <c r="H1558" s="11"/>
      <c r="I1558" s="73">
        <f t="shared" si="505"/>
        <v>0</v>
      </c>
      <c r="J1558" s="59"/>
      <c r="K1558" s="58"/>
      <c r="L1558" s="73">
        <f t="shared" si="497"/>
        <v>0</v>
      </c>
      <c r="M1558" s="59">
        <f t="shared" si="506"/>
        <v>0</v>
      </c>
    </row>
    <row r="1559" spans="1:13" s="2" customFormat="1" ht="27" x14ac:dyDescent="0.25">
      <c r="A1559" s="31" t="s">
        <v>3167</v>
      </c>
      <c r="B1559" s="31" t="s">
        <v>3319</v>
      </c>
      <c r="C1559" s="32" t="s">
        <v>755</v>
      </c>
      <c r="D1559" s="11"/>
      <c r="E1559" s="11"/>
      <c r="F1559" s="57">
        <f t="shared" si="507"/>
        <v>0</v>
      </c>
      <c r="G1559" s="58"/>
      <c r="H1559" s="11">
        <v>145862300</v>
      </c>
      <c r="I1559" s="73">
        <f t="shared" si="505"/>
        <v>145862300</v>
      </c>
      <c r="J1559" s="59"/>
      <c r="K1559" s="58"/>
      <c r="L1559" s="73">
        <f t="shared" si="497"/>
        <v>0</v>
      </c>
      <c r="M1559" s="59">
        <f t="shared" si="506"/>
        <v>145862300</v>
      </c>
    </row>
    <row r="1560" spans="1:13" s="2" customFormat="1" ht="27" x14ac:dyDescent="0.25">
      <c r="A1560" s="31" t="s">
        <v>3167</v>
      </c>
      <c r="B1560" s="31" t="s">
        <v>3320</v>
      </c>
      <c r="C1560" s="32" t="s">
        <v>863</v>
      </c>
      <c r="D1560" s="11"/>
      <c r="E1560" s="11"/>
      <c r="F1560" s="57">
        <f t="shared" si="507"/>
        <v>0</v>
      </c>
      <c r="G1560" s="58"/>
      <c r="H1560" s="11"/>
      <c r="I1560" s="73">
        <f t="shared" si="505"/>
        <v>0</v>
      </c>
      <c r="J1560" s="59"/>
      <c r="K1560" s="58"/>
      <c r="L1560" s="73">
        <f t="shared" si="497"/>
        <v>0</v>
      </c>
      <c r="M1560" s="59">
        <f t="shared" si="506"/>
        <v>0</v>
      </c>
    </row>
    <row r="1561" spans="1:13" s="2" customFormat="1" ht="13.5" x14ac:dyDescent="0.25">
      <c r="A1561" s="31" t="s">
        <v>3167</v>
      </c>
      <c r="B1561" s="31" t="s">
        <v>3321</v>
      </c>
      <c r="C1561" s="32" t="s">
        <v>914</v>
      </c>
      <c r="D1561" s="11"/>
      <c r="E1561" s="11"/>
      <c r="F1561" s="57">
        <f t="shared" si="507"/>
        <v>0</v>
      </c>
      <c r="G1561" s="58"/>
      <c r="H1561" s="11"/>
      <c r="I1561" s="73">
        <f t="shared" si="505"/>
        <v>0</v>
      </c>
      <c r="J1561" s="59"/>
      <c r="K1561" s="58"/>
      <c r="L1561" s="73">
        <f t="shared" si="497"/>
        <v>0</v>
      </c>
      <c r="M1561" s="59">
        <f t="shared" si="506"/>
        <v>0</v>
      </c>
    </row>
    <row r="1562" spans="1:13" ht="27" x14ac:dyDescent="0.25">
      <c r="A1562" s="16" t="s">
        <v>1526</v>
      </c>
      <c r="B1562" s="16" t="s">
        <v>1527</v>
      </c>
      <c r="C1562" s="30" t="s">
        <v>1528</v>
      </c>
      <c r="D1562" s="7">
        <f>D1563</f>
        <v>0</v>
      </c>
      <c r="E1562" s="7">
        <f>E1563</f>
        <v>0</v>
      </c>
      <c r="F1562" s="8">
        <f>F1563</f>
        <v>0</v>
      </c>
      <c r="G1562" s="10">
        <f>G1563</f>
        <v>0</v>
      </c>
      <c r="H1562" s="7">
        <f>H1563</f>
        <v>150000000</v>
      </c>
      <c r="I1562" s="70">
        <f t="shared" ref="I1562" si="508">I1563</f>
        <v>150000000</v>
      </c>
      <c r="J1562" s="48">
        <f>J1563</f>
        <v>0</v>
      </c>
      <c r="K1562" s="10">
        <f>K1563</f>
        <v>0</v>
      </c>
      <c r="L1562" s="70">
        <f t="shared" si="497"/>
        <v>0</v>
      </c>
      <c r="M1562" s="48">
        <f>+I1562+L1562</f>
        <v>150000000</v>
      </c>
    </row>
    <row r="1563" spans="1:13" ht="13.5" x14ac:dyDescent="0.25">
      <c r="A1563" s="16" t="s">
        <v>3545</v>
      </c>
      <c r="B1563" s="16" t="s">
        <v>3546</v>
      </c>
      <c r="C1563" s="30" t="s">
        <v>3387</v>
      </c>
      <c r="D1563" s="7">
        <f>D1564+D1578+D1592</f>
        <v>0</v>
      </c>
      <c r="E1563" s="7">
        <f>E1564+E1578+E1592</f>
        <v>0</v>
      </c>
      <c r="F1563" s="8">
        <f>F1564+F1578+F1592</f>
        <v>0</v>
      </c>
      <c r="G1563" s="10">
        <f>G1564+G1578+G1592</f>
        <v>0</v>
      </c>
      <c r="H1563" s="7">
        <f>H1564+H1578+H1592</f>
        <v>150000000</v>
      </c>
      <c r="I1563" s="70">
        <f t="shared" ref="I1563" si="509">I1564+I1578+I1592</f>
        <v>150000000</v>
      </c>
      <c r="J1563" s="48">
        <f>J1564+J1578+J1592</f>
        <v>0</v>
      </c>
      <c r="K1563" s="10">
        <f>K1564+K1578+K1592</f>
        <v>0</v>
      </c>
      <c r="L1563" s="70">
        <f t="shared" si="497"/>
        <v>0</v>
      </c>
      <c r="M1563" s="48">
        <f>+I1563+L1563</f>
        <v>150000000</v>
      </c>
    </row>
    <row r="1564" spans="1:13" ht="54" x14ac:dyDescent="0.25">
      <c r="A1564" s="16" t="s">
        <v>3562</v>
      </c>
      <c r="B1564" s="16" t="s">
        <v>3548</v>
      </c>
      <c r="C1564" s="30" t="s">
        <v>1616</v>
      </c>
      <c r="D1564" s="7">
        <f>+D1565</f>
        <v>0</v>
      </c>
      <c r="E1564" s="7">
        <f>+E1565</f>
        <v>0</v>
      </c>
      <c r="F1564" s="8">
        <f>F1565</f>
        <v>0</v>
      </c>
      <c r="G1564" s="10">
        <f>+G1565</f>
        <v>0</v>
      </c>
      <c r="H1564" s="7">
        <f>+H1565</f>
        <v>5220000</v>
      </c>
      <c r="I1564" s="70">
        <f t="shared" ref="I1564:I1565" si="510">I1565</f>
        <v>5220000</v>
      </c>
      <c r="J1564" s="48">
        <f>+J1565</f>
        <v>0</v>
      </c>
      <c r="K1564" s="10">
        <f>+K1565</f>
        <v>0</v>
      </c>
      <c r="L1564" s="70">
        <f t="shared" si="497"/>
        <v>0</v>
      </c>
      <c r="M1564" s="48">
        <f>+I1564+L1564</f>
        <v>5220000</v>
      </c>
    </row>
    <row r="1565" spans="1:13" s="2" customFormat="1" ht="13.5" x14ac:dyDescent="0.25">
      <c r="A1565" s="16" t="s">
        <v>3562</v>
      </c>
      <c r="B1565" s="16" t="s">
        <v>3618</v>
      </c>
      <c r="C1565" s="17" t="s">
        <v>170</v>
      </c>
      <c r="D1565" s="7">
        <f>D1566</f>
        <v>0</v>
      </c>
      <c r="E1565" s="7">
        <f>E1566</f>
        <v>0</v>
      </c>
      <c r="F1565" s="8">
        <f>F1566</f>
        <v>0</v>
      </c>
      <c r="G1565" s="10">
        <f>G1566</f>
        <v>0</v>
      </c>
      <c r="H1565" s="7">
        <f>H1566</f>
        <v>5220000</v>
      </c>
      <c r="I1565" s="70">
        <f t="shared" si="510"/>
        <v>5220000</v>
      </c>
      <c r="J1565" s="48">
        <f>J1566</f>
        <v>0</v>
      </c>
      <c r="K1565" s="10">
        <f>K1566</f>
        <v>0</v>
      </c>
      <c r="L1565" s="70">
        <f t="shared" si="497"/>
        <v>0</v>
      </c>
      <c r="M1565" s="48">
        <f>+I1565+L1565</f>
        <v>5220000</v>
      </c>
    </row>
    <row r="1566" spans="1:13" s="2" customFormat="1" ht="13.5" x14ac:dyDescent="0.25">
      <c r="A1566" s="16" t="s">
        <v>3562</v>
      </c>
      <c r="B1566" s="16" t="s">
        <v>3619</v>
      </c>
      <c r="C1566" s="17" t="s">
        <v>330</v>
      </c>
      <c r="D1566" s="7">
        <f>SUM(D1567:D1577)</f>
        <v>0</v>
      </c>
      <c r="E1566" s="7">
        <f>SUM(E1567:E1577)</f>
        <v>0</v>
      </c>
      <c r="F1566" s="8">
        <f>+D1566+E1566</f>
        <v>0</v>
      </c>
      <c r="G1566" s="10">
        <f>SUM(G1567:G1577)</f>
        <v>0</v>
      </c>
      <c r="H1566" s="7">
        <f>SUM(H1567:H1577)</f>
        <v>5220000</v>
      </c>
      <c r="I1566" s="70">
        <f>+SUM(F1566:H1566)</f>
        <v>5220000</v>
      </c>
      <c r="J1566" s="48">
        <f>SUM(J1567:J1577)</f>
        <v>0</v>
      </c>
      <c r="K1566" s="10">
        <f>SUM(K1567:K1577)</f>
        <v>0</v>
      </c>
      <c r="L1566" s="70">
        <f t="shared" si="497"/>
        <v>0</v>
      </c>
      <c r="M1566" s="47">
        <f>SUM(M1567:M1577)</f>
        <v>5220000</v>
      </c>
    </row>
    <row r="1567" spans="1:13" s="2" customFormat="1" ht="27" x14ac:dyDescent="0.25">
      <c r="A1567" s="31" t="s">
        <v>3562</v>
      </c>
      <c r="B1567" s="31" t="s">
        <v>3620</v>
      </c>
      <c r="C1567" s="32" t="s">
        <v>333</v>
      </c>
      <c r="D1567" s="11"/>
      <c r="E1567" s="11"/>
      <c r="F1567" s="57">
        <f>SUM(D1567:E1567)</f>
        <v>0</v>
      </c>
      <c r="G1567" s="58"/>
      <c r="H1567" s="11"/>
      <c r="I1567" s="73">
        <f>+SUM(H1567,G1567)+F1567</f>
        <v>0</v>
      </c>
      <c r="J1567" s="59"/>
      <c r="K1567" s="58"/>
      <c r="L1567" s="73">
        <f t="shared" si="497"/>
        <v>0</v>
      </c>
      <c r="M1567" s="59">
        <f t="shared" ref="M1567:M1577" si="511">+L1567+I1567</f>
        <v>0</v>
      </c>
    </row>
    <row r="1568" spans="1:13" s="2" customFormat="1" ht="13.5" x14ac:dyDescent="0.25">
      <c r="A1568" s="31" t="s">
        <v>3562</v>
      </c>
      <c r="B1568" s="31" t="s">
        <v>3621</v>
      </c>
      <c r="C1568" s="32" t="s">
        <v>369</v>
      </c>
      <c r="D1568" s="11"/>
      <c r="E1568" s="11"/>
      <c r="F1568" s="57">
        <f t="shared" ref="F1568:F1577" si="512">SUM(D1568:E1568)</f>
        <v>0</v>
      </c>
      <c r="G1568" s="58"/>
      <c r="H1568" s="11"/>
      <c r="I1568" s="73">
        <f t="shared" ref="I1568:I1577" si="513">+SUM(H1568,G1568)+F1568</f>
        <v>0</v>
      </c>
      <c r="J1568" s="59"/>
      <c r="K1568" s="58"/>
      <c r="L1568" s="73">
        <f t="shared" si="497"/>
        <v>0</v>
      </c>
      <c r="M1568" s="59">
        <f t="shared" si="511"/>
        <v>0</v>
      </c>
    </row>
    <row r="1569" spans="1:13" s="2" customFormat="1" ht="40.5" x14ac:dyDescent="0.25">
      <c r="A1569" s="31" t="s">
        <v>3562</v>
      </c>
      <c r="B1569" s="31" t="s">
        <v>3622</v>
      </c>
      <c r="C1569" s="32" t="s">
        <v>384</v>
      </c>
      <c r="D1569" s="11"/>
      <c r="E1569" s="11"/>
      <c r="F1569" s="57">
        <f t="shared" si="512"/>
        <v>0</v>
      </c>
      <c r="G1569" s="58"/>
      <c r="H1569" s="11"/>
      <c r="I1569" s="73">
        <f t="shared" si="513"/>
        <v>0</v>
      </c>
      <c r="J1569" s="59"/>
      <c r="K1569" s="58"/>
      <c r="L1569" s="73">
        <f t="shared" si="497"/>
        <v>0</v>
      </c>
      <c r="M1569" s="59">
        <f t="shared" si="511"/>
        <v>0</v>
      </c>
    </row>
    <row r="1570" spans="1:13" s="2" customFormat="1" ht="27" x14ac:dyDescent="0.25">
      <c r="A1570" s="31" t="s">
        <v>3562</v>
      </c>
      <c r="B1570" s="31" t="s">
        <v>3623</v>
      </c>
      <c r="C1570" s="32" t="s">
        <v>459</v>
      </c>
      <c r="D1570" s="11"/>
      <c r="E1570" s="11"/>
      <c r="F1570" s="57">
        <f t="shared" si="512"/>
        <v>0</v>
      </c>
      <c r="G1570" s="58"/>
      <c r="H1570" s="11"/>
      <c r="I1570" s="73">
        <f t="shared" si="513"/>
        <v>0</v>
      </c>
      <c r="J1570" s="59"/>
      <c r="K1570" s="58"/>
      <c r="L1570" s="73">
        <f t="shared" si="497"/>
        <v>0</v>
      </c>
      <c r="M1570" s="59">
        <f t="shared" si="511"/>
        <v>0</v>
      </c>
    </row>
    <row r="1571" spans="1:13" s="2" customFormat="1" ht="13.5" x14ac:dyDescent="0.25">
      <c r="A1571" s="31" t="s">
        <v>3562</v>
      </c>
      <c r="B1571" s="31" t="s">
        <v>3624</v>
      </c>
      <c r="C1571" s="32" t="s">
        <v>588</v>
      </c>
      <c r="D1571" s="11"/>
      <c r="E1571" s="11"/>
      <c r="F1571" s="57">
        <f t="shared" si="512"/>
        <v>0</v>
      </c>
      <c r="G1571" s="58"/>
      <c r="H1571" s="11"/>
      <c r="I1571" s="73">
        <f t="shared" si="513"/>
        <v>0</v>
      </c>
      <c r="J1571" s="59"/>
      <c r="K1571" s="58"/>
      <c r="L1571" s="73">
        <f t="shared" si="497"/>
        <v>0</v>
      </c>
      <c r="M1571" s="59">
        <f t="shared" si="511"/>
        <v>0</v>
      </c>
    </row>
    <row r="1572" spans="1:13" s="2" customFormat="1" ht="13.5" x14ac:dyDescent="0.25">
      <c r="A1572" s="31" t="s">
        <v>3562</v>
      </c>
      <c r="B1572" s="31" t="s">
        <v>3625</v>
      </c>
      <c r="C1572" s="32" t="s">
        <v>650</v>
      </c>
      <c r="D1572" s="11"/>
      <c r="E1572" s="11"/>
      <c r="F1572" s="57">
        <f t="shared" si="512"/>
        <v>0</v>
      </c>
      <c r="G1572" s="58"/>
      <c r="H1572" s="11"/>
      <c r="I1572" s="73">
        <f t="shared" si="513"/>
        <v>0</v>
      </c>
      <c r="J1572" s="59"/>
      <c r="K1572" s="58"/>
      <c r="L1572" s="73">
        <f t="shared" si="497"/>
        <v>0</v>
      </c>
      <c r="M1572" s="59">
        <f t="shared" si="511"/>
        <v>0</v>
      </c>
    </row>
    <row r="1573" spans="1:13" s="2" customFormat="1" ht="54" x14ac:dyDescent="0.25">
      <c r="A1573" s="31" t="s">
        <v>3562</v>
      </c>
      <c r="B1573" s="31" t="s">
        <v>3626</v>
      </c>
      <c r="C1573" s="32" t="s">
        <v>674</v>
      </c>
      <c r="D1573" s="11"/>
      <c r="E1573" s="11"/>
      <c r="F1573" s="57">
        <f t="shared" si="512"/>
        <v>0</v>
      </c>
      <c r="G1573" s="58"/>
      <c r="H1573" s="11"/>
      <c r="I1573" s="73">
        <f t="shared" si="513"/>
        <v>0</v>
      </c>
      <c r="J1573" s="59"/>
      <c r="K1573" s="58"/>
      <c r="L1573" s="73">
        <f t="shared" si="497"/>
        <v>0</v>
      </c>
      <c r="M1573" s="59">
        <f t="shared" si="511"/>
        <v>0</v>
      </c>
    </row>
    <row r="1574" spans="1:13" s="2" customFormat="1" ht="27" x14ac:dyDescent="0.25">
      <c r="A1574" s="31" t="s">
        <v>3562</v>
      </c>
      <c r="B1574" s="31" t="s">
        <v>3627</v>
      </c>
      <c r="C1574" s="32" t="s">
        <v>722</v>
      </c>
      <c r="D1574" s="11"/>
      <c r="E1574" s="11"/>
      <c r="F1574" s="57">
        <f t="shared" si="512"/>
        <v>0</v>
      </c>
      <c r="G1574" s="58"/>
      <c r="H1574" s="11"/>
      <c r="I1574" s="73">
        <f t="shared" si="513"/>
        <v>0</v>
      </c>
      <c r="J1574" s="59"/>
      <c r="K1574" s="58"/>
      <c r="L1574" s="73">
        <f t="shared" si="497"/>
        <v>0</v>
      </c>
      <c r="M1574" s="59">
        <f t="shared" si="511"/>
        <v>0</v>
      </c>
    </row>
    <row r="1575" spans="1:13" s="2" customFormat="1" ht="27" x14ac:dyDescent="0.25">
      <c r="A1575" s="31" t="s">
        <v>3562</v>
      </c>
      <c r="B1575" s="31" t="s">
        <v>3628</v>
      </c>
      <c r="C1575" s="32" t="s">
        <v>755</v>
      </c>
      <c r="D1575" s="11"/>
      <c r="E1575" s="11"/>
      <c r="F1575" s="57">
        <f t="shared" si="512"/>
        <v>0</v>
      </c>
      <c r="G1575" s="58"/>
      <c r="H1575" s="11">
        <v>5220000</v>
      </c>
      <c r="I1575" s="73">
        <f t="shared" si="513"/>
        <v>5220000</v>
      </c>
      <c r="J1575" s="59"/>
      <c r="K1575" s="58"/>
      <c r="L1575" s="73">
        <f t="shared" si="497"/>
        <v>0</v>
      </c>
      <c r="M1575" s="59">
        <f t="shared" si="511"/>
        <v>5220000</v>
      </c>
    </row>
    <row r="1576" spans="1:13" s="2" customFormat="1" ht="27" x14ac:dyDescent="0.25">
      <c r="A1576" s="31" t="s">
        <v>3562</v>
      </c>
      <c r="B1576" s="31" t="s">
        <v>3629</v>
      </c>
      <c r="C1576" s="32" t="s">
        <v>863</v>
      </c>
      <c r="D1576" s="11"/>
      <c r="E1576" s="11"/>
      <c r="F1576" s="57">
        <f t="shared" si="512"/>
        <v>0</v>
      </c>
      <c r="G1576" s="58"/>
      <c r="H1576" s="11"/>
      <c r="I1576" s="73">
        <f t="shared" si="513"/>
        <v>0</v>
      </c>
      <c r="J1576" s="59"/>
      <c r="K1576" s="58"/>
      <c r="L1576" s="73">
        <f t="shared" si="497"/>
        <v>0</v>
      </c>
      <c r="M1576" s="59">
        <f t="shared" si="511"/>
        <v>0</v>
      </c>
    </row>
    <row r="1577" spans="1:13" s="2" customFormat="1" ht="13.5" x14ac:dyDescent="0.25">
      <c r="A1577" s="31" t="s">
        <v>3562</v>
      </c>
      <c r="B1577" s="31" t="s">
        <v>3630</v>
      </c>
      <c r="C1577" s="32" t="s">
        <v>914</v>
      </c>
      <c r="D1577" s="11"/>
      <c r="E1577" s="11"/>
      <c r="F1577" s="57">
        <f t="shared" si="512"/>
        <v>0</v>
      </c>
      <c r="G1577" s="58"/>
      <c r="H1577" s="11"/>
      <c r="I1577" s="73">
        <f t="shared" si="513"/>
        <v>0</v>
      </c>
      <c r="J1577" s="59"/>
      <c r="K1577" s="58"/>
      <c r="L1577" s="73">
        <f t="shared" si="497"/>
        <v>0</v>
      </c>
      <c r="M1577" s="59">
        <f t="shared" si="511"/>
        <v>0</v>
      </c>
    </row>
    <row r="1578" spans="1:13" ht="54" x14ac:dyDescent="0.25">
      <c r="A1578" s="16" t="s">
        <v>3562</v>
      </c>
      <c r="B1578" s="16" t="s">
        <v>3617</v>
      </c>
      <c r="C1578" s="30" t="s">
        <v>1617</v>
      </c>
      <c r="D1578" s="7">
        <f>D1579</f>
        <v>0</v>
      </c>
      <c r="E1578" s="7">
        <f>E1579</f>
        <v>0</v>
      </c>
      <c r="F1578" s="8">
        <f t="shared" ref="F1578:I1579" si="514">F1579</f>
        <v>0</v>
      </c>
      <c r="G1578" s="10">
        <f>G1579</f>
        <v>0</v>
      </c>
      <c r="H1578" s="7">
        <f>H1579</f>
        <v>115824000</v>
      </c>
      <c r="I1578" s="70">
        <f t="shared" si="514"/>
        <v>115824000</v>
      </c>
      <c r="J1578" s="48">
        <f>J1579</f>
        <v>0</v>
      </c>
      <c r="K1578" s="10">
        <f>K1579</f>
        <v>0</v>
      </c>
      <c r="L1578" s="70">
        <f t="shared" si="497"/>
        <v>0</v>
      </c>
      <c r="M1578" s="48">
        <f>+I1578+L1578</f>
        <v>115824000</v>
      </c>
    </row>
    <row r="1579" spans="1:13" s="2" customFormat="1" ht="13.5" x14ac:dyDescent="0.25">
      <c r="A1579" s="16" t="s">
        <v>3562</v>
      </c>
      <c r="B1579" s="16" t="s">
        <v>3604</v>
      </c>
      <c r="C1579" s="17" t="s">
        <v>170</v>
      </c>
      <c r="D1579" s="7">
        <f>D1580</f>
        <v>0</v>
      </c>
      <c r="E1579" s="7">
        <f>E1580</f>
        <v>0</v>
      </c>
      <c r="F1579" s="8">
        <f t="shared" si="514"/>
        <v>0</v>
      </c>
      <c r="G1579" s="10">
        <f>G1580</f>
        <v>0</v>
      </c>
      <c r="H1579" s="7">
        <f>H1580</f>
        <v>115824000</v>
      </c>
      <c r="I1579" s="70">
        <f t="shared" si="514"/>
        <v>115824000</v>
      </c>
      <c r="J1579" s="48">
        <f>J1580</f>
        <v>0</v>
      </c>
      <c r="K1579" s="10">
        <f>K1580</f>
        <v>0</v>
      </c>
      <c r="L1579" s="70">
        <f t="shared" si="497"/>
        <v>0</v>
      </c>
      <c r="M1579" s="48">
        <f>+I1579+L1579</f>
        <v>115824000</v>
      </c>
    </row>
    <row r="1580" spans="1:13" s="2" customFormat="1" ht="13.5" x14ac:dyDescent="0.25">
      <c r="A1580" s="16" t="s">
        <v>3562</v>
      </c>
      <c r="B1580" s="16" t="s">
        <v>3605</v>
      </c>
      <c r="C1580" s="17" t="s">
        <v>330</v>
      </c>
      <c r="D1580" s="7">
        <f>SUM(D1581:D1591)</f>
        <v>0</v>
      </c>
      <c r="E1580" s="7">
        <f>SUM(E1581:E1591)</f>
        <v>0</v>
      </c>
      <c r="F1580" s="8">
        <f>+D1580+E1580</f>
        <v>0</v>
      </c>
      <c r="G1580" s="10">
        <f>SUM(G1581:G1591)</f>
        <v>0</v>
      </c>
      <c r="H1580" s="7">
        <f>SUM(H1581:H1591)</f>
        <v>115824000</v>
      </c>
      <c r="I1580" s="70">
        <f>+SUM(F1580:H1580)</f>
        <v>115824000</v>
      </c>
      <c r="J1580" s="48">
        <f>SUM(J1581:J1591)</f>
        <v>0</v>
      </c>
      <c r="K1580" s="10">
        <f>SUM(K1581:K1591)</f>
        <v>0</v>
      </c>
      <c r="L1580" s="70">
        <f t="shared" si="497"/>
        <v>0</v>
      </c>
      <c r="M1580" s="47">
        <f>SUM(M1581:M1591)</f>
        <v>115824000</v>
      </c>
    </row>
    <row r="1581" spans="1:13" s="2" customFormat="1" ht="27" x14ac:dyDescent="0.25">
      <c r="A1581" s="31" t="s">
        <v>3562</v>
      </c>
      <c r="B1581" s="31" t="s">
        <v>3606</v>
      </c>
      <c r="C1581" s="32" t="s">
        <v>333</v>
      </c>
      <c r="D1581" s="11"/>
      <c r="E1581" s="11"/>
      <c r="F1581" s="57">
        <f>SUM(D1581:E1581)</f>
        <v>0</v>
      </c>
      <c r="G1581" s="58"/>
      <c r="H1581" s="11"/>
      <c r="I1581" s="73">
        <f>SUM(F1581:H1581)</f>
        <v>0</v>
      </c>
      <c r="J1581" s="59"/>
      <c r="K1581" s="58"/>
      <c r="L1581" s="73">
        <f t="shared" si="497"/>
        <v>0</v>
      </c>
      <c r="M1581" s="59">
        <f t="shared" ref="M1581:M1591" si="515">+L1581+I1581</f>
        <v>0</v>
      </c>
    </row>
    <row r="1582" spans="1:13" s="2" customFormat="1" ht="13.5" x14ac:dyDescent="0.25">
      <c r="A1582" s="31" t="s">
        <v>3562</v>
      </c>
      <c r="B1582" s="31" t="s">
        <v>3607</v>
      </c>
      <c r="C1582" s="32" t="s">
        <v>369</v>
      </c>
      <c r="D1582" s="11"/>
      <c r="E1582" s="11"/>
      <c r="F1582" s="57">
        <f t="shared" ref="F1582:F1591" si="516">SUM(D1582:E1582)</f>
        <v>0</v>
      </c>
      <c r="G1582" s="58"/>
      <c r="H1582" s="11"/>
      <c r="I1582" s="73">
        <f t="shared" ref="I1582:I1591" si="517">SUM(F1582:H1582)</f>
        <v>0</v>
      </c>
      <c r="J1582" s="59"/>
      <c r="K1582" s="58"/>
      <c r="L1582" s="73">
        <f t="shared" si="497"/>
        <v>0</v>
      </c>
      <c r="M1582" s="59">
        <f t="shared" si="515"/>
        <v>0</v>
      </c>
    </row>
    <row r="1583" spans="1:13" s="2" customFormat="1" ht="40.5" x14ac:dyDescent="0.25">
      <c r="A1583" s="31" t="s">
        <v>3562</v>
      </c>
      <c r="B1583" s="31" t="s">
        <v>3608</v>
      </c>
      <c r="C1583" s="32" t="s">
        <v>384</v>
      </c>
      <c r="D1583" s="11"/>
      <c r="E1583" s="11"/>
      <c r="F1583" s="57">
        <f t="shared" si="516"/>
        <v>0</v>
      </c>
      <c r="G1583" s="58"/>
      <c r="H1583" s="11"/>
      <c r="I1583" s="73">
        <f t="shared" si="517"/>
        <v>0</v>
      </c>
      <c r="J1583" s="59"/>
      <c r="K1583" s="58"/>
      <c r="L1583" s="73">
        <f t="shared" si="497"/>
        <v>0</v>
      </c>
      <c r="M1583" s="59">
        <f t="shared" si="515"/>
        <v>0</v>
      </c>
    </row>
    <row r="1584" spans="1:13" s="2" customFormat="1" ht="27" x14ac:dyDescent="0.25">
      <c r="A1584" s="31" t="s">
        <v>3562</v>
      </c>
      <c r="B1584" s="31" t="s">
        <v>3609</v>
      </c>
      <c r="C1584" s="32" t="s">
        <v>459</v>
      </c>
      <c r="D1584" s="11"/>
      <c r="E1584" s="11"/>
      <c r="F1584" s="57">
        <f t="shared" si="516"/>
        <v>0</v>
      </c>
      <c r="G1584" s="58"/>
      <c r="H1584" s="11"/>
      <c r="I1584" s="73">
        <f t="shared" si="517"/>
        <v>0</v>
      </c>
      <c r="J1584" s="59"/>
      <c r="K1584" s="58"/>
      <c r="L1584" s="73">
        <f t="shared" si="497"/>
        <v>0</v>
      </c>
      <c r="M1584" s="59">
        <f t="shared" si="515"/>
        <v>0</v>
      </c>
    </row>
    <row r="1585" spans="1:13" s="2" customFormat="1" ht="13.5" x14ac:dyDescent="0.25">
      <c r="A1585" s="31" t="s">
        <v>3562</v>
      </c>
      <c r="B1585" s="31" t="s">
        <v>3610</v>
      </c>
      <c r="C1585" s="32" t="s">
        <v>588</v>
      </c>
      <c r="D1585" s="11"/>
      <c r="E1585" s="11"/>
      <c r="F1585" s="57">
        <f t="shared" si="516"/>
        <v>0</v>
      </c>
      <c r="G1585" s="58"/>
      <c r="H1585" s="11"/>
      <c r="I1585" s="73">
        <f t="shared" si="517"/>
        <v>0</v>
      </c>
      <c r="J1585" s="59"/>
      <c r="K1585" s="58"/>
      <c r="L1585" s="73">
        <f t="shared" si="497"/>
        <v>0</v>
      </c>
      <c r="M1585" s="59">
        <f t="shared" si="515"/>
        <v>0</v>
      </c>
    </row>
    <row r="1586" spans="1:13" s="2" customFormat="1" ht="13.5" x14ac:dyDescent="0.25">
      <c r="A1586" s="31" t="s">
        <v>3562</v>
      </c>
      <c r="B1586" s="31" t="s">
        <v>3611</v>
      </c>
      <c r="C1586" s="32" t="s">
        <v>650</v>
      </c>
      <c r="D1586" s="11"/>
      <c r="E1586" s="11"/>
      <c r="F1586" s="57">
        <f t="shared" si="516"/>
        <v>0</v>
      </c>
      <c r="G1586" s="58"/>
      <c r="H1586" s="11"/>
      <c r="I1586" s="73">
        <f t="shared" si="517"/>
        <v>0</v>
      </c>
      <c r="J1586" s="59"/>
      <c r="K1586" s="58"/>
      <c r="L1586" s="73">
        <f t="shared" si="497"/>
        <v>0</v>
      </c>
      <c r="M1586" s="59">
        <f t="shared" si="515"/>
        <v>0</v>
      </c>
    </row>
    <row r="1587" spans="1:13" s="2" customFormat="1" ht="54" x14ac:dyDescent="0.25">
      <c r="A1587" s="31" t="s">
        <v>3562</v>
      </c>
      <c r="B1587" s="31" t="s">
        <v>3612</v>
      </c>
      <c r="C1587" s="32" t="s">
        <v>674</v>
      </c>
      <c r="D1587" s="11"/>
      <c r="E1587" s="11"/>
      <c r="F1587" s="57">
        <f t="shared" si="516"/>
        <v>0</v>
      </c>
      <c r="G1587" s="58"/>
      <c r="H1587" s="11"/>
      <c r="I1587" s="73">
        <f t="shared" si="517"/>
        <v>0</v>
      </c>
      <c r="J1587" s="59"/>
      <c r="K1587" s="58"/>
      <c r="L1587" s="73">
        <f t="shared" si="497"/>
        <v>0</v>
      </c>
      <c r="M1587" s="59">
        <f t="shared" si="515"/>
        <v>0</v>
      </c>
    </row>
    <row r="1588" spans="1:13" s="2" customFormat="1" ht="27" x14ac:dyDescent="0.25">
      <c r="A1588" s="31" t="s">
        <v>3562</v>
      </c>
      <c r="B1588" s="31" t="s">
        <v>3613</v>
      </c>
      <c r="C1588" s="32" t="s">
        <v>722</v>
      </c>
      <c r="D1588" s="11"/>
      <c r="E1588" s="11"/>
      <c r="F1588" s="57">
        <f t="shared" si="516"/>
        <v>0</v>
      </c>
      <c r="G1588" s="58"/>
      <c r="H1588" s="11"/>
      <c r="I1588" s="73">
        <f t="shared" si="517"/>
        <v>0</v>
      </c>
      <c r="J1588" s="59"/>
      <c r="K1588" s="58"/>
      <c r="L1588" s="73">
        <f t="shared" si="497"/>
        <v>0</v>
      </c>
      <c r="M1588" s="59">
        <f t="shared" si="515"/>
        <v>0</v>
      </c>
    </row>
    <row r="1589" spans="1:13" s="2" customFormat="1" ht="27" x14ac:dyDescent="0.25">
      <c r="A1589" s="31" t="s">
        <v>3562</v>
      </c>
      <c r="B1589" s="31" t="s">
        <v>3614</v>
      </c>
      <c r="C1589" s="32" t="s">
        <v>755</v>
      </c>
      <c r="D1589" s="11"/>
      <c r="E1589" s="11"/>
      <c r="F1589" s="57">
        <f t="shared" si="516"/>
        <v>0</v>
      </c>
      <c r="G1589" s="58"/>
      <c r="H1589" s="11">
        <v>115824000</v>
      </c>
      <c r="I1589" s="73">
        <f t="shared" si="517"/>
        <v>115824000</v>
      </c>
      <c r="J1589" s="59"/>
      <c r="K1589" s="58"/>
      <c r="L1589" s="73">
        <f t="shared" si="497"/>
        <v>0</v>
      </c>
      <c r="M1589" s="59">
        <f t="shared" si="515"/>
        <v>115824000</v>
      </c>
    </row>
    <row r="1590" spans="1:13" s="2" customFormat="1" ht="27" x14ac:dyDescent="0.25">
      <c r="A1590" s="31" t="s">
        <v>3562</v>
      </c>
      <c r="B1590" s="31" t="s">
        <v>3615</v>
      </c>
      <c r="C1590" s="32" t="s">
        <v>863</v>
      </c>
      <c r="D1590" s="11"/>
      <c r="E1590" s="11"/>
      <c r="F1590" s="57">
        <f t="shared" si="516"/>
        <v>0</v>
      </c>
      <c r="G1590" s="58"/>
      <c r="H1590" s="11"/>
      <c r="I1590" s="73">
        <f t="shared" si="517"/>
        <v>0</v>
      </c>
      <c r="J1590" s="59"/>
      <c r="K1590" s="58"/>
      <c r="L1590" s="73">
        <f t="shared" si="497"/>
        <v>0</v>
      </c>
      <c r="M1590" s="59">
        <f t="shared" si="515"/>
        <v>0</v>
      </c>
    </row>
    <row r="1591" spans="1:13" s="2" customFormat="1" ht="13.5" x14ac:dyDescent="0.25">
      <c r="A1591" s="31" t="s">
        <v>3562</v>
      </c>
      <c r="B1591" s="31" t="s">
        <v>3616</v>
      </c>
      <c r="C1591" s="32" t="s">
        <v>914</v>
      </c>
      <c r="D1591" s="11"/>
      <c r="E1591" s="11"/>
      <c r="F1591" s="57">
        <f t="shared" si="516"/>
        <v>0</v>
      </c>
      <c r="G1591" s="58"/>
      <c r="H1591" s="11"/>
      <c r="I1591" s="73">
        <f t="shared" si="517"/>
        <v>0</v>
      </c>
      <c r="J1591" s="59"/>
      <c r="K1591" s="58"/>
      <c r="L1591" s="73">
        <f t="shared" si="497"/>
        <v>0</v>
      </c>
      <c r="M1591" s="59">
        <f t="shared" si="515"/>
        <v>0</v>
      </c>
    </row>
    <row r="1592" spans="1:13" ht="54" x14ac:dyDescent="0.25">
      <c r="A1592" s="16" t="s">
        <v>3562</v>
      </c>
      <c r="B1592" s="16" t="s">
        <v>3590</v>
      </c>
      <c r="C1592" s="30" t="s">
        <v>1618</v>
      </c>
      <c r="D1592" s="7">
        <f>D1593</f>
        <v>0</v>
      </c>
      <c r="E1592" s="7">
        <f>E1593</f>
        <v>0</v>
      </c>
      <c r="F1592" s="8">
        <f>+F1593</f>
        <v>0</v>
      </c>
      <c r="G1592" s="10">
        <f>G1593</f>
        <v>0</v>
      </c>
      <c r="H1592" s="7">
        <f>H1593</f>
        <v>28956000</v>
      </c>
      <c r="I1592" s="70">
        <f>+I1593</f>
        <v>28956000</v>
      </c>
      <c r="J1592" s="48">
        <f>J1593</f>
        <v>0</v>
      </c>
      <c r="K1592" s="10">
        <f>K1593</f>
        <v>0</v>
      </c>
      <c r="L1592" s="70">
        <f t="shared" ref="L1592:L1683" si="518">SUM(J1592:K1592)</f>
        <v>0</v>
      </c>
      <c r="M1592" s="48">
        <f>+M1593</f>
        <v>28956000</v>
      </c>
    </row>
    <row r="1593" spans="1:13" s="2" customFormat="1" ht="13.5" x14ac:dyDescent="0.25">
      <c r="A1593" s="16" t="s">
        <v>3562</v>
      </c>
      <c r="B1593" s="16" t="s">
        <v>3591</v>
      </c>
      <c r="C1593" s="17" t="s">
        <v>170</v>
      </c>
      <c r="D1593" s="7">
        <f>D1594</f>
        <v>0</v>
      </c>
      <c r="E1593" s="7">
        <f>E1594</f>
        <v>0</v>
      </c>
      <c r="F1593" s="8">
        <f>F1594</f>
        <v>0</v>
      </c>
      <c r="G1593" s="10">
        <f>G1594</f>
        <v>0</v>
      </c>
      <c r="H1593" s="7">
        <f>H1594</f>
        <v>28956000</v>
      </c>
      <c r="I1593" s="70">
        <f t="shared" ref="I1593" si="519">I1594</f>
        <v>28956000</v>
      </c>
      <c r="J1593" s="48">
        <f>J1594</f>
        <v>0</v>
      </c>
      <c r="K1593" s="10">
        <f>K1594</f>
        <v>0</v>
      </c>
      <c r="L1593" s="70">
        <f t="shared" si="518"/>
        <v>0</v>
      </c>
      <c r="M1593" s="48">
        <f>+I1593+L1593</f>
        <v>28956000</v>
      </c>
    </row>
    <row r="1594" spans="1:13" s="2" customFormat="1" ht="13.5" x14ac:dyDescent="0.25">
      <c r="A1594" s="16" t="s">
        <v>3562</v>
      </c>
      <c r="B1594" s="16" t="s">
        <v>3592</v>
      </c>
      <c r="C1594" s="17" t="s">
        <v>330</v>
      </c>
      <c r="D1594" s="7">
        <f>SUM(D1595:D1605)</f>
        <v>0</v>
      </c>
      <c r="E1594" s="7">
        <f>SUM(E1595:E1605)</f>
        <v>0</v>
      </c>
      <c r="F1594" s="8">
        <f>+D1594+E1594</f>
        <v>0</v>
      </c>
      <c r="G1594" s="10">
        <f>SUM(G1595:G1605)</f>
        <v>0</v>
      </c>
      <c r="H1594" s="7">
        <f>SUM(H1595:H1605)</f>
        <v>28956000</v>
      </c>
      <c r="I1594" s="70">
        <f>+SUM(F1594:H1594)</f>
        <v>28956000</v>
      </c>
      <c r="J1594" s="48">
        <f>SUM(J1595:J1605)</f>
        <v>0</v>
      </c>
      <c r="K1594" s="10">
        <f>SUM(K1595:K1605)</f>
        <v>0</v>
      </c>
      <c r="L1594" s="70">
        <f t="shared" si="518"/>
        <v>0</v>
      </c>
      <c r="M1594" s="47">
        <f>SUM(M1595:M1605)</f>
        <v>28956000</v>
      </c>
    </row>
    <row r="1595" spans="1:13" s="2" customFormat="1" ht="27" x14ac:dyDescent="0.25">
      <c r="A1595" s="31" t="s">
        <v>3562</v>
      </c>
      <c r="B1595" s="31" t="s">
        <v>3593</v>
      </c>
      <c r="C1595" s="32" t="s">
        <v>333</v>
      </c>
      <c r="D1595" s="11"/>
      <c r="E1595" s="11"/>
      <c r="F1595" s="57">
        <f>SUM(D1595:E1595)</f>
        <v>0</v>
      </c>
      <c r="G1595" s="58"/>
      <c r="H1595" s="11"/>
      <c r="I1595" s="73">
        <f>SUM(F1595:H1595)</f>
        <v>0</v>
      </c>
      <c r="J1595" s="59"/>
      <c r="K1595" s="58"/>
      <c r="L1595" s="73">
        <f t="shared" si="518"/>
        <v>0</v>
      </c>
      <c r="M1595" s="59">
        <f t="shared" ref="M1595:M1605" si="520">+L1595+I1595</f>
        <v>0</v>
      </c>
    </row>
    <row r="1596" spans="1:13" s="2" customFormat="1" ht="13.5" x14ac:dyDescent="0.25">
      <c r="A1596" s="31" t="s">
        <v>3562</v>
      </c>
      <c r="B1596" s="31" t="s">
        <v>3594</v>
      </c>
      <c r="C1596" s="32" t="s">
        <v>369</v>
      </c>
      <c r="D1596" s="11"/>
      <c r="E1596" s="11"/>
      <c r="F1596" s="57">
        <f t="shared" ref="F1596:F1605" si="521">SUM(D1596:E1596)</f>
        <v>0</v>
      </c>
      <c r="G1596" s="58"/>
      <c r="H1596" s="11"/>
      <c r="I1596" s="73">
        <f t="shared" ref="I1596:I1605" si="522">SUM(F1596:H1596)</f>
        <v>0</v>
      </c>
      <c r="J1596" s="59"/>
      <c r="K1596" s="58"/>
      <c r="L1596" s="73">
        <f t="shared" si="518"/>
        <v>0</v>
      </c>
      <c r="M1596" s="59">
        <f t="shared" si="520"/>
        <v>0</v>
      </c>
    </row>
    <row r="1597" spans="1:13" s="2" customFormat="1" ht="40.5" x14ac:dyDescent="0.25">
      <c r="A1597" s="31" t="s">
        <v>3562</v>
      </c>
      <c r="B1597" s="31" t="s">
        <v>3595</v>
      </c>
      <c r="C1597" s="32" t="s">
        <v>384</v>
      </c>
      <c r="D1597" s="11"/>
      <c r="E1597" s="11"/>
      <c r="F1597" s="57">
        <f t="shared" si="521"/>
        <v>0</v>
      </c>
      <c r="G1597" s="58"/>
      <c r="H1597" s="11"/>
      <c r="I1597" s="73">
        <f t="shared" si="522"/>
        <v>0</v>
      </c>
      <c r="J1597" s="59"/>
      <c r="K1597" s="58"/>
      <c r="L1597" s="73">
        <f t="shared" si="518"/>
        <v>0</v>
      </c>
      <c r="M1597" s="59">
        <f t="shared" si="520"/>
        <v>0</v>
      </c>
    </row>
    <row r="1598" spans="1:13" s="2" customFormat="1" ht="27" x14ac:dyDescent="0.25">
      <c r="A1598" s="31" t="s">
        <v>3562</v>
      </c>
      <c r="B1598" s="31" t="s">
        <v>3596</v>
      </c>
      <c r="C1598" s="32" t="s">
        <v>459</v>
      </c>
      <c r="D1598" s="11"/>
      <c r="E1598" s="11"/>
      <c r="F1598" s="57">
        <f t="shared" si="521"/>
        <v>0</v>
      </c>
      <c r="G1598" s="58"/>
      <c r="H1598" s="11"/>
      <c r="I1598" s="73">
        <f t="shared" si="522"/>
        <v>0</v>
      </c>
      <c r="J1598" s="59"/>
      <c r="K1598" s="58"/>
      <c r="L1598" s="73">
        <f t="shared" si="518"/>
        <v>0</v>
      </c>
      <c r="M1598" s="59">
        <f t="shared" si="520"/>
        <v>0</v>
      </c>
    </row>
    <row r="1599" spans="1:13" s="2" customFormat="1" ht="13.5" x14ac:dyDescent="0.25">
      <c r="A1599" s="31" t="s">
        <v>3562</v>
      </c>
      <c r="B1599" s="31" t="s">
        <v>3597</v>
      </c>
      <c r="C1599" s="32" t="s">
        <v>588</v>
      </c>
      <c r="D1599" s="11"/>
      <c r="E1599" s="11"/>
      <c r="F1599" s="57">
        <f t="shared" si="521"/>
        <v>0</v>
      </c>
      <c r="G1599" s="58"/>
      <c r="H1599" s="11"/>
      <c r="I1599" s="73">
        <f t="shared" si="522"/>
        <v>0</v>
      </c>
      <c r="J1599" s="59"/>
      <c r="K1599" s="58"/>
      <c r="L1599" s="73">
        <f t="shared" si="518"/>
        <v>0</v>
      </c>
      <c r="M1599" s="59">
        <f t="shared" si="520"/>
        <v>0</v>
      </c>
    </row>
    <row r="1600" spans="1:13" s="2" customFormat="1" ht="13.5" x14ac:dyDescent="0.25">
      <c r="A1600" s="31" t="s">
        <v>3562</v>
      </c>
      <c r="B1600" s="31" t="s">
        <v>3598</v>
      </c>
      <c r="C1600" s="32" t="s">
        <v>650</v>
      </c>
      <c r="D1600" s="11"/>
      <c r="E1600" s="11"/>
      <c r="F1600" s="57">
        <f t="shared" si="521"/>
        <v>0</v>
      </c>
      <c r="G1600" s="58"/>
      <c r="H1600" s="11"/>
      <c r="I1600" s="73">
        <f t="shared" si="522"/>
        <v>0</v>
      </c>
      <c r="J1600" s="59"/>
      <c r="K1600" s="58"/>
      <c r="L1600" s="73">
        <f t="shared" si="518"/>
        <v>0</v>
      </c>
      <c r="M1600" s="59">
        <f t="shared" si="520"/>
        <v>0</v>
      </c>
    </row>
    <row r="1601" spans="1:13" s="2" customFormat="1" ht="54" x14ac:dyDescent="0.25">
      <c r="A1601" s="31" t="s">
        <v>3562</v>
      </c>
      <c r="B1601" s="31" t="s">
        <v>3599</v>
      </c>
      <c r="C1601" s="32" t="s">
        <v>674</v>
      </c>
      <c r="D1601" s="11"/>
      <c r="E1601" s="11"/>
      <c r="F1601" s="57">
        <f t="shared" si="521"/>
        <v>0</v>
      </c>
      <c r="G1601" s="58"/>
      <c r="H1601" s="11"/>
      <c r="I1601" s="73">
        <f t="shared" si="522"/>
        <v>0</v>
      </c>
      <c r="J1601" s="59"/>
      <c r="K1601" s="58"/>
      <c r="L1601" s="73">
        <f t="shared" si="518"/>
        <v>0</v>
      </c>
      <c r="M1601" s="59">
        <f t="shared" si="520"/>
        <v>0</v>
      </c>
    </row>
    <row r="1602" spans="1:13" s="2" customFormat="1" ht="27" x14ac:dyDescent="0.25">
      <c r="A1602" s="31" t="s">
        <v>3562</v>
      </c>
      <c r="B1602" s="31" t="s">
        <v>3600</v>
      </c>
      <c r="C1602" s="32" t="s">
        <v>722</v>
      </c>
      <c r="D1602" s="11"/>
      <c r="E1602" s="11"/>
      <c r="F1602" s="57">
        <f t="shared" si="521"/>
        <v>0</v>
      </c>
      <c r="G1602" s="58"/>
      <c r="H1602" s="11"/>
      <c r="I1602" s="73">
        <f t="shared" si="522"/>
        <v>0</v>
      </c>
      <c r="J1602" s="59"/>
      <c r="K1602" s="58"/>
      <c r="L1602" s="73">
        <f t="shared" si="518"/>
        <v>0</v>
      </c>
      <c r="M1602" s="59">
        <f t="shared" si="520"/>
        <v>0</v>
      </c>
    </row>
    <row r="1603" spans="1:13" s="2" customFormat="1" ht="27" x14ac:dyDescent="0.25">
      <c r="A1603" s="31" t="s">
        <v>3562</v>
      </c>
      <c r="B1603" s="31" t="s">
        <v>3601</v>
      </c>
      <c r="C1603" s="32" t="s">
        <v>755</v>
      </c>
      <c r="D1603" s="11"/>
      <c r="E1603" s="11"/>
      <c r="F1603" s="57">
        <f t="shared" si="521"/>
        <v>0</v>
      </c>
      <c r="G1603" s="58"/>
      <c r="H1603" s="11">
        <v>28956000</v>
      </c>
      <c r="I1603" s="73">
        <f t="shared" si="522"/>
        <v>28956000</v>
      </c>
      <c r="J1603" s="59"/>
      <c r="K1603" s="58"/>
      <c r="L1603" s="73">
        <f t="shared" si="518"/>
        <v>0</v>
      </c>
      <c r="M1603" s="59">
        <f t="shared" si="520"/>
        <v>28956000</v>
      </c>
    </row>
    <row r="1604" spans="1:13" s="2" customFormat="1" ht="27" x14ac:dyDescent="0.25">
      <c r="A1604" s="31" t="s">
        <v>3562</v>
      </c>
      <c r="B1604" s="31" t="s">
        <v>3602</v>
      </c>
      <c r="C1604" s="32" t="s">
        <v>863</v>
      </c>
      <c r="D1604" s="11"/>
      <c r="E1604" s="11"/>
      <c r="F1604" s="57">
        <f t="shared" si="521"/>
        <v>0</v>
      </c>
      <c r="G1604" s="58"/>
      <c r="H1604" s="11"/>
      <c r="I1604" s="73">
        <f t="shared" si="522"/>
        <v>0</v>
      </c>
      <c r="J1604" s="59"/>
      <c r="K1604" s="58"/>
      <c r="L1604" s="73">
        <f t="shared" si="518"/>
        <v>0</v>
      </c>
      <c r="M1604" s="59">
        <f t="shared" si="520"/>
        <v>0</v>
      </c>
    </row>
    <row r="1605" spans="1:13" s="2" customFormat="1" ht="13.5" x14ac:dyDescent="0.25">
      <c r="A1605" s="31" t="s">
        <v>3562</v>
      </c>
      <c r="B1605" s="31" t="s">
        <v>3603</v>
      </c>
      <c r="C1605" s="32" t="s">
        <v>914</v>
      </c>
      <c r="D1605" s="11"/>
      <c r="E1605" s="11"/>
      <c r="F1605" s="57">
        <f t="shared" si="521"/>
        <v>0</v>
      </c>
      <c r="G1605" s="58"/>
      <c r="H1605" s="11"/>
      <c r="I1605" s="73">
        <f t="shared" si="522"/>
        <v>0</v>
      </c>
      <c r="J1605" s="59"/>
      <c r="K1605" s="58"/>
      <c r="L1605" s="73">
        <f t="shared" si="518"/>
        <v>0</v>
      </c>
      <c r="M1605" s="59">
        <f t="shared" si="520"/>
        <v>0</v>
      </c>
    </row>
    <row r="1606" spans="1:13" s="2" customFormat="1" ht="13.5" x14ac:dyDescent="0.25">
      <c r="A1606" s="16" t="s">
        <v>1529</v>
      </c>
      <c r="B1606" s="16" t="s">
        <v>1530</v>
      </c>
      <c r="C1606" s="17" t="s">
        <v>3639</v>
      </c>
      <c r="D1606" s="10">
        <f t="shared" ref="D1606:K1606" si="523">+D1607+D1635+D1649+D1677+D1691+D1705+D1719+D1733+D1747+D1761+D1775+D1789+D1817+D1621+D1663+D1803</f>
        <v>0</v>
      </c>
      <c r="E1606" s="10">
        <f t="shared" si="523"/>
        <v>0</v>
      </c>
      <c r="F1606" s="10">
        <f t="shared" si="523"/>
        <v>0</v>
      </c>
      <c r="G1606" s="10">
        <f t="shared" si="523"/>
        <v>0</v>
      </c>
      <c r="H1606" s="10">
        <f t="shared" si="523"/>
        <v>0</v>
      </c>
      <c r="I1606" s="10">
        <f t="shared" si="523"/>
        <v>0</v>
      </c>
      <c r="J1606" s="10">
        <f t="shared" si="523"/>
        <v>853870546</v>
      </c>
      <c r="K1606" s="10">
        <f t="shared" si="523"/>
        <v>4411915609.3199997</v>
      </c>
      <c r="L1606" s="70">
        <f>SUM(J1606:K1606)</f>
        <v>5265786155.3199997</v>
      </c>
      <c r="M1606" s="48">
        <f>+I1606+L1606</f>
        <v>5265786155.3199997</v>
      </c>
    </row>
    <row r="1607" spans="1:13" s="2" customFormat="1" ht="13.5" x14ac:dyDescent="0.25">
      <c r="A1607" s="16" t="s">
        <v>7081</v>
      </c>
      <c r="B1607" s="16" t="s">
        <v>7095</v>
      </c>
      <c r="C1607" s="17" t="s">
        <v>7109</v>
      </c>
      <c r="D1607" s="7">
        <f>D1608</f>
        <v>0</v>
      </c>
      <c r="E1607" s="7">
        <f t="shared" ref="E1607:K1607" si="524">E1608</f>
        <v>0</v>
      </c>
      <c r="F1607" s="8">
        <f t="shared" si="524"/>
        <v>0</v>
      </c>
      <c r="G1607" s="10">
        <f t="shared" si="524"/>
        <v>0</v>
      </c>
      <c r="H1607" s="7">
        <f t="shared" si="524"/>
        <v>0</v>
      </c>
      <c r="I1607" s="70">
        <f t="shared" si="524"/>
        <v>0</v>
      </c>
      <c r="J1607" s="48">
        <f t="shared" si="524"/>
        <v>0</v>
      </c>
      <c r="K1607" s="10">
        <f t="shared" si="524"/>
        <v>4187274174.3199997</v>
      </c>
      <c r="L1607" s="70">
        <f>SUM(J1607:K1607)</f>
        <v>4187274174.3199997</v>
      </c>
      <c r="M1607" s="48">
        <f>+I1607+L1607</f>
        <v>4187274174.3199997</v>
      </c>
    </row>
    <row r="1608" spans="1:13" s="2" customFormat="1" ht="13.5" x14ac:dyDescent="0.25">
      <c r="A1608" s="16" t="s">
        <v>7082</v>
      </c>
      <c r="B1608" s="16" t="s">
        <v>7096</v>
      </c>
      <c r="C1608" s="17" t="s">
        <v>170</v>
      </c>
      <c r="D1608" s="7">
        <f>+D1609</f>
        <v>0</v>
      </c>
      <c r="E1608" s="7">
        <f t="shared" ref="E1608:K1608" si="525">+E1609</f>
        <v>0</v>
      </c>
      <c r="F1608" s="8">
        <f t="shared" si="525"/>
        <v>0</v>
      </c>
      <c r="G1608" s="10">
        <f t="shared" si="525"/>
        <v>0</v>
      </c>
      <c r="H1608" s="7">
        <f t="shared" si="525"/>
        <v>0</v>
      </c>
      <c r="I1608" s="70">
        <f t="shared" si="525"/>
        <v>0</v>
      </c>
      <c r="J1608" s="48">
        <f t="shared" si="525"/>
        <v>0</v>
      </c>
      <c r="K1608" s="10">
        <f t="shared" si="525"/>
        <v>4187274174.3199997</v>
      </c>
      <c r="L1608" s="70">
        <f>SUM(J1608:K1608)</f>
        <v>4187274174.3199997</v>
      </c>
      <c r="M1608" s="48">
        <f>+M1609</f>
        <v>4187274174.3199997</v>
      </c>
    </row>
    <row r="1609" spans="1:13" s="2" customFormat="1" ht="13.5" x14ac:dyDescent="0.25">
      <c r="A1609" s="16" t="s">
        <v>7083</v>
      </c>
      <c r="B1609" s="16" t="s">
        <v>7097</v>
      </c>
      <c r="C1609" s="17" t="s">
        <v>330</v>
      </c>
      <c r="D1609" s="7">
        <f>SUM(D1610:D1620)</f>
        <v>0</v>
      </c>
      <c r="E1609" s="7">
        <f>SUM(E1610:E1620)</f>
        <v>0</v>
      </c>
      <c r="F1609" s="8">
        <f>+D1609+E1609</f>
        <v>0</v>
      </c>
      <c r="G1609" s="10">
        <f>SUM(G1610:G1620)</f>
        <v>0</v>
      </c>
      <c r="H1609" s="7">
        <f>SUM(H1610:H1620)</f>
        <v>0</v>
      </c>
      <c r="I1609" s="70">
        <f>+SUM(F1609:H1609)</f>
        <v>0</v>
      </c>
      <c r="J1609" s="48">
        <f>SUM(J1610:J1620)</f>
        <v>0</v>
      </c>
      <c r="K1609" s="10">
        <f>SUM(K1610:K1620)</f>
        <v>4187274174.3199997</v>
      </c>
      <c r="L1609" s="70">
        <f>SUM(J1609:K1609)</f>
        <v>4187274174.3199997</v>
      </c>
      <c r="M1609" s="47">
        <f>SUM(M1610:M1620)</f>
        <v>4187274174.3199997</v>
      </c>
    </row>
    <row r="1610" spans="1:13" s="2" customFormat="1" ht="27" x14ac:dyDescent="0.25">
      <c r="A1610" s="31" t="s">
        <v>7084</v>
      </c>
      <c r="B1610" s="31" t="s">
        <v>7098</v>
      </c>
      <c r="C1610" s="32" t="s">
        <v>333</v>
      </c>
      <c r="D1610" s="11"/>
      <c r="E1610" s="11"/>
      <c r="F1610" s="57">
        <f>SUM(D1610:E1610)</f>
        <v>0</v>
      </c>
      <c r="G1610" s="58"/>
      <c r="H1610" s="11"/>
      <c r="I1610" s="73">
        <f>SUM(F1610:H1610)</f>
        <v>0</v>
      </c>
      <c r="J1610" s="59"/>
      <c r="K1610" s="58"/>
      <c r="L1610" s="73">
        <f t="shared" si="518"/>
        <v>0</v>
      </c>
      <c r="M1610" s="59">
        <f t="shared" ref="M1610:M1620" si="526">+L1610+I1610</f>
        <v>0</v>
      </c>
    </row>
    <row r="1611" spans="1:13" s="2" customFormat="1" ht="13.5" x14ac:dyDescent="0.25">
      <c r="A1611" s="31" t="s">
        <v>7085</v>
      </c>
      <c r="B1611" s="31" t="s">
        <v>7099</v>
      </c>
      <c r="C1611" s="32" t="s">
        <v>369</v>
      </c>
      <c r="D1611" s="11"/>
      <c r="E1611" s="11"/>
      <c r="F1611" s="57">
        <f t="shared" ref="F1611:F1620" si="527">SUM(D1611:E1611)</f>
        <v>0</v>
      </c>
      <c r="G1611" s="58"/>
      <c r="H1611" s="11"/>
      <c r="I1611" s="73">
        <f t="shared" ref="I1611:I1620" si="528">SUM(F1611:H1611)</f>
        <v>0</v>
      </c>
      <c r="J1611" s="59"/>
      <c r="K1611" s="58"/>
      <c r="L1611" s="73">
        <f t="shared" si="518"/>
        <v>0</v>
      </c>
      <c r="M1611" s="59">
        <f t="shared" si="526"/>
        <v>0</v>
      </c>
    </row>
    <row r="1612" spans="1:13" s="2" customFormat="1" ht="40.5" x14ac:dyDescent="0.25">
      <c r="A1612" s="31" t="s">
        <v>7086</v>
      </c>
      <c r="B1612" s="31" t="s">
        <v>7100</v>
      </c>
      <c r="C1612" s="32" t="s">
        <v>384</v>
      </c>
      <c r="D1612" s="11"/>
      <c r="E1612" s="11"/>
      <c r="F1612" s="57">
        <f t="shared" si="527"/>
        <v>0</v>
      </c>
      <c r="G1612" s="58"/>
      <c r="H1612" s="11"/>
      <c r="I1612" s="73">
        <f t="shared" si="528"/>
        <v>0</v>
      </c>
      <c r="J1612" s="59"/>
      <c r="K1612" s="58"/>
      <c r="L1612" s="73">
        <f t="shared" si="518"/>
        <v>0</v>
      </c>
      <c r="M1612" s="59">
        <f t="shared" si="526"/>
        <v>0</v>
      </c>
    </row>
    <row r="1613" spans="1:13" s="2" customFormat="1" ht="27" x14ac:dyDescent="0.25">
      <c r="A1613" s="31" t="s">
        <v>7087</v>
      </c>
      <c r="B1613" s="31" t="s">
        <v>7101</v>
      </c>
      <c r="C1613" s="32" t="s">
        <v>459</v>
      </c>
      <c r="D1613" s="11"/>
      <c r="E1613" s="11"/>
      <c r="F1613" s="57">
        <f t="shared" si="527"/>
        <v>0</v>
      </c>
      <c r="G1613" s="58"/>
      <c r="H1613" s="11"/>
      <c r="I1613" s="73">
        <f t="shared" si="528"/>
        <v>0</v>
      </c>
      <c r="J1613" s="59"/>
      <c r="K1613" s="58"/>
      <c r="L1613" s="73">
        <f t="shared" si="518"/>
        <v>0</v>
      </c>
      <c r="M1613" s="59">
        <f t="shared" si="526"/>
        <v>0</v>
      </c>
    </row>
    <row r="1614" spans="1:13" s="2" customFormat="1" ht="13.5" x14ac:dyDescent="0.25">
      <c r="A1614" s="31" t="s">
        <v>7088</v>
      </c>
      <c r="B1614" s="31" t="s">
        <v>7102</v>
      </c>
      <c r="C1614" s="32" t="s">
        <v>588</v>
      </c>
      <c r="D1614" s="11"/>
      <c r="E1614" s="11"/>
      <c r="F1614" s="57">
        <f t="shared" si="527"/>
        <v>0</v>
      </c>
      <c r="G1614" s="58"/>
      <c r="H1614" s="11"/>
      <c r="I1614" s="73">
        <f t="shared" si="528"/>
        <v>0</v>
      </c>
      <c r="J1614" s="59"/>
      <c r="K1614" s="58"/>
      <c r="L1614" s="73">
        <f t="shared" si="518"/>
        <v>0</v>
      </c>
      <c r="M1614" s="59">
        <f t="shared" si="526"/>
        <v>0</v>
      </c>
    </row>
    <row r="1615" spans="1:13" s="2" customFormat="1" ht="13.5" x14ac:dyDescent="0.25">
      <c r="A1615" s="31" t="s">
        <v>7089</v>
      </c>
      <c r="B1615" s="31" t="s">
        <v>7103</v>
      </c>
      <c r="C1615" s="32" t="s">
        <v>650</v>
      </c>
      <c r="D1615" s="11"/>
      <c r="E1615" s="11"/>
      <c r="F1615" s="57">
        <f t="shared" si="527"/>
        <v>0</v>
      </c>
      <c r="G1615" s="58"/>
      <c r="H1615" s="11"/>
      <c r="I1615" s="73">
        <f t="shared" si="528"/>
        <v>0</v>
      </c>
      <c r="J1615" s="59"/>
      <c r="K1615" s="58"/>
      <c r="L1615" s="73">
        <f t="shared" si="518"/>
        <v>0</v>
      </c>
      <c r="M1615" s="59">
        <f t="shared" si="526"/>
        <v>0</v>
      </c>
    </row>
    <row r="1616" spans="1:13" s="2" customFormat="1" ht="54" x14ac:dyDescent="0.25">
      <c r="A1616" s="31" t="s">
        <v>7090</v>
      </c>
      <c r="B1616" s="31" t="s">
        <v>7104</v>
      </c>
      <c r="C1616" s="32" t="s">
        <v>674</v>
      </c>
      <c r="D1616" s="11"/>
      <c r="E1616" s="11"/>
      <c r="F1616" s="57">
        <f t="shared" si="527"/>
        <v>0</v>
      </c>
      <c r="G1616" s="58"/>
      <c r="H1616" s="11"/>
      <c r="I1616" s="73">
        <f t="shared" si="528"/>
        <v>0</v>
      </c>
      <c r="J1616" s="59"/>
      <c r="K1616" s="58"/>
      <c r="L1616" s="73">
        <f t="shared" si="518"/>
        <v>0</v>
      </c>
      <c r="M1616" s="59">
        <f t="shared" si="526"/>
        <v>0</v>
      </c>
    </row>
    <row r="1617" spans="1:13" s="2" customFormat="1" ht="27" x14ac:dyDescent="0.25">
      <c r="A1617" s="31" t="s">
        <v>7091</v>
      </c>
      <c r="B1617" s="31" t="s">
        <v>7105</v>
      </c>
      <c r="C1617" s="32" t="s">
        <v>722</v>
      </c>
      <c r="D1617" s="11"/>
      <c r="E1617" s="11"/>
      <c r="F1617" s="57">
        <f t="shared" si="527"/>
        <v>0</v>
      </c>
      <c r="G1617" s="58"/>
      <c r="H1617" s="11"/>
      <c r="I1617" s="73">
        <f t="shared" si="528"/>
        <v>0</v>
      </c>
      <c r="J1617" s="59"/>
      <c r="K1617" s="58"/>
      <c r="L1617" s="73">
        <f t="shared" si="518"/>
        <v>0</v>
      </c>
      <c r="M1617" s="59">
        <f t="shared" si="526"/>
        <v>0</v>
      </c>
    </row>
    <row r="1618" spans="1:13" s="2" customFormat="1" ht="27" x14ac:dyDescent="0.25">
      <c r="A1618" s="31" t="s">
        <v>7092</v>
      </c>
      <c r="B1618" s="31" t="s">
        <v>7106</v>
      </c>
      <c r="C1618" s="32" t="s">
        <v>755</v>
      </c>
      <c r="D1618" s="11"/>
      <c r="E1618" s="11"/>
      <c r="F1618" s="57">
        <f t="shared" si="527"/>
        <v>0</v>
      </c>
      <c r="G1618" s="58"/>
      <c r="H1618" s="11"/>
      <c r="I1618" s="73">
        <f t="shared" si="528"/>
        <v>0</v>
      </c>
      <c r="J1618" s="59"/>
      <c r="K1618" s="58">
        <f>4411915609.32-209934392-14707043</f>
        <v>4187274174.3199997</v>
      </c>
      <c r="L1618" s="73">
        <f t="shared" si="518"/>
        <v>4187274174.3199997</v>
      </c>
      <c r="M1618" s="59">
        <f t="shared" si="526"/>
        <v>4187274174.3199997</v>
      </c>
    </row>
    <row r="1619" spans="1:13" s="2" customFormat="1" ht="27" x14ac:dyDescent="0.25">
      <c r="A1619" s="31" t="s">
        <v>7093</v>
      </c>
      <c r="B1619" s="31" t="s">
        <v>7107</v>
      </c>
      <c r="C1619" s="32" t="s">
        <v>863</v>
      </c>
      <c r="D1619" s="11"/>
      <c r="E1619" s="11"/>
      <c r="F1619" s="57">
        <f t="shared" si="527"/>
        <v>0</v>
      </c>
      <c r="G1619" s="58"/>
      <c r="H1619" s="11"/>
      <c r="I1619" s="73">
        <f t="shared" si="528"/>
        <v>0</v>
      </c>
      <c r="J1619" s="59"/>
      <c r="K1619" s="58"/>
      <c r="L1619" s="73">
        <f t="shared" si="518"/>
        <v>0</v>
      </c>
      <c r="M1619" s="59">
        <f t="shared" si="526"/>
        <v>0</v>
      </c>
    </row>
    <row r="1620" spans="1:13" s="2" customFormat="1" ht="13.5" x14ac:dyDescent="0.25">
      <c r="A1620" s="31" t="s">
        <v>7094</v>
      </c>
      <c r="B1620" s="31" t="s">
        <v>7108</v>
      </c>
      <c r="C1620" s="32" t="s">
        <v>914</v>
      </c>
      <c r="D1620" s="11"/>
      <c r="E1620" s="11"/>
      <c r="F1620" s="57">
        <f t="shared" si="527"/>
        <v>0</v>
      </c>
      <c r="G1620" s="58"/>
      <c r="H1620" s="11"/>
      <c r="I1620" s="73">
        <f t="shared" si="528"/>
        <v>0</v>
      </c>
      <c r="J1620" s="59"/>
      <c r="K1620" s="58"/>
      <c r="L1620" s="73">
        <f t="shared" si="518"/>
        <v>0</v>
      </c>
      <c r="M1620" s="59">
        <f t="shared" si="526"/>
        <v>0</v>
      </c>
    </row>
    <row r="1621" spans="1:13" s="2" customFormat="1" ht="27" x14ac:dyDescent="0.25">
      <c r="A1621" s="16" t="s">
        <v>3640</v>
      </c>
      <c r="B1621" s="16" t="s">
        <v>3654</v>
      </c>
      <c r="C1621" s="17" t="s">
        <v>3668</v>
      </c>
      <c r="D1621" s="7">
        <f>D1622</f>
        <v>0</v>
      </c>
      <c r="E1621" s="7">
        <f t="shared" ref="E1621:K1621" si="529">E1622</f>
        <v>0</v>
      </c>
      <c r="F1621" s="8">
        <f t="shared" si="529"/>
        <v>0</v>
      </c>
      <c r="G1621" s="10">
        <f t="shared" si="529"/>
        <v>0</v>
      </c>
      <c r="H1621" s="7">
        <f t="shared" si="529"/>
        <v>0</v>
      </c>
      <c r="I1621" s="70">
        <f t="shared" si="529"/>
        <v>0</v>
      </c>
      <c r="J1621" s="48">
        <f t="shared" si="529"/>
        <v>88666718</v>
      </c>
      <c r="K1621" s="10">
        <f t="shared" si="529"/>
        <v>0</v>
      </c>
      <c r="L1621" s="70">
        <f>SUM(J1621:K1621)</f>
        <v>88666718</v>
      </c>
      <c r="M1621" s="48">
        <f>+I1621+L1621</f>
        <v>88666718</v>
      </c>
    </row>
    <row r="1622" spans="1:13" s="2" customFormat="1" ht="13.5" x14ac:dyDescent="0.25">
      <c r="A1622" s="16" t="s">
        <v>3641</v>
      </c>
      <c r="B1622" s="16" t="s">
        <v>3655</v>
      </c>
      <c r="C1622" s="17" t="s">
        <v>170</v>
      </c>
      <c r="D1622" s="7">
        <f>+D1623</f>
        <v>0</v>
      </c>
      <c r="E1622" s="7">
        <f t="shared" ref="E1622:K1622" si="530">+E1623</f>
        <v>0</v>
      </c>
      <c r="F1622" s="8">
        <f t="shared" si="530"/>
        <v>0</v>
      </c>
      <c r="G1622" s="10">
        <f t="shared" si="530"/>
        <v>0</v>
      </c>
      <c r="H1622" s="7">
        <f t="shared" si="530"/>
        <v>0</v>
      </c>
      <c r="I1622" s="70">
        <f t="shared" si="530"/>
        <v>0</v>
      </c>
      <c r="J1622" s="48">
        <f t="shared" si="530"/>
        <v>88666718</v>
      </c>
      <c r="K1622" s="10">
        <f t="shared" si="530"/>
        <v>0</v>
      </c>
      <c r="L1622" s="70">
        <f>SUM(J1622:K1622)</f>
        <v>88666718</v>
      </c>
      <c r="M1622" s="48">
        <f>+M1623</f>
        <v>88666718</v>
      </c>
    </row>
    <row r="1623" spans="1:13" s="2" customFormat="1" ht="13.5" x14ac:dyDescent="0.25">
      <c r="A1623" s="16" t="s">
        <v>3642</v>
      </c>
      <c r="B1623" s="16" t="s">
        <v>3656</v>
      </c>
      <c r="C1623" s="17" t="s">
        <v>330</v>
      </c>
      <c r="D1623" s="7">
        <f>SUM(D1624:D1634)</f>
        <v>0</v>
      </c>
      <c r="E1623" s="7">
        <f>SUM(E1624:E1634)</f>
        <v>0</v>
      </c>
      <c r="F1623" s="8">
        <f>+D1623+E1623</f>
        <v>0</v>
      </c>
      <c r="G1623" s="10">
        <f>SUM(G1624:G1634)</f>
        <v>0</v>
      </c>
      <c r="H1623" s="7">
        <f>SUM(H1624:H1634)</f>
        <v>0</v>
      </c>
      <c r="I1623" s="70">
        <f>+SUM(F1623:H1623)</f>
        <v>0</v>
      </c>
      <c r="J1623" s="48">
        <f>SUM(J1624:J1634)</f>
        <v>88666718</v>
      </c>
      <c r="K1623" s="10">
        <f>SUM(K1624:K1634)</f>
        <v>0</v>
      </c>
      <c r="L1623" s="70">
        <f>SUM(J1623:K1623)</f>
        <v>88666718</v>
      </c>
      <c r="M1623" s="47">
        <f>SUM(M1624:M1634)</f>
        <v>88666718</v>
      </c>
    </row>
    <row r="1624" spans="1:13" s="2" customFormat="1" ht="27" x14ac:dyDescent="0.25">
      <c r="A1624" s="31" t="s">
        <v>3643</v>
      </c>
      <c r="B1624" s="31" t="s">
        <v>3657</v>
      </c>
      <c r="C1624" s="32" t="s">
        <v>333</v>
      </c>
      <c r="D1624" s="11"/>
      <c r="E1624" s="11"/>
      <c r="F1624" s="57">
        <f>SUM(D1624:E1624)</f>
        <v>0</v>
      </c>
      <c r="G1624" s="58"/>
      <c r="H1624" s="11"/>
      <c r="I1624" s="73">
        <f>SUM(F1624:H1624)</f>
        <v>0</v>
      </c>
      <c r="J1624" s="59"/>
      <c r="K1624" s="58"/>
      <c r="L1624" s="73">
        <f t="shared" ref="L1624:L1634" si="531">SUM(J1624:K1624)</f>
        <v>0</v>
      </c>
      <c r="M1624" s="59">
        <f t="shared" ref="M1624:M1634" si="532">+L1624+I1624</f>
        <v>0</v>
      </c>
    </row>
    <row r="1625" spans="1:13" s="2" customFormat="1" ht="13.5" x14ac:dyDescent="0.25">
      <c r="A1625" s="31" t="s">
        <v>3644</v>
      </c>
      <c r="B1625" s="31" t="s">
        <v>3658</v>
      </c>
      <c r="C1625" s="32" t="s">
        <v>369</v>
      </c>
      <c r="D1625" s="11"/>
      <c r="E1625" s="11"/>
      <c r="F1625" s="57">
        <f t="shared" ref="F1625:F1634" si="533">SUM(D1625:E1625)</f>
        <v>0</v>
      </c>
      <c r="G1625" s="58"/>
      <c r="H1625" s="11"/>
      <c r="I1625" s="73">
        <f t="shared" ref="I1625:I1634" si="534">SUM(F1625:H1625)</f>
        <v>0</v>
      </c>
      <c r="J1625" s="59"/>
      <c r="K1625" s="58"/>
      <c r="L1625" s="73">
        <f t="shared" si="531"/>
        <v>0</v>
      </c>
      <c r="M1625" s="59">
        <f t="shared" si="532"/>
        <v>0</v>
      </c>
    </row>
    <row r="1626" spans="1:13" s="2" customFormat="1" ht="40.5" x14ac:dyDescent="0.25">
      <c r="A1626" s="31" t="s">
        <v>3645</v>
      </c>
      <c r="B1626" s="31" t="s">
        <v>3659</v>
      </c>
      <c r="C1626" s="32" t="s">
        <v>384</v>
      </c>
      <c r="D1626" s="11"/>
      <c r="E1626" s="11"/>
      <c r="F1626" s="57">
        <f t="shared" si="533"/>
        <v>0</v>
      </c>
      <c r="G1626" s="58"/>
      <c r="H1626" s="11"/>
      <c r="I1626" s="73">
        <f t="shared" si="534"/>
        <v>0</v>
      </c>
      <c r="J1626" s="59"/>
      <c r="K1626" s="58"/>
      <c r="L1626" s="73">
        <f t="shared" si="531"/>
        <v>0</v>
      </c>
      <c r="M1626" s="59">
        <f t="shared" si="532"/>
        <v>0</v>
      </c>
    </row>
    <row r="1627" spans="1:13" s="2" customFormat="1" ht="27" x14ac:dyDescent="0.25">
      <c r="A1627" s="31" t="s">
        <v>3646</v>
      </c>
      <c r="B1627" s="31" t="s">
        <v>3660</v>
      </c>
      <c r="C1627" s="32" t="s">
        <v>459</v>
      </c>
      <c r="D1627" s="11"/>
      <c r="E1627" s="11"/>
      <c r="F1627" s="57">
        <f t="shared" si="533"/>
        <v>0</v>
      </c>
      <c r="G1627" s="58"/>
      <c r="H1627" s="11"/>
      <c r="I1627" s="73">
        <f t="shared" si="534"/>
        <v>0</v>
      </c>
      <c r="J1627" s="59"/>
      <c r="K1627" s="58"/>
      <c r="L1627" s="73">
        <f t="shared" si="531"/>
        <v>0</v>
      </c>
      <c r="M1627" s="59">
        <f t="shared" si="532"/>
        <v>0</v>
      </c>
    </row>
    <row r="1628" spans="1:13" s="2" customFormat="1" ht="13.5" x14ac:dyDescent="0.25">
      <c r="A1628" s="31" t="s">
        <v>3647</v>
      </c>
      <c r="B1628" s="31" t="s">
        <v>3661</v>
      </c>
      <c r="C1628" s="32" t="s">
        <v>588</v>
      </c>
      <c r="D1628" s="11"/>
      <c r="E1628" s="11"/>
      <c r="F1628" s="57">
        <f t="shared" si="533"/>
        <v>0</v>
      </c>
      <c r="G1628" s="58"/>
      <c r="H1628" s="11"/>
      <c r="I1628" s="73">
        <f t="shared" si="534"/>
        <v>0</v>
      </c>
      <c r="J1628" s="59"/>
      <c r="K1628" s="58"/>
      <c r="L1628" s="73">
        <f t="shared" si="531"/>
        <v>0</v>
      </c>
      <c r="M1628" s="59">
        <f t="shared" si="532"/>
        <v>0</v>
      </c>
    </row>
    <row r="1629" spans="1:13" s="2" customFormat="1" ht="13.5" x14ac:dyDescent="0.25">
      <c r="A1629" s="31" t="s">
        <v>3648</v>
      </c>
      <c r="B1629" s="31" t="s">
        <v>3662</v>
      </c>
      <c r="C1629" s="32" t="s">
        <v>650</v>
      </c>
      <c r="D1629" s="11"/>
      <c r="E1629" s="11"/>
      <c r="F1629" s="57">
        <f t="shared" si="533"/>
        <v>0</v>
      </c>
      <c r="G1629" s="58"/>
      <c r="H1629" s="11"/>
      <c r="I1629" s="73">
        <f t="shared" si="534"/>
        <v>0</v>
      </c>
      <c r="J1629" s="59"/>
      <c r="K1629" s="58"/>
      <c r="L1629" s="73">
        <f t="shared" si="531"/>
        <v>0</v>
      </c>
      <c r="M1629" s="59">
        <f t="shared" si="532"/>
        <v>0</v>
      </c>
    </row>
    <row r="1630" spans="1:13" s="2" customFormat="1" ht="54" x14ac:dyDescent="0.25">
      <c r="A1630" s="31" t="s">
        <v>3649</v>
      </c>
      <c r="B1630" s="31" t="s">
        <v>3663</v>
      </c>
      <c r="C1630" s="32" t="s">
        <v>674</v>
      </c>
      <c r="D1630" s="11"/>
      <c r="E1630" s="11"/>
      <c r="F1630" s="57">
        <f t="shared" si="533"/>
        <v>0</v>
      </c>
      <c r="G1630" s="58"/>
      <c r="H1630" s="11"/>
      <c r="I1630" s="73">
        <f t="shared" si="534"/>
        <v>0</v>
      </c>
      <c r="J1630" s="59"/>
      <c r="K1630" s="58"/>
      <c r="L1630" s="73">
        <f t="shared" si="531"/>
        <v>0</v>
      </c>
      <c r="M1630" s="59">
        <f t="shared" si="532"/>
        <v>0</v>
      </c>
    </row>
    <row r="1631" spans="1:13" s="2" customFormat="1" ht="27" x14ac:dyDescent="0.25">
      <c r="A1631" s="31" t="s">
        <v>3650</v>
      </c>
      <c r="B1631" s="31" t="s">
        <v>3664</v>
      </c>
      <c r="C1631" s="32" t="s">
        <v>722</v>
      </c>
      <c r="D1631" s="11"/>
      <c r="E1631" s="11"/>
      <c r="F1631" s="57">
        <f t="shared" si="533"/>
        <v>0</v>
      </c>
      <c r="G1631" s="58"/>
      <c r="H1631" s="11"/>
      <c r="I1631" s="73">
        <f t="shared" si="534"/>
        <v>0</v>
      </c>
      <c r="J1631" s="59">
        <v>88666718</v>
      </c>
      <c r="K1631" s="58"/>
      <c r="L1631" s="73">
        <f t="shared" si="531"/>
        <v>88666718</v>
      </c>
      <c r="M1631" s="59">
        <f t="shared" si="532"/>
        <v>88666718</v>
      </c>
    </row>
    <row r="1632" spans="1:13" s="2" customFormat="1" ht="27" x14ac:dyDescent="0.25">
      <c r="A1632" s="31" t="s">
        <v>3651</v>
      </c>
      <c r="B1632" s="31" t="s">
        <v>3665</v>
      </c>
      <c r="C1632" s="32" t="s">
        <v>755</v>
      </c>
      <c r="D1632" s="11"/>
      <c r="E1632" s="11"/>
      <c r="F1632" s="57">
        <f t="shared" si="533"/>
        <v>0</v>
      </c>
      <c r="G1632" s="58"/>
      <c r="H1632" s="11"/>
      <c r="I1632" s="73">
        <f t="shared" si="534"/>
        <v>0</v>
      </c>
      <c r="J1632" s="59"/>
      <c r="K1632" s="58"/>
      <c r="L1632" s="73">
        <f t="shared" si="531"/>
        <v>0</v>
      </c>
      <c r="M1632" s="59">
        <f t="shared" si="532"/>
        <v>0</v>
      </c>
    </row>
    <row r="1633" spans="1:13" s="2" customFormat="1" ht="27" x14ac:dyDescent="0.25">
      <c r="A1633" s="31" t="s">
        <v>3652</v>
      </c>
      <c r="B1633" s="31" t="s">
        <v>3666</v>
      </c>
      <c r="C1633" s="32" t="s">
        <v>863</v>
      </c>
      <c r="D1633" s="11"/>
      <c r="E1633" s="11"/>
      <c r="F1633" s="57">
        <f t="shared" si="533"/>
        <v>0</v>
      </c>
      <c r="G1633" s="58"/>
      <c r="H1633" s="11"/>
      <c r="I1633" s="73">
        <f t="shared" si="534"/>
        <v>0</v>
      </c>
      <c r="J1633" s="59"/>
      <c r="K1633" s="58"/>
      <c r="L1633" s="73">
        <f t="shared" si="531"/>
        <v>0</v>
      </c>
      <c r="M1633" s="59">
        <f t="shared" si="532"/>
        <v>0</v>
      </c>
    </row>
    <row r="1634" spans="1:13" s="2" customFormat="1" ht="13.5" x14ac:dyDescent="0.25">
      <c r="A1634" s="31" t="s">
        <v>3653</v>
      </c>
      <c r="B1634" s="31" t="s">
        <v>3667</v>
      </c>
      <c r="C1634" s="32" t="s">
        <v>914</v>
      </c>
      <c r="D1634" s="11"/>
      <c r="E1634" s="11"/>
      <c r="F1634" s="57">
        <f t="shared" si="533"/>
        <v>0</v>
      </c>
      <c r="G1634" s="58"/>
      <c r="H1634" s="11"/>
      <c r="I1634" s="73">
        <f t="shared" si="534"/>
        <v>0</v>
      </c>
      <c r="J1634" s="59"/>
      <c r="K1634" s="58"/>
      <c r="L1634" s="73">
        <f t="shared" si="531"/>
        <v>0</v>
      </c>
      <c r="M1634" s="59">
        <f t="shared" si="532"/>
        <v>0</v>
      </c>
    </row>
    <row r="1635" spans="1:13" s="2" customFormat="1" ht="27" x14ac:dyDescent="0.25">
      <c r="A1635" s="16" t="s">
        <v>3669</v>
      </c>
      <c r="B1635" s="16" t="s">
        <v>3683</v>
      </c>
      <c r="C1635" s="17" t="s">
        <v>3697</v>
      </c>
      <c r="D1635" s="7">
        <f t="shared" ref="D1635:K1635" si="535">D1636</f>
        <v>0</v>
      </c>
      <c r="E1635" s="7">
        <f t="shared" si="535"/>
        <v>0</v>
      </c>
      <c r="F1635" s="8">
        <f t="shared" si="535"/>
        <v>0</v>
      </c>
      <c r="G1635" s="10">
        <f t="shared" si="535"/>
        <v>0</v>
      </c>
      <c r="H1635" s="7">
        <f t="shared" si="535"/>
        <v>0</v>
      </c>
      <c r="I1635" s="70">
        <f t="shared" si="535"/>
        <v>0</v>
      </c>
      <c r="J1635" s="48">
        <f>J1636</f>
        <v>3739900</v>
      </c>
      <c r="K1635" s="10">
        <f t="shared" si="535"/>
        <v>0</v>
      </c>
      <c r="L1635" s="70">
        <f>SUM(J1635:K1635)</f>
        <v>3739900</v>
      </c>
      <c r="M1635" s="48">
        <f>+I1635+L1635</f>
        <v>3739900</v>
      </c>
    </row>
    <row r="1636" spans="1:13" s="2" customFormat="1" ht="13.5" x14ac:dyDescent="0.25">
      <c r="A1636" s="16" t="s">
        <v>3670</v>
      </c>
      <c r="B1636" s="16" t="s">
        <v>3684</v>
      </c>
      <c r="C1636" s="17" t="s">
        <v>170</v>
      </c>
      <c r="D1636" s="7">
        <f t="shared" ref="D1636:K1636" si="536">+D1637</f>
        <v>0</v>
      </c>
      <c r="E1636" s="7">
        <f t="shared" si="536"/>
        <v>0</v>
      </c>
      <c r="F1636" s="8">
        <f t="shared" si="536"/>
        <v>0</v>
      </c>
      <c r="G1636" s="10">
        <f t="shared" si="536"/>
        <v>0</v>
      </c>
      <c r="H1636" s="7">
        <f t="shared" si="536"/>
        <v>0</v>
      </c>
      <c r="I1636" s="70">
        <f t="shared" si="536"/>
        <v>0</v>
      </c>
      <c r="J1636" s="48">
        <f t="shared" si="536"/>
        <v>3739900</v>
      </c>
      <c r="K1636" s="10">
        <f t="shared" si="536"/>
        <v>0</v>
      </c>
      <c r="L1636" s="70">
        <f t="shared" si="518"/>
        <v>3739900</v>
      </c>
      <c r="M1636" s="48">
        <f>+I1636+L1636</f>
        <v>3739900</v>
      </c>
    </row>
    <row r="1637" spans="1:13" s="2" customFormat="1" ht="13.5" x14ac:dyDescent="0.25">
      <c r="A1637" s="16" t="s">
        <v>3671</v>
      </c>
      <c r="B1637" s="16" t="s">
        <v>3685</v>
      </c>
      <c r="C1637" s="17" t="s">
        <v>330</v>
      </c>
      <c r="D1637" s="7">
        <f t="shared" ref="D1637:E1637" si="537">SUM(D1638:D1648)</f>
        <v>0</v>
      </c>
      <c r="E1637" s="7">
        <f t="shared" si="537"/>
        <v>0</v>
      </c>
      <c r="F1637" s="8">
        <f>+D1637+E1637</f>
        <v>0</v>
      </c>
      <c r="G1637" s="10">
        <f>SUM(G1638:G1648)</f>
        <v>0</v>
      </c>
      <c r="H1637" s="7">
        <f>SUM(H1638:H1648)</f>
        <v>0</v>
      </c>
      <c r="I1637" s="70">
        <f>+SUM(F1637:H1637)</f>
        <v>0</v>
      </c>
      <c r="J1637" s="48">
        <f>SUM(J1638:J1648)</f>
        <v>3739900</v>
      </c>
      <c r="K1637" s="10">
        <f>SUM(K1638:K1648)</f>
        <v>0</v>
      </c>
      <c r="L1637" s="70">
        <f t="shared" si="518"/>
        <v>3739900</v>
      </c>
      <c r="M1637" s="47">
        <f>SUM(M1638:M1648)</f>
        <v>3739900</v>
      </c>
    </row>
    <row r="1638" spans="1:13" s="2" customFormat="1" ht="27" x14ac:dyDescent="0.25">
      <c r="A1638" s="31" t="s">
        <v>3672</v>
      </c>
      <c r="B1638" s="31" t="s">
        <v>3686</v>
      </c>
      <c r="C1638" s="32" t="s">
        <v>333</v>
      </c>
      <c r="D1638" s="11"/>
      <c r="E1638" s="11"/>
      <c r="F1638" s="57">
        <f>SUM(D1638:E1638)</f>
        <v>0</v>
      </c>
      <c r="G1638" s="58"/>
      <c r="H1638" s="11"/>
      <c r="I1638" s="73">
        <f>SUM(F1638:H1638)</f>
        <v>0</v>
      </c>
      <c r="J1638" s="59"/>
      <c r="K1638" s="58"/>
      <c r="L1638" s="73">
        <f t="shared" si="518"/>
        <v>0</v>
      </c>
      <c r="M1638" s="59">
        <f t="shared" ref="M1638:M1648" si="538">+L1638+I1638</f>
        <v>0</v>
      </c>
    </row>
    <row r="1639" spans="1:13" s="2" customFormat="1" ht="13.5" x14ac:dyDescent="0.25">
      <c r="A1639" s="31" t="s">
        <v>3673</v>
      </c>
      <c r="B1639" s="31" t="s">
        <v>3687</v>
      </c>
      <c r="C1639" s="32" t="s">
        <v>369</v>
      </c>
      <c r="D1639" s="11"/>
      <c r="E1639" s="11"/>
      <c r="F1639" s="57">
        <f t="shared" ref="F1639:F1648" si="539">SUM(D1639:E1639)</f>
        <v>0</v>
      </c>
      <c r="G1639" s="58"/>
      <c r="H1639" s="11"/>
      <c r="I1639" s="73">
        <f t="shared" ref="I1639:I1648" si="540">SUM(F1639:H1639)</f>
        <v>0</v>
      </c>
      <c r="J1639" s="59"/>
      <c r="K1639" s="58"/>
      <c r="L1639" s="73">
        <f t="shared" si="518"/>
        <v>0</v>
      </c>
      <c r="M1639" s="59">
        <f t="shared" si="538"/>
        <v>0</v>
      </c>
    </row>
    <row r="1640" spans="1:13" s="2" customFormat="1" ht="40.5" x14ac:dyDescent="0.25">
      <c r="A1640" s="31" t="s">
        <v>3674</v>
      </c>
      <c r="B1640" s="31" t="s">
        <v>3688</v>
      </c>
      <c r="C1640" s="32" t="s">
        <v>384</v>
      </c>
      <c r="D1640" s="11"/>
      <c r="E1640" s="11"/>
      <c r="F1640" s="57">
        <f t="shared" si="539"/>
        <v>0</v>
      </c>
      <c r="G1640" s="58"/>
      <c r="H1640" s="11"/>
      <c r="I1640" s="73">
        <f t="shared" si="540"/>
        <v>0</v>
      </c>
      <c r="J1640" s="59"/>
      <c r="K1640" s="58"/>
      <c r="L1640" s="73">
        <f t="shared" si="518"/>
        <v>0</v>
      </c>
      <c r="M1640" s="59">
        <f t="shared" si="538"/>
        <v>0</v>
      </c>
    </row>
    <row r="1641" spans="1:13" s="2" customFormat="1" ht="27" x14ac:dyDescent="0.25">
      <c r="A1641" s="31" t="s">
        <v>3675</v>
      </c>
      <c r="B1641" s="31" t="s">
        <v>3689</v>
      </c>
      <c r="C1641" s="32" t="s">
        <v>459</v>
      </c>
      <c r="D1641" s="11"/>
      <c r="E1641" s="11"/>
      <c r="F1641" s="57">
        <f t="shared" si="539"/>
        <v>0</v>
      </c>
      <c r="G1641" s="58"/>
      <c r="H1641" s="11"/>
      <c r="I1641" s="73">
        <f t="shared" si="540"/>
        <v>0</v>
      </c>
      <c r="J1641" s="59"/>
      <c r="K1641" s="58"/>
      <c r="L1641" s="73">
        <f t="shared" si="518"/>
        <v>0</v>
      </c>
      <c r="M1641" s="59">
        <f t="shared" si="538"/>
        <v>0</v>
      </c>
    </row>
    <row r="1642" spans="1:13" s="2" customFormat="1" ht="13.5" x14ac:dyDescent="0.25">
      <c r="A1642" s="31" t="s">
        <v>3676</v>
      </c>
      <c r="B1642" s="31" t="s">
        <v>3690</v>
      </c>
      <c r="C1642" s="32" t="s">
        <v>588</v>
      </c>
      <c r="D1642" s="11"/>
      <c r="E1642" s="11"/>
      <c r="F1642" s="57">
        <f t="shared" si="539"/>
        <v>0</v>
      </c>
      <c r="G1642" s="58"/>
      <c r="H1642" s="11"/>
      <c r="I1642" s="73">
        <f t="shared" si="540"/>
        <v>0</v>
      </c>
      <c r="J1642" s="59"/>
      <c r="K1642" s="58"/>
      <c r="L1642" s="73">
        <f t="shared" si="518"/>
        <v>0</v>
      </c>
      <c r="M1642" s="59">
        <f t="shared" si="538"/>
        <v>0</v>
      </c>
    </row>
    <row r="1643" spans="1:13" s="2" customFormat="1" ht="13.5" x14ac:dyDescent="0.25">
      <c r="A1643" s="31" t="s">
        <v>3677</v>
      </c>
      <c r="B1643" s="31" t="s">
        <v>3691</v>
      </c>
      <c r="C1643" s="32" t="s">
        <v>650</v>
      </c>
      <c r="D1643" s="11"/>
      <c r="E1643" s="11"/>
      <c r="F1643" s="57">
        <f t="shared" si="539"/>
        <v>0</v>
      </c>
      <c r="G1643" s="58"/>
      <c r="H1643" s="11"/>
      <c r="I1643" s="73">
        <f t="shared" si="540"/>
        <v>0</v>
      </c>
      <c r="J1643" s="59"/>
      <c r="K1643" s="58"/>
      <c r="L1643" s="73">
        <f t="shared" si="518"/>
        <v>0</v>
      </c>
      <c r="M1643" s="59">
        <f t="shared" si="538"/>
        <v>0</v>
      </c>
    </row>
    <row r="1644" spans="1:13" s="2" customFormat="1" ht="54" x14ac:dyDescent="0.25">
      <c r="A1644" s="31" t="s">
        <v>3678</v>
      </c>
      <c r="B1644" s="31" t="s">
        <v>3692</v>
      </c>
      <c r="C1644" s="32" t="s">
        <v>674</v>
      </c>
      <c r="D1644" s="11"/>
      <c r="E1644" s="11"/>
      <c r="F1644" s="57">
        <f t="shared" si="539"/>
        <v>0</v>
      </c>
      <c r="G1644" s="58"/>
      <c r="H1644" s="11"/>
      <c r="I1644" s="73">
        <f t="shared" si="540"/>
        <v>0</v>
      </c>
      <c r="J1644" s="59"/>
      <c r="K1644" s="58"/>
      <c r="L1644" s="73">
        <f t="shared" si="518"/>
        <v>0</v>
      </c>
      <c r="M1644" s="59">
        <f t="shared" si="538"/>
        <v>0</v>
      </c>
    </row>
    <row r="1645" spans="1:13" s="2" customFormat="1" ht="27" x14ac:dyDescent="0.25">
      <c r="A1645" s="31" t="s">
        <v>3679</v>
      </c>
      <c r="B1645" s="31" t="s">
        <v>3693</v>
      </c>
      <c r="C1645" s="32" t="s">
        <v>722</v>
      </c>
      <c r="D1645" s="11"/>
      <c r="E1645" s="11"/>
      <c r="F1645" s="57">
        <f t="shared" si="539"/>
        <v>0</v>
      </c>
      <c r="G1645" s="58"/>
      <c r="H1645" s="11"/>
      <c r="I1645" s="73">
        <f t="shared" si="540"/>
        <v>0</v>
      </c>
      <c r="J1645" s="59"/>
      <c r="K1645" s="58"/>
      <c r="L1645" s="73">
        <f t="shared" si="518"/>
        <v>0</v>
      </c>
      <c r="M1645" s="59">
        <f t="shared" si="538"/>
        <v>0</v>
      </c>
    </row>
    <row r="1646" spans="1:13" s="2" customFormat="1" ht="27" x14ac:dyDescent="0.25">
      <c r="A1646" s="31" t="s">
        <v>3680</v>
      </c>
      <c r="B1646" s="31" t="s">
        <v>3694</v>
      </c>
      <c r="C1646" s="32" t="s">
        <v>755</v>
      </c>
      <c r="D1646" s="11"/>
      <c r="E1646" s="11"/>
      <c r="F1646" s="57">
        <f t="shared" si="539"/>
        <v>0</v>
      </c>
      <c r="G1646" s="58"/>
      <c r="H1646" s="11"/>
      <c r="I1646" s="73">
        <f t="shared" si="540"/>
        <v>0</v>
      </c>
      <c r="J1646" s="59">
        <v>3739900</v>
      </c>
      <c r="K1646" s="58"/>
      <c r="L1646" s="73">
        <f t="shared" si="518"/>
        <v>3739900</v>
      </c>
      <c r="M1646" s="59">
        <f t="shared" si="538"/>
        <v>3739900</v>
      </c>
    </row>
    <row r="1647" spans="1:13" s="2" customFormat="1" ht="27" x14ac:dyDescent="0.25">
      <c r="A1647" s="31" t="s">
        <v>3681</v>
      </c>
      <c r="B1647" s="31" t="s">
        <v>3695</v>
      </c>
      <c r="C1647" s="32" t="s">
        <v>863</v>
      </c>
      <c r="D1647" s="11"/>
      <c r="E1647" s="11"/>
      <c r="F1647" s="57">
        <f t="shared" si="539"/>
        <v>0</v>
      </c>
      <c r="G1647" s="58"/>
      <c r="H1647" s="11"/>
      <c r="I1647" s="73">
        <f t="shared" si="540"/>
        <v>0</v>
      </c>
      <c r="J1647" s="59"/>
      <c r="K1647" s="58"/>
      <c r="L1647" s="73">
        <f t="shared" si="518"/>
        <v>0</v>
      </c>
      <c r="M1647" s="59">
        <f t="shared" si="538"/>
        <v>0</v>
      </c>
    </row>
    <row r="1648" spans="1:13" s="2" customFormat="1" ht="13.5" x14ac:dyDescent="0.25">
      <c r="A1648" s="31" t="s">
        <v>3682</v>
      </c>
      <c r="B1648" s="31" t="s">
        <v>3696</v>
      </c>
      <c r="C1648" s="32" t="s">
        <v>914</v>
      </c>
      <c r="D1648" s="11"/>
      <c r="E1648" s="11"/>
      <c r="F1648" s="57">
        <f t="shared" si="539"/>
        <v>0</v>
      </c>
      <c r="G1648" s="58"/>
      <c r="H1648" s="11"/>
      <c r="I1648" s="73">
        <f t="shared" si="540"/>
        <v>0</v>
      </c>
      <c r="J1648" s="59"/>
      <c r="K1648" s="58"/>
      <c r="L1648" s="73">
        <f t="shared" si="518"/>
        <v>0</v>
      </c>
      <c r="M1648" s="59">
        <f t="shared" si="538"/>
        <v>0</v>
      </c>
    </row>
    <row r="1649" spans="1:13" s="2" customFormat="1" ht="27" x14ac:dyDescent="0.25">
      <c r="A1649" s="16" t="s">
        <v>3698</v>
      </c>
      <c r="B1649" s="16" t="s">
        <v>3699</v>
      </c>
      <c r="C1649" s="17" t="s">
        <v>3726</v>
      </c>
      <c r="D1649" s="7">
        <f t="shared" ref="D1649:K1649" si="541">D1650</f>
        <v>0</v>
      </c>
      <c r="E1649" s="7">
        <f t="shared" si="541"/>
        <v>0</v>
      </c>
      <c r="F1649" s="8">
        <f t="shared" si="541"/>
        <v>0</v>
      </c>
      <c r="G1649" s="10">
        <f t="shared" si="541"/>
        <v>0</v>
      </c>
      <c r="H1649" s="7">
        <f t="shared" si="541"/>
        <v>0</v>
      </c>
      <c r="I1649" s="70">
        <f t="shared" si="541"/>
        <v>0</v>
      </c>
      <c r="J1649" s="48">
        <f t="shared" si="541"/>
        <v>124612075</v>
      </c>
      <c r="K1649" s="10">
        <f t="shared" si="541"/>
        <v>0</v>
      </c>
      <c r="L1649" s="70">
        <f t="shared" si="518"/>
        <v>124612075</v>
      </c>
      <c r="M1649" s="48">
        <f>+I1649+L1649</f>
        <v>124612075</v>
      </c>
    </row>
    <row r="1650" spans="1:13" s="2" customFormat="1" ht="13.5" x14ac:dyDescent="0.25">
      <c r="A1650" s="16" t="s">
        <v>3700</v>
      </c>
      <c r="B1650" s="16" t="s">
        <v>3701</v>
      </c>
      <c r="C1650" s="17" t="s">
        <v>170</v>
      </c>
      <c r="D1650" s="7">
        <f t="shared" ref="D1650:K1650" si="542">+D1651</f>
        <v>0</v>
      </c>
      <c r="E1650" s="7">
        <f t="shared" si="542"/>
        <v>0</v>
      </c>
      <c r="F1650" s="8">
        <f t="shared" si="542"/>
        <v>0</v>
      </c>
      <c r="G1650" s="10">
        <f t="shared" si="542"/>
        <v>0</v>
      </c>
      <c r="H1650" s="7">
        <f t="shared" si="542"/>
        <v>0</v>
      </c>
      <c r="I1650" s="70">
        <f t="shared" si="542"/>
        <v>0</v>
      </c>
      <c r="J1650" s="48">
        <f t="shared" si="542"/>
        <v>124612075</v>
      </c>
      <c r="K1650" s="10">
        <f t="shared" si="542"/>
        <v>0</v>
      </c>
      <c r="L1650" s="70">
        <f t="shared" si="518"/>
        <v>124612075</v>
      </c>
      <c r="M1650" s="48">
        <f>+I1650+L1650</f>
        <v>124612075</v>
      </c>
    </row>
    <row r="1651" spans="1:13" s="2" customFormat="1" ht="13.5" x14ac:dyDescent="0.25">
      <c r="A1651" s="16" t="s">
        <v>3702</v>
      </c>
      <c r="B1651" s="16" t="s">
        <v>3703</v>
      </c>
      <c r="C1651" s="17" t="s">
        <v>330</v>
      </c>
      <c r="D1651" s="7">
        <f t="shared" ref="D1651:E1651" si="543">SUM(D1652:D1662)</f>
        <v>0</v>
      </c>
      <c r="E1651" s="7">
        <f t="shared" si="543"/>
        <v>0</v>
      </c>
      <c r="F1651" s="8">
        <f>+D1651+E1651</f>
        <v>0</v>
      </c>
      <c r="G1651" s="10">
        <f>SUM(G1652:G1662)</f>
        <v>0</v>
      </c>
      <c r="H1651" s="7">
        <f>SUM(H1652:H1662)</f>
        <v>0</v>
      </c>
      <c r="I1651" s="70">
        <f>+SUM(F1651:H1651)</f>
        <v>0</v>
      </c>
      <c r="J1651" s="48">
        <f>SUM(J1652:J1662)</f>
        <v>124612075</v>
      </c>
      <c r="K1651" s="10">
        <f>SUM(K1652:K1662)</f>
        <v>0</v>
      </c>
      <c r="L1651" s="70">
        <f t="shared" si="518"/>
        <v>124612075</v>
      </c>
      <c r="M1651" s="47">
        <f>SUM(M1652:M1662)</f>
        <v>124612075</v>
      </c>
    </row>
    <row r="1652" spans="1:13" s="2" customFormat="1" ht="27" x14ac:dyDescent="0.25">
      <c r="A1652" s="31" t="s">
        <v>3704</v>
      </c>
      <c r="B1652" s="31" t="s">
        <v>3705</v>
      </c>
      <c r="C1652" s="32" t="s">
        <v>333</v>
      </c>
      <c r="D1652" s="11"/>
      <c r="E1652" s="11"/>
      <c r="F1652" s="57">
        <f>SUM(D1652:E1652)</f>
        <v>0</v>
      </c>
      <c r="G1652" s="58"/>
      <c r="H1652" s="11"/>
      <c r="I1652" s="73">
        <f>SUM(F1652:H1652)</f>
        <v>0</v>
      </c>
      <c r="J1652" s="59"/>
      <c r="K1652" s="58"/>
      <c r="L1652" s="73">
        <f t="shared" si="518"/>
        <v>0</v>
      </c>
      <c r="M1652" s="59">
        <f t="shared" ref="M1652:M1662" si="544">+L1652+I1652</f>
        <v>0</v>
      </c>
    </row>
    <row r="1653" spans="1:13" s="2" customFormat="1" ht="13.5" x14ac:dyDescent="0.25">
      <c r="A1653" s="31" t="s">
        <v>3706</v>
      </c>
      <c r="B1653" s="31" t="s">
        <v>3707</v>
      </c>
      <c r="C1653" s="32" t="s">
        <v>369</v>
      </c>
      <c r="D1653" s="11"/>
      <c r="E1653" s="11"/>
      <c r="F1653" s="57">
        <f t="shared" ref="F1653:F1662" si="545">SUM(D1653:E1653)</f>
        <v>0</v>
      </c>
      <c r="G1653" s="58"/>
      <c r="H1653" s="11"/>
      <c r="I1653" s="73">
        <f t="shared" ref="I1653:I1662" si="546">SUM(F1653:H1653)</f>
        <v>0</v>
      </c>
      <c r="J1653" s="59"/>
      <c r="K1653" s="58"/>
      <c r="L1653" s="73">
        <f t="shared" si="518"/>
        <v>0</v>
      </c>
      <c r="M1653" s="59">
        <f t="shared" si="544"/>
        <v>0</v>
      </c>
    </row>
    <row r="1654" spans="1:13" s="2" customFormat="1" ht="40.5" x14ac:dyDescent="0.25">
      <c r="A1654" s="31" t="s">
        <v>3708</v>
      </c>
      <c r="B1654" s="31" t="s">
        <v>3709</v>
      </c>
      <c r="C1654" s="32" t="s">
        <v>384</v>
      </c>
      <c r="D1654" s="11"/>
      <c r="E1654" s="11"/>
      <c r="F1654" s="57">
        <f t="shared" si="545"/>
        <v>0</v>
      </c>
      <c r="G1654" s="58"/>
      <c r="H1654" s="11"/>
      <c r="I1654" s="73">
        <f t="shared" si="546"/>
        <v>0</v>
      </c>
      <c r="J1654" s="59"/>
      <c r="K1654" s="58"/>
      <c r="L1654" s="73">
        <f t="shared" si="518"/>
        <v>0</v>
      </c>
      <c r="M1654" s="59">
        <f t="shared" si="544"/>
        <v>0</v>
      </c>
    </row>
    <row r="1655" spans="1:13" s="2" customFormat="1" ht="27" x14ac:dyDescent="0.25">
      <c r="A1655" s="31" t="s">
        <v>7306</v>
      </c>
      <c r="B1655" s="31" t="s">
        <v>3711</v>
      </c>
      <c r="C1655" s="32" t="s">
        <v>459</v>
      </c>
      <c r="D1655" s="11"/>
      <c r="E1655" s="11"/>
      <c r="F1655" s="57">
        <f t="shared" si="545"/>
        <v>0</v>
      </c>
      <c r="G1655" s="58"/>
      <c r="H1655" s="11"/>
      <c r="I1655" s="73">
        <f t="shared" si="546"/>
        <v>0</v>
      </c>
      <c r="J1655" s="59"/>
      <c r="K1655" s="58"/>
      <c r="L1655" s="73">
        <f t="shared" si="518"/>
        <v>0</v>
      </c>
      <c r="M1655" s="59">
        <f t="shared" si="544"/>
        <v>0</v>
      </c>
    </row>
    <row r="1656" spans="1:13" s="2" customFormat="1" ht="13.5" x14ac:dyDescent="0.25">
      <c r="A1656" s="31" t="s">
        <v>3712</v>
      </c>
      <c r="B1656" s="31" t="s">
        <v>3713</v>
      </c>
      <c r="C1656" s="32" t="s">
        <v>588</v>
      </c>
      <c r="D1656" s="11"/>
      <c r="E1656" s="11"/>
      <c r="F1656" s="57">
        <f t="shared" si="545"/>
        <v>0</v>
      </c>
      <c r="G1656" s="58"/>
      <c r="H1656" s="11"/>
      <c r="I1656" s="73">
        <f t="shared" si="546"/>
        <v>0</v>
      </c>
      <c r="J1656" s="59"/>
      <c r="K1656" s="58"/>
      <c r="L1656" s="73">
        <f t="shared" si="518"/>
        <v>0</v>
      </c>
      <c r="M1656" s="59">
        <f t="shared" si="544"/>
        <v>0</v>
      </c>
    </row>
    <row r="1657" spans="1:13" s="2" customFormat="1" ht="13.5" x14ac:dyDescent="0.25">
      <c r="A1657" s="31" t="s">
        <v>3714</v>
      </c>
      <c r="B1657" s="31" t="s">
        <v>3715</v>
      </c>
      <c r="C1657" s="32" t="s">
        <v>650</v>
      </c>
      <c r="D1657" s="11"/>
      <c r="E1657" s="11"/>
      <c r="F1657" s="57">
        <f t="shared" si="545"/>
        <v>0</v>
      </c>
      <c r="G1657" s="58"/>
      <c r="H1657" s="11"/>
      <c r="I1657" s="73">
        <f t="shared" si="546"/>
        <v>0</v>
      </c>
      <c r="J1657" s="59"/>
      <c r="K1657" s="58"/>
      <c r="L1657" s="73">
        <f t="shared" si="518"/>
        <v>0</v>
      </c>
      <c r="M1657" s="59">
        <f t="shared" si="544"/>
        <v>0</v>
      </c>
    </row>
    <row r="1658" spans="1:13" s="2" customFormat="1" ht="54" x14ac:dyDescent="0.25">
      <c r="A1658" s="31" t="s">
        <v>3716</v>
      </c>
      <c r="B1658" s="31" t="s">
        <v>3717</v>
      </c>
      <c r="C1658" s="32" t="s">
        <v>674</v>
      </c>
      <c r="D1658" s="11"/>
      <c r="E1658" s="11"/>
      <c r="F1658" s="57">
        <f t="shared" si="545"/>
        <v>0</v>
      </c>
      <c r="G1658" s="58"/>
      <c r="H1658" s="11"/>
      <c r="I1658" s="73">
        <f t="shared" si="546"/>
        <v>0</v>
      </c>
      <c r="J1658" s="59"/>
      <c r="K1658" s="58"/>
      <c r="L1658" s="73">
        <f t="shared" si="518"/>
        <v>0</v>
      </c>
      <c r="M1658" s="59">
        <f t="shared" si="544"/>
        <v>0</v>
      </c>
    </row>
    <row r="1659" spans="1:13" s="2" customFormat="1" ht="27" x14ac:dyDescent="0.25">
      <c r="A1659" s="31" t="s">
        <v>3718</v>
      </c>
      <c r="B1659" s="31" t="s">
        <v>3719</v>
      </c>
      <c r="C1659" s="32" t="s">
        <v>722</v>
      </c>
      <c r="D1659" s="11"/>
      <c r="E1659" s="11"/>
      <c r="F1659" s="57">
        <f t="shared" si="545"/>
        <v>0</v>
      </c>
      <c r="G1659" s="58"/>
      <c r="H1659" s="11"/>
      <c r="I1659" s="73">
        <f t="shared" si="546"/>
        <v>0</v>
      </c>
      <c r="J1659" s="59"/>
      <c r="K1659" s="58"/>
      <c r="L1659" s="73">
        <f t="shared" si="518"/>
        <v>0</v>
      </c>
      <c r="M1659" s="59">
        <f t="shared" si="544"/>
        <v>0</v>
      </c>
    </row>
    <row r="1660" spans="1:13" s="2" customFormat="1" ht="27" x14ac:dyDescent="0.25">
      <c r="A1660" s="31" t="s">
        <v>3720</v>
      </c>
      <c r="B1660" s="31" t="s">
        <v>3721</v>
      </c>
      <c r="C1660" s="32" t="s">
        <v>755</v>
      </c>
      <c r="D1660" s="11"/>
      <c r="E1660" s="11"/>
      <c r="F1660" s="57">
        <f t="shared" si="545"/>
        <v>0</v>
      </c>
      <c r="G1660" s="58"/>
      <c r="H1660" s="11"/>
      <c r="I1660" s="73">
        <f t="shared" si="546"/>
        <v>0</v>
      </c>
      <c r="J1660" s="59">
        <v>124612075</v>
      </c>
      <c r="K1660" s="58"/>
      <c r="L1660" s="73">
        <f t="shared" si="518"/>
        <v>124612075</v>
      </c>
      <c r="M1660" s="59">
        <f t="shared" si="544"/>
        <v>124612075</v>
      </c>
    </row>
    <row r="1661" spans="1:13" s="2" customFormat="1" ht="27" x14ac:dyDescent="0.25">
      <c r="A1661" s="31" t="s">
        <v>3722</v>
      </c>
      <c r="B1661" s="31" t="s">
        <v>3723</v>
      </c>
      <c r="C1661" s="32" t="s">
        <v>863</v>
      </c>
      <c r="D1661" s="11"/>
      <c r="E1661" s="11"/>
      <c r="F1661" s="57">
        <f t="shared" si="545"/>
        <v>0</v>
      </c>
      <c r="G1661" s="58"/>
      <c r="H1661" s="11"/>
      <c r="I1661" s="73">
        <f t="shared" si="546"/>
        <v>0</v>
      </c>
      <c r="J1661" s="59"/>
      <c r="K1661" s="58"/>
      <c r="L1661" s="73">
        <f t="shared" si="518"/>
        <v>0</v>
      </c>
      <c r="M1661" s="59">
        <f t="shared" si="544"/>
        <v>0</v>
      </c>
    </row>
    <row r="1662" spans="1:13" s="2" customFormat="1" ht="13.5" x14ac:dyDescent="0.25">
      <c r="A1662" s="31" t="s">
        <v>3724</v>
      </c>
      <c r="B1662" s="31" t="s">
        <v>3725</v>
      </c>
      <c r="C1662" s="32" t="s">
        <v>914</v>
      </c>
      <c r="D1662" s="11"/>
      <c r="E1662" s="11"/>
      <c r="F1662" s="57">
        <f t="shared" si="545"/>
        <v>0</v>
      </c>
      <c r="G1662" s="58"/>
      <c r="H1662" s="11"/>
      <c r="I1662" s="73">
        <f t="shared" si="546"/>
        <v>0</v>
      </c>
      <c r="J1662" s="59"/>
      <c r="K1662" s="58"/>
      <c r="L1662" s="73">
        <f t="shared" si="518"/>
        <v>0</v>
      </c>
      <c r="M1662" s="59">
        <f t="shared" si="544"/>
        <v>0</v>
      </c>
    </row>
    <row r="1663" spans="1:13" s="2" customFormat="1" ht="13.5" x14ac:dyDescent="0.25">
      <c r="A1663" s="16" t="s">
        <v>7052</v>
      </c>
      <c r="B1663" s="16" t="s">
        <v>7066</v>
      </c>
      <c r="C1663" s="17" t="s">
        <v>7080</v>
      </c>
      <c r="D1663" s="7">
        <f t="shared" ref="D1663:K1663" si="547">D1664</f>
        <v>0</v>
      </c>
      <c r="E1663" s="7">
        <f t="shared" si="547"/>
        <v>0</v>
      </c>
      <c r="F1663" s="8">
        <f t="shared" si="547"/>
        <v>0</v>
      </c>
      <c r="G1663" s="10">
        <f t="shared" si="547"/>
        <v>0</v>
      </c>
      <c r="H1663" s="7">
        <f t="shared" si="547"/>
        <v>0</v>
      </c>
      <c r="I1663" s="70">
        <f t="shared" si="547"/>
        <v>0</v>
      </c>
      <c r="J1663" s="48">
        <f t="shared" si="547"/>
        <v>0</v>
      </c>
      <c r="K1663" s="10">
        <f t="shared" si="547"/>
        <v>14707043</v>
      </c>
      <c r="L1663" s="70">
        <f t="shared" si="518"/>
        <v>14707043</v>
      </c>
      <c r="M1663" s="48">
        <f>+I1663+L1663</f>
        <v>14707043</v>
      </c>
    </row>
    <row r="1664" spans="1:13" s="2" customFormat="1" ht="13.5" x14ac:dyDescent="0.25">
      <c r="A1664" s="16" t="s">
        <v>7053</v>
      </c>
      <c r="B1664" s="16" t="s">
        <v>7067</v>
      </c>
      <c r="C1664" s="17" t="s">
        <v>170</v>
      </c>
      <c r="D1664" s="7">
        <f t="shared" ref="D1664:K1664" si="548">+D1665</f>
        <v>0</v>
      </c>
      <c r="E1664" s="7">
        <f t="shared" si="548"/>
        <v>0</v>
      </c>
      <c r="F1664" s="8">
        <f t="shared" si="548"/>
        <v>0</v>
      </c>
      <c r="G1664" s="10">
        <f t="shared" si="548"/>
        <v>0</v>
      </c>
      <c r="H1664" s="7">
        <f t="shared" si="548"/>
        <v>0</v>
      </c>
      <c r="I1664" s="70">
        <f t="shared" si="548"/>
        <v>0</v>
      </c>
      <c r="J1664" s="48">
        <f t="shared" si="548"/>
        <v>0</v>
      </c>
      <c r="K1664" s="10">
        <f t="shared" si="548"/>
        <v>14707043</v>
      </c>
      <c r="L1664" s="70">
        <f t="shared" si="518"/>
        <v>14707043</v>
      </c>
      <c r="M1664" s="48">
        <f>+I1664+L1664</f>
        <v>14707043</v>
      </c>
    </row>
    <row r="1665" spans="1:13" s="2" customFormat="1" ht="13.5" x14ac:dyDescent="0.25">
      <c r="A1665" s="16" t="s">
        <v>7054</v>
      </c>
      <c r="B1665" s="16" t="s">
        <v>7068</v>
      </c>
      <c r="C1665" s="17" t="s">
        <v>330</v>
      </c>
      <c r="D1665" s="7">
        <f t="shared" ref="D1665:E1665" si="549">SUM(D1666:D1676)</f>
        <v>0</v>
      </c>
      <c r="E1665" s="7">
        <f t="shared" si="549"/>
        <v>0</v>
      </c>
      <c r="F1665" s="8">
        <f>+D1665+E1665</f>
        <v>0</v>
      </c>
      <c r="G1665" s="10">
        <f>SUM(G1666:G1676)</f>
        <v>0</v>
      </c>
      <c r="H1665" s="7">
        <f>SUM(H1666:H1676)</f>
        <v>0</v>
      </c>
      <c r="I1665" s="70">
        <f>+SUM(F1665:H1665)</f>
        <v>0</v>
      </c>
      <c r="J1665" s="48">
        <f>SUM(J1666:J1676)</f>
        <v>0</v>
      </c>
      <c r="K1665" s="10">
        <f>SUM(K1666:K1676)</f>
        <v>14707043</v>
      </c>
      <c r="L1665" s="70">
        <f t="shared" si="518"/>
        <v>14707043</v>
      </c>
      <c r="M1665" s="47">
        <f>SUM(M1666:M1676)</f>
        <v>14707043</v>
      </c>
    </row>
    <row r="1666" spans="1:13" s="2" customFormat="1" ht="27" x14ac:dyDescent="0.25">
      <c r="A1666" s="31" t="s">
        <v>7055</v>
      </c>
      <c r="B1666" s="31" t="s">
        <v>7069</v>
      </c>
      <c r="C1666" s="32" t="s">
        <v>333</v>
      </c>
      <c r="D1666" s="11"/>
      <c r="E1666" s="11"/>
      <c r="F1666" s="57">
        <f>SUM(D1666:E1666)</f>
        <v>0</v>
      </c>
      <c r="G1666" s="58"/>
      <c r="H1666" s="11"/>
      <c r="I1666" s="73">
        <f>SUM(F1666:H1666)</f>
        <v>0</v>
      </c>
      <c r="J1666" s="59"/>
      <c r="K1666" s="58"/>
      <c r="L1666" s="73">
        <f t="shared" si="518"/>
        <v>0</v>
      </c>
      <c r="M1666" s="59">
        <f t="shared" ref="M1666:M1676" si="550">+L1666+I1666</f>
        <v>0</v>
      </c>
    </row>
    <row r="1667" spans="1:13" s="2" customFormat="1" ht="13.5" x14ac:dyDescent="0.25">
      <c r="A1667" s="31" t="s">
        <v>7056</v>
      </c>
      <c r="B1667" s="31" t="s">
        <v>7070</v>
      </c>
      <c r="C1667" s="32" t="s">
        <v>369</v>
      </c>
      <c r="D1667" s="11"/>
      <c r="E1667" s="11"/>
      <c r="F1667" s="57">
        <f t="shared" ref="F1667:F1676" si="551">SUM(D1667:E1667)</f>
        <v>0</v>
      </c>
      <c r="G1667" s="58"/>
      <c r="H1667" s="11"/>
      <c r="I1667" s="73">
        <f t="shared" ref="I1667:I1676" si="552">SUM(F1667:H1667)</f>
        <v>0</v>
      </c>
      <c r="J1667" s="59"/>
      <c r="K1667" s="58"/>
      <c r="L1667" s="73">
        <f t="shared" si="518"/>
        <v>0</v>
      </c>
      <c r="M1667" s="59">
        <f t="shared" si="550"/>
        <v>0</v>
      </c>
    </row>
    <row r="1668" spans="1:13" s="2" customFormat="1" ht="40.5" x14ac:dyDescent="0.25">
      <c r="A1668" s="31" t="s">
        <v>7057</v>
      </c>
      <c r="B1668" s="31" t="s">
        <v>7071</v>
      </c>
      <c r="C1668" s="32" t="s">
        <v>384</v>
      </c>
      <c r="D1668" s="11"/>
      <c r="E1668" s="11"/>
      <c r="F1668" s="57">
        <f t="shared" si="551"/>
        <v>0</v>
      </c>
      <c r="G1668" s="58"/>
      <c r="H1668" s="11"/>
      <c r="I1668" s="73">
        <f t="shared" si="552"/>
        <v>0</v>
      </c>
      <c r="J1668" s="59"/>
      <c r="K1668" s="58"/>
      <c r="L1668" s="73">
        <f t="shared" si="518"/>
        <v>0</v>
      </c>
      <c r="M1668" s="59">
        <f t="shared" si="550"/>
        <v>0</v>
      </c>
    </row>
    <row r="1669" spans="1:13" s="2" customFormat="1" ht="27" x14ac:dyDescent="0.25">
      <c r="A1669" s="31" t="s">
        <v>7058</v>
      </c>
      <c r="B1669" s="31" t="s">
        <v>7072</v>
      </c>
      <c r="C1669" s="32" t="s">
        <v>459</v>
      </c>
      <c r="D1669" s="11"/>
      <c r="E1669" s="11"/>
      <c r="F1669" s="57">
        <f t="shared" si="551"/>
        <v>0</v>
      </c>
      <c r="G1669" s="58"/>
      <c r="H1669" s="11"/>
      <c r="I1669" s="73">
        <f t="shared" si="552"/>
        <v>0</v>
      </c>
      <c r="J1669" s="59"/>
      <c r="K1669" s="58"/>
      <c r="L1669" s="73">
        <f t="shared" si="518"/>
        <v>0</v>
      </c>
      <c r="M1669" s="59">
        <f t="shared" si="550"/>
        <v>0</v>
      </c>
    </row>
    <row r="1670" spans="1:13" s="2" customFormat="1" ht="13.5" x14ac:dyDescent="0.25">
      <c r="A1670" s="31" t="s">
        <v>7059</v>
      </c>
      <c r="B1670" s="31" t="s">
        <v>7073</v>
      </c>
      <c r="C1670" s="32" t="s">
        <v>588</v>
      </c>
      <c r="D1670" s="11"/>
      <c r="E1670" s="11"/>
      <c r="F1670" s="57">
        <f t="shared" si="551"/>
        <v>0</v>
      </c>
      <c r="G1670" s="58"/>
      <c r="H1670" s="11"/>
      <c r="I1670" s="73">
        <f t="shared" si="552"/>
        <v>0</v>
      </c>
      <c r="J1670" s="59"/>
      <c r="K1670" s="58"/>
      <c r="L1670" s="73">
        <f t="shared" si="518"/>
        <v>0</v>
      </c>
      <c r="M1670" s="59">
        <f t="shared" si="550"/>
        <v>0</v>
      </c>
    </row>
    <row r="1671" spans="1:13" s="2" customFormat="1" ht="13.5" x14ac:dyDescent="0.25">
      <c r="A1671" s="31" t="s">
        <v>7060</v>
      </c>
      <c r="B1671" s="31" t="s">
        <v>7074</v>
      </c>
      <c r="C1671" s="32" t="s">
        <v>650</v>
      </c>
      <c r="D1671" s="11"/>
      <c r="E1671" s="11"/>
      <c r="F1671" s="57">
        <f t="shared" si="551"/>
        <v>0</v>
      </c>
      <c r="G1671" s="58"/>
      <c r="H1671" s="11"/>
      <c r="I1671" s="73">
        <f t="shared" si="552"/>
        <v>0</v>
      </c>
      <c r="J1671" s="59"/>
      <c r="K1671" s="58"/>
      <c r="L1671" s="73">
        <f t="shared" si="518"/>
        <v>0</v>
      </c>
      <c r="M1671" s="59">
        <f t="shared" si="550"/>
        <v>0</v>
      </c>
    </row>
    <row r="1672" spans="1:13" s="2" customFormat="1" ht="54" x14ac:dyDescent="0.25">
      <c r="A1672" s="31" t="s">
        <v>7061</v>
      </c>
      <c r="B1672" s="31" t="s">
        <v>7075</v>
      </c>
      <c r="C1672" s="32" t="s">
        <v>674</v>
      </c>
      <c r="D1672" s="11"/>
      <c r="E1672" s="11"/>
      <c r="F1672" s="57">
        <f t="shared" si="551"/>
        <v>0</v>
      </c>
      <c r="G1672" s="58"/>
      <c r="H1672" s="11"/>
      <c r="I1672" s="73">
        <f t="shared" si="552"/>
        <v>0</v>
      </c>
      <c r="J1672" s="59"/>
      <c r="K1672" s="58"/>
      <c r="L1672" s="73">
        <f t="shared" si="518"/>
        <v>0</v>
      </c>
      <c r="M1672" s="59">
        <f t="shared" si="550"/>
        <v>0</v>
      </c>
    </row>
    <row r="1673" spans="1:13" s="2" customFormat="1" ht="27" x14ac:dyDescent="0.25">
      <c r="A1673" s="31" t="s">
        <v>7062</v>
      </c>
      <c r="B1673" s="31" t="s">
        <v>7076</v>
      </c>
      <c r="C1673" s="32" t="s">
        <v>722</v>
      </c>
      <c r="D1673" s="11"/>
      <c r="E1673" s="11"/>
      <c r="F1673" s="57">
        <f t="shared" si="551"/>
        <v>0</v>
      </c>
      <c r="G1673" s="58"/>
      <c r="H1673" s="11"/>
      <c r="I1673" s="73">
        <f t="shared" si="552"/>
        <v>0</v>
      </c>
      <c r="J1673" s="59"/>
      <c r="K1673" s="58"/>
      <c r="L1673" s="73">
        <f t="shared" si="518"/>
        <v>0</v>
      </c>
      <c r="M1673" s="59">
        <f t="shared" si="550"/>
        <v>0</v>
      </c>
    </row>
    <row r="1674" spans="1:13" s="2" customFormat="1" ht="27" x14ac:dyDescent="0.25">
      <c r="A1674" s="31" t="s">
        <v>7063</v>
      </c>
      <c r="B1674" s="31" t="s">
        <v>7077</v>
      </c>
      <c r="C1674" s="32" t="s">
        <v>755</v>
      </c>
      <c r="D1674" s="11"/>
      <c r="E1674" s="11"/>
      <c r="F1674" s="57">
        <f t="shared" si="551"/>
        <v>0</v>
      </c>
      <c r="G1674" s="58"/>
      <c r="H1674" s="11"/>
      <c r="I1674" s="73">
        <f t="shared" si="552"/>
        <v>0</v>
      </c>
      <c r="J1674" s="59"/>
      <c r="K1674" s="58">
        <v>14707043</v>
      </c>
      <c r="L1674" s="73">
        <f t="shared" si="518"/>
        <v>14707043</v>
      </c>
      <c r="M1674" s="59">
        <f t="shared" si="550"/>
        <v>14707043</v>
      </c>
    </row>
    <row r="1675" spans="1:13" s="2" customFormat="1" ht="27" x14ac:dyDescent="0.25">
      <c r="A1675" s="31" t="s">
        <v>7064</v>
      </c>
      <c r="B1675" s="31" t="s">
        <v>7078</v>
      </c>
      <c r="C1675" s="32" t="s">
        <v>863</v>
      </c>
      <c r="D1675" s="11"/>
      <c r="E1675" s="11"/>
      <c r="F1675" s="57">
        <f t="shared" si="551"/>
        <v>0</v>
      </c>
      <c r="G1675" s="58"/>
      <c r="H1675" s="11"/>
      <c r="I1675" s="73">
        <f t="shared" si="552"/>
        <v>0</v>
      </c>
      <c r="J1675" s="59"/>
      <c r="K1675" s="58"/>
      <c r="L1675" s="73">
        <f t="shared" si="518"/>
        <v>0</v>
      </c>
      <c r="M1675" s="59">
        <f t="shared" si="550"/>
        <v>0</v>
      </c>
    </row>
    <row r="1676" spans="1:13" s="2" customFormat="1" ht="13.5" x14ac:dyDescent="0.25">
      <c r="A1676" s="31" t="s">
        <v>7065</v>
      </c>
      <c r="B1676" s="31" t="s">
        <v>7079</v>
      </c>
      <c r="C1676" s="32" t="s">
        <v>914</v>
      </c>
      <c r="D1676" s="11"/>
      <c r="E1676" s="11"/>
      <c r="F1676" s="57">
        <f t="shared" si="551"/>
        <v>0</v>
      </c>
      <c r="G1676" s="58"/>
      <c r="H1676" s="11"/>
      <c r="I1676" s="73">
        <f t="shared" si="552"/>
        <v>0</v>
      </c>
      <c r="J1676" s="59"/>
      <c r="K1676" s="58"/>
      <c r="L1676" s="73">
        <f t="shared" si="518"/>
        <v>0</v>
      </c>
      <c r="M1676" s="59">
        <f t="shared" si="550"/>
        <v>0</v>
      </c>
    </row>
    <row r="1677" spans="1:13" s="2" customFormat="1" ht="27" x14ac:dyDescent="0.25">
      <c r="A1677" s="16" t="s">
        <v>1531</v>
      </c>
      <c r="B1677" s="16" t="s">
        <v>1532</v>
      </c>
      <c r="C1677" s="17" t="s">
        <v>1533</v>
      </c>
      <c r="D1677" s="7">
        <f t="shared" ref="D1677:K1677" si="553">D1678</f>
        <v>0</v>
      </c>
      <c r="E1677" s="7">
        <f t="shared" si="553"/>
        <v>0</v>
      </c>
      <c r="F1677" s="8">
        <f t="shared" si="553"/>
        <v>0</v>
      </c>
      <c r="G1677" s="10">
        <f t="shared" si="553"/>
        <v>0</v>
      </c>
      <c r="H1677" s="7">
        <f t="shared" si="553"/>
        <v>0</v>
      </c>
      <c r="I1677" s="70">
        <f t="shared" si="553"/>
        <v>0</v>
      </c>
      <c r="J1677" s="48">
        <f t="shared" si="553"/>
        <v>85443684</v>
      </c>
      <c r="K1677" s="10">
        <f t="shared" si="553"/>
        <v>0</v>
      </c>
      <c r="L1677" s="70">
        <f t="shared" si="518"/>
        <v>85443684</v>
      </c>
      <c r="M1677" s="48">
        <f>+I1677+L1677</f>
        <v>85443684</v>
      </c>
    </row>
    <row r="1678" spans="1:13" s="2" customFormat="1" ht="13.5" x14ac:dyDescent="0.25">
      <c r="A1678" s="16" t="s">
        <v>1534</v>
      </c>
      <c r="B1678" s="16" t="s">
        <v>1535</v>
      </c>
      <c r="C1678" s="17" t="s">
        <v>170</v>
      </c>
      <c r="D1678" s="7">
        <f t="shared" ref="D1678:K1678" si="554">+D1679</f>
        <v>0</v>
      </c>
      <c r="E1678" s="7">
        <f t="shared" si="554"/>
        <v>0</v>
      </c>
      <c r="F1678" s="8">
        <f t="shared" si="554"/>
        <v>0</v>
      </c>
      <c r="G1678" s="10">
        <f t="shared" si="554"/>
        <v>0</v>
      </c>
      <c r="H1678" s="7">
        <f t="shared" si="554"/>
        <v>0</v>
      </c>
      <c r="I1678" s="70">
        <f t="shared" si="554"/>
        <v>0</v>
      </c>
      <c r="J1678" s="48">
        <f t="shared" si="554"/>
        <v>85443684</v>
      </c>
      <c r="K1678" s="10">
        <f t="shared" si="554"/>
        <v>0</v>
      </c>
      <c r="L1678" s="70">
        <f t="shared" si="518"/>
        <v>85443684</v>
      </c>
      <c r="M1678" s="48">
        <f>+I1678+L1678</f>
        <v>85443684</v>
      </c>
    </row>
    <row r="1679" spans="1:13" s="2" customFormat="1" ht="13.5" x14ac:dyDescent="0.25">
      <c r="A1679" s="16" t="s">
        <v>1536</v>
      </c>
      <c r="B1679" s="16" t="s">
        <v>1537</v>
      </c>
      <c r="C1679" s="17" t="s">
        <v>330</v>
      </c>
      <c r="D1679" s="7">
        <f t="shared" ref="D1679:E1679" si="555">SUM(D1680:D1690)</f>
        <v>0</v>
      </c>
      <c r="E1679" s="7">
        <f t="shared" si="555"/>
        <v>0</v>
      </c>
      <c r="F1679" s="8">
        <f>+D1679+E1679</f>
        <v>0</v>
      </c>
      <c r="G1679" s="10">
        <f>SUM(G1680:G1690)</f>
        <v>0</v>
      </c>
      <c r="H1679" s="7">
        <f>SUM(H1680:H1690)</f>
        <v>0</v>
      </c>
      <c r="I1679" s="70">
        <f>+SUM(F1679:H1679)</f>
        <v>0</v>
      </c>
      <c r="J1679" s="48">
        <f>SUM(J1680:J1690)</f>
        <v>85443684</v>
      </c>
      <c r="K1679" s="10">
        <f>SUM(K1680:K1690)</f>
        <v>0</v>
      </c>
      <c r="L1679" s="70">
        <f t="shared" si="518"/>
        <v>85443684</v>
      </c>
      <c r="M1679" s="47">
        <f>SUM(M1680:M1690)</f>
        <v>85443684</v>
      </c>
    </row>
    <row r="1680" spans="1:13" s="2" customFormat="1" ht="27" x14ac:dyDescent="0.25">
      <c r="A1680" s="31" t="s">
        <v>1538</v>
      </c>
      <c r="B1680" s="31" t="s">
        <v>1539</v>
      </c>
      <c r="C1680" s="32" t="s">
        <v>333</v>
      </c>
      <c r="D1680" s="11"/>
      <c r="E1680" s="11"/>
      <c r="F1680" s="57">
        <f>SUM(D1680:E1680)</f>
        <v>0</v>
      </c>
      <c r="G1680" s="58"/>
      <c r="H1680" s="11"/>
      <c r="I1680" s="73">
        <f>SUM(F1680:H1680)</f>
        <v>0</v>
      </c>
      <c r="J1680" s="59"/>
      <c r="K1680" s="58"/>
      <c r="L1680" s="73">
        <f t="shared" si="518"/>
        <v>0</v>
      </c>
      <c r="M1680" s="59">
        <f t="shared" ref="M1680:M1690" si="556">+L1680+I1680</f>
        <v>0</v>
      </c>
    </row>
    <row r="1681" spans="1:13" s="2" customFormat="1" ht="13.5" x14ac:dyDescent="0.25">
      <c r="A1681" s="31" t="s">
        <v>1540</v>
      </c>
      <c r="B1681" s="31" t="s">
        <v>1541</v>
      </c>
      <c r="C1681" s="32" t="s">
        <v>369</v>
      </c>
      <c r="D1681" s="11"/>
      <c r="E1681" s="11"/>
      <c r="F1681" s="57">
        <f t="shared" ref="F1681:F1690" si="557">SUM(D1681:E1681)</f>
        <v>0</v>
      </c>
      <c r="G1681" s="58"/>
      <c r="H1681" s="11"/>
      <c r="I1681" s="73">
        <f t="shared" ref="I1681:I1690" si="558">SUM(F1681:H1681)</f>
        <v>0</v>
      </c>
      <c r="J1681" s="59"/>
      <c r="K1681" s="58"/>
      <c r="L1681" s="73">
        <f t="shared" si="518"/>
        <v>0</v>
      </c>
      <c r="M1681" s="59">
        <f t="shared" si="556"/>
        <v>0</v>
      </c>
    </row>
    <row r="1682" spans="1:13" s="2" customFormat="1" ht="40.5" x14ac:dyDescent="0.25">
      <c r="A1682" s="31" t="s">
        <v>1542</v>
      </c>
      <c r="B1682" s="31" t="s">
        <v>1543</v>
      </c>
      <c r="C1682" s="32" t="s">
        <v>384</v>
      </c>
      <c r="D1682" s="11"/>
      <c r="E1682" s="11"/>
      <c r="F1682" s="57">
        <f t="shared" si="557"/>
        <v>0</v>
      </c>
      <c r="G1682" s="58"/>
      <c r="H1682" s="11"/>
      <c r="I1682" s="73">
        <f t="shared" si="558"/>
        <v>0</v>
      </c>
      <c r="J1682" s="59"/>
      <c r="K1682" s="58"/>
      <c r="L1682" s="73">
        <f t="shared" si="518"/>
        <v>0</v>
      </c>
      <c r="M1682" s="59">
        <f t="shared" si="556"/>
        <v>0</v>
      </c>
    </row>
    <row r="1683" spans="1:13" s="2" customFormat="1" ht="27" x14ac:dyDescent="0.25">
      <c r="A1683" s="31" t="s">
        <v>1544</v>
      </c>
      <c r="B1683" s="31" t="s">
        <v>1545</v>
      </c>
      <c r="C1683" s="32" t="s">
        <v>459</v>
      </c>
      <c r="D1683" s="11"/>
      <c r="E1683" s="11"/>
      <c r="F1683" s="57">
        <f t="shared" si="557"/>
        <v>0</v>
      </c>
      <c r="G1683" s="58"/>
      <c r="H1683" s="11"/>
      <c r="I1683" s="73">
        <f t="shared" si="558"/>
        <v>0</v>
      </c>
      <c r="J1683" s="59"/>
      <c r="K1683" s="58"/>
      <c r="L1683" s="73">
        <f t="shared" si="518"/>
        <v>0</v>
      </c>
      <c r="M1683" s="59">
        <f t="shared" si="556"/>
        <v>0</v>
      </c>
    </row>
    <row r="1684" spans="1:13" s="2" customFormat="1" ht="13.5" x14ac:dyDescent="0.25">
      <c r="A1684" s="31" t="s">
        <v>1546</v>
      </c>
      <c r="B1684" s="31" t="s">
        <v>1547</v>
      </c>
      <c r="C1684" s="32" t="s">
        <v>588</v>
      </c>
      <c r="D1684" s="11"/>
      <c r="E1684" s="11"/>
      <c r="F1684" s="57">
        <f t="shared" si="557"/>
        <v>0</v>
      </c>
      <c r="G1684" s="58"/>
      <c r="H1684" s="11"/>
      <c r="I1684" s="73">
        <f t="shared" si="558"/>
        <v>0</v>
      </c>
      <c r="J1684" s="59"/>
      <c r="K1684" s="58"/>
      <c r="L1684" s="73">
        <f t="shared" ref="L1684:L1747" si="559">SUM(J1684:K1684)</f>
        <v>0</v>
      </c>
      <c r="M1684" s="59">
        <f t="shared" si="556"/>
        <v>0</v>
      </c>
    </row>
    <row r="1685" spans="1:13" s="2" customFormat="1" ht="13.5" x14ac:dyDescent="0.25">
      <c r="A1685" s="31" t="s">
        <v>1548</v>
      </c>
      <c r="B1685" s="31" t="s">
        <v>1549</v>
      </c>
      <c r="C1685" s="32" t="s">
        <v>650</v>
      </c>
      <c r="D1685" s="11"/>
      <c r="E1685" s="11"/>
      <c r="F1685" s="57">
        <f t="shared" si="557"/>
        <v>0</v>
      </c>
      <c r="G1685" s="58"/>
      <c r="H1685" s="11"/>
      <c r="I1685" s="73">
        <f t="shared" si="558"/>
        <v>0</v>
      </c>
      <c r="J1685" s="59"/>
      <c r="K1685" s="58"/>
      <c r="L1685" s="73">
        <f t="shared" si="559"/>
        <v>0</v>
      </c>
      <c r="M1685" s="59">
        <f t="shared" si="556"/>
        <v>0</v>
      </c>
    </row>
    <row r="1686" spans="1:13" s="2" customFormat="1" ht="54" x14ac:dyDescent="0.25">
      <c r="A1686" s="31" t="s">
        <v>1550</v>
      </c>
      <c r="B1686" s="31" t="s">
        <v>1551</v>
      </c>
      <c r="C1686" s="32" t="s">
        <v>674</v>
      </c>
      <c r="D1686" s="11"/>
      <c r="E1686" s="11"/>
      <c r="F1686" s="57">
        <f t="shared" si="557"/>
        <v>0</v>
      </c>
      <c r="G1686" s="58"/>
      <c r="H1686" s="11"/>
      <c r="I1686" s="73">
        <f t="shared" si="558"/>
        <v>0</v>
      </c>
      <c r="J1686" s="59"/>
      <c r="K1686" s="58"/>
      <c r="L1686" s="73">
        <f t="shared" si="559"/>
        <v>0</v>
      </c>
      <c r="M1686" s="59">
        <f t="shared" si="556"/>
        <v>0</v>
      </c>
    </row>
    <row r="1687" spans="1:13" s="2" customFormat="1" ht="27" x14ac:dyDescent="0.25">
      <c r="A1687" s="31" t="s">
        <v>1552</v>
      </c>
      <c r="B1687" s="31" t="s">
        <v>1553</v>
      </c>
      <c r="C1687" s="32" t="s">
        <v>722</v>
      </c>
      <c r="D1687" s="11"/>
      <c r="E1687" s="11"/>
      <c r="F1687" s="57">
        <f t="shared" si="557"/>
        <v>0</v>
      </c>
      <c r="G1687" s="58"/>
      <c r="H1687" s="11"/>
      <c r="I1687" s="73">
        <f t="shared" si="558"/>
        <v>0</v>
      </c>
      <c r="J1687" s="59"/>
      <c r="K1687" s="58"/>
      <c r="L1687" s="73">
        <f t="shared" si="559"/>
        <v>0</v>
      </c>
      <c r="M1687" s="59">
        <f t="shared" si="556"/>
        <v>0</v>
      </c>
    </row>
    <row r="1688" spans="1:13" s="2" customFormat="1" ht="27" x14ac:dyDescent="0.25">
      <c r="A1688" s="31" t="s">
        <v>1554</v>
      </c>
      <c r="B1688" s="31" t="s">
        <v>1555</v>
      </c>
      <c r="C1688" s="32" t="s">
        <v>755</v>
      </c>
      <c r="D1688" s="11"/>
      <c r="E1688" s="11"/>
      <c r="F1688" s="57">
        <f t="shared" si="557"/>
        <v>0</v>
      </c>
      <c r="G1688" s="58"/>
      <c r="H1688" s="11"/>
      <c r="I1688" s="73">
        <f t="shared" si="558"/>
        <v>0</v>
      </c>
      <c r="J1688" s="59">
        <v>85443684</v>
      </c>
      <c r="K1688" s="58"/>
      <c r="L1688" s="73">
        <f t="shared" si="559"/>
        <v>85443684</v>
      </c>
      <c r="M1688" s="59">
        <f t="shared" si="556"/>
        <v>85443684</v>
      </c>
    </row>
    <row r="1689" spans="1:13" s="2" customFormat="1" ht="27" x14ac:dyDescent="0.25">
      <c r="A1689" s="31" t="s">
        <v>1556</v>
      </c>
      <c r="B1689" s="31" t="s">
        <v>1557</v>
      </c>
      <c r="C1689" s="32" t="s">
        <v>863</v>
      </c>
      <c r="D1689" s="11"/>
      <c r="E1689" s="11"/>
      <c r="F1689" s="57">
        <f t="shared" si="557"/>
        <v>0</v>
      </c>
      <c r="G1689" s="58"/>
      <c r="H1689" s="11"/>
      <c r="I1689" s="73">
        <f t="shared" si="558"/>
        <v>0</v>
      </c>
      <c r="J1689" s="59"/>
      <c r="K1689" s="58"/>
      <c r="L1689" s="73">
        <f t="shared" si="559"/>
        <v>0</v>
      </c>
      <c r="M1689" s="59">
        <f t="shared" si="556"/>
        <v>0</v>
      </c>
    </row>
    <row r="1690" spans="1:13" s="2" customFormat="1" ht="13.5" x14ac:dyDescent="0.25">
      <c r="A1690" s="31" t="s">
        <v>1558</v>
      </c>
      <c r="B1690" s="31" t="s">
        <v>1559</v>
      </c>
      <c r="C1690" s="32" t="s">
        <v>914</v>
      </c>
      <c r="D1690" s="11"/>
      <c r="E1690" s="11"/>
      <c r="F1690" s="57">
        <f t="shared" si="557"/>
        <v>0</v>
      </c>
      <c r="G1690" s="58"/>
      <c r="H1690" s="11"/>
      <c r="I1690" s="73">
        <f t="shared" si="558"/>
        <v>0</v>
      </c>
      <c r="J1690" s="59"/>
      <c r="K1690" s="58"/>
      <c r="L1690" s="73">
        <f t="shared" si="559"/>
        <v>0</v>
      </c>
      <c r="M1690" s="59">
        <f t="shared" si="556"/>
        <v>0</v>
      </c>
    </row>
    <row r="1691" spans="1:13" s="2" customFormat="1" ht="27" x14ac:dyDescent="0.25">
      <c r="A1691" s="16" t="s">
        <v>3727</v>
      </c>
      <c r="B1691" s="16" t="s">
        <v>3728</v>
      </c>
      <c r="C1691" s="17" t="s">
        <v>3755</v>
      </c>
      <c r="D1691" s="7">
        <f t="shared" ref="D1691:K1691" si="560">D1692</f>
        <v>0</v>
      </c>
      <c r="E1691" s="7">
        <f t="shared" si="560"/>
        <v>0</v>
      </c>
      <c r="F1691" s="8">
        <f t="shared" si="560"/>
        <v>0</v>
      </c>
      <c r="G1691" s="10">
        <f t="shared" si="560"/>
        <v>0</v>
      </c>
      <c r="H1691" s="7">
        <f t="shared" si="560"/>
        <v>0</v>
      </c>
      <c r="I1691" s="70">
        <f t="shared" si="560"/>
        <v>0</v>
      </c>
      <c r="J1691" s="48">
        <f t="shared" si="560"/>
        <v>307743946</v>
      </c>
      <c r="K1691" s="10">
        <f t="shared" si="560"/>
        <v>0</v>
      </c>
      <c r="L1691" s="70">
        <f t="shared" si="559"/>
        <v>307743946</v>
      </c>
      <c r="M1691" s="48">
        <f>+I1691+L1691</f>
        <v>307743946</v>
      </c>
    </row>
    <row r="1692" spans="1:13" s="2" customFormat="1" ht="13.5" x14ac:dyDescent="0.25">
      <c r="A1692" s="16" t="s">
        <v>3729</v>
      </c>
      <c r="B1692" s="16" t="s">
        <v>3730</v>
      </c>
      <c r="C1692" s="17" t="s">
        <v>170</v>
      </c>
      <c r="D1692" s="7">
        <f t="shared" ref="D1692:K1692" si="561">+D1693</f>
        <v>0</v>
      </c>
      <c r="E1692" s="7">
        <f t="shared" si="561"/>
        <v>0</v>
      </c>
      <c r="F1692" s="8">
        <f t="shared" si="561"/>
        <v>0</v>
      </c>
      <c r="G1692" s="10">
        <f t="shared" si="561"/>
        <v>0</v>
      </c>
      <c r="H1692" s="7">
        <f t="shared" si="561"/>
        <v>0</v>
      </c>
      <c r="I1692" s="70">
        <f t="shared" si="561"/>
        <v>0</v>
      </c>
      <c r="J1692" s="48">
        <f t="shared" si="561"/>
        <v>307743946</v>
      </c>
      <c r="K1692" s="10">
        <f t="shared" si="561"/>
        <v>0</v>
      </c>
      <c r="L1692" s="70">
        <f t="shared" si="559"/>
        <v>307743946</v>
      </c>
      <c r="M1692" s="48">
        <f>+I1692+L1692</f>
        <v>307743946</v>
      </c>
    </row>
    <row r="1693" spans="1:13" s="2" customFormat="1" ht="13.5" x14ac:dyDescent="0.25">
      <c r="A1693" s="16" t="s">
        <v>3731</v>
      </c>
      <c r="B1693" s="16" t="s">
        <v>3732</v>
      </c>
      <c r="C1693" s="17" t="s">
        <v>330</v>
      </c>
      <c r="D1693" s="7">
        <f t="shared" ref="D1693:E1693" si="562">SUM(D1694:D1704)</f>
        <v>0</v>
      </c>
      <c r="E1693" s="7">
        <f t="shared" si="562"/>
        <v>0</v>
      </c>
      <c r="F1693" s="8">
        <f>+D1693+E1693</f>
        <v>0</v>
      </c>
      <c r="G1693" s="10">
        <f>SUM(G1694:G1704)</f>
        <v>0</v>
      </c>
      <c r="H1693" s="7">
        <f>SUM(H1694:H1704)</f>
        <v>0</v>
      </c>
      <c r="I1693" s="70">
        <f>+SUM(F1693:H1693)</f>
        <v>0</v>
      </c>
      <c r="J1693" s="48">
        <f>SUM(J1694:J1704)</f>
        <v>307743946</v>
      </c>
      <c r="K1693" s="10">
        <f>SUM(K1694:K1704)</f>
        <v>0</v>
      </c>
      <c r="L1693" s="70">
        <f t="shared" si="559"/>
        <v>307743946</v>
      </c>
      <c r="M1693" s="47">
        <f>SUM(M1694:M1704)</f>
        <v>307743946</v>
      </c>
    </row>
    <row r="1694" spans="1:13" s="2" customFormat="1" ht="27" x14ac:dyDescent="0.25">
      <c r="A1694" s="31" t="s">
        <v>3733</v>
      </c>
      <c r="B1694" s="31" t="s">
        <v>3734</v>
      </c>
      <c r="C1694" s="32" t="s">
        <v>333</v>
      </c>
      <c r="D1694" s="11"/>
      <c r="E1694" s="11"/>
      <c r="F1694" s="57">
        <f>SUM(D1694:E1694)</f>
        <v>0</v>
      </c>
      <c r="G1694" s="58"/>
      <c r="H1694" s="11"/>
      <c r="I1694" s="73">
        <f>SUM(F1694:H1694)</f>
        <v>0</v>
      </c>
      <c r="J1694" s="59"/>
      <c r="K1694" s="58"/>
      <c r="L1694" s="73">
        <f t="shared" si="559"/>
        <v>0</v>
      </c>
      <c r="M1694" s="59">
        <f t="shared" ref="M1694:M1704" si="563">+L1694+I1694</f>
        <v>0</v>
      </c>
    </row>
    <row r="1695" spans="1:13" s="2" customFormat="1" ht="13.5" x14ac:dyDescent="0.25">
      <c r="A1695" s="31" t="s">
        <v>3735</v>
      </c>
      <c r="B1695" s="31" t="s">
        <v>3736</v>
      </c>
      <c r="C1695" s="32" t="s">
        <v>369</v>
      </c>
      <c r="D1695" s="11"/>
      <c r="E1695" s="11"/>
      <c r="F1695" s="57">
        <f t="shared" ref="F1695:F1704" si="564">SUM(D1695:E1695)</f>
        <v>0</v>
      </c>
      <c r="G1695" s="58"/>
      <c r="H1695" s="11"/>
      <c r="I1695" s="73">
        <f t="shared" ref="I1695:I1704" si="565">SUM(F1695:H1695)</f>
        <v>0</v>
      </c>
      <c r="J1695" s="59"/>
      <c r="K1695" s="58"/>
      <c r="L1695" s="73">
        <f t="shared" si="559"/>
        <v>0</v>
      </c>
      <c r="M1695" s="59">
        <f t="shared" si="563"/>
        <v>0</v>
      </c>
    </row>
    <row r="1696" spans="1:13" s="2" customFormat="1" ht="40.5" x14ac:dyDescent="0.25">
      <c r="A1696" s="31" t="s">
        <v>3737</v>
      </c>
      <c r="B1696" s="31" t="s">
        <v>3738</v>
      </c>
      <c r="C1696" s="32" t="s">
        <v>384</v>
      </c>
      <c r="D1696" s="11"/>
      <c r="E1696" s="11"/>
      <c r="F1696" s="57">
        <f t="shared" si="564"/>
        <v>0</v>
      </c>
      <c r="G1696" s="58"/>
      <c r="H1696" s="11"/>
      <c r="I1696" s="73">
        <f t="shared" si="565"/>
        <v>0</v>
      </c>
      <c r="J1696" s="59"/>
      <c r="K1696" s="58"/>
      <c r="L1696" s="73">
        <f t="shared" si="559"/>
        <v>0</v>
      </c>
      <c r="M1696" s="59">
        <f t="shared" si="563"/>
        <v>0</v>
      </c>
    </row>
    <row r="1697" spans="1:13" s="2" customFormat="1" ht="27" x14ac:dyDescent="0.25">
      <c r="A1697" s="31" t="s">
        <v>3739</v>
      </c>
      <c r="B1697" s="31" t="s">
        <v>3740</v>
      </c>
      <c r="C1697" s="32" t="s">
        <v>459</v>
      </c>
      <c r="D1697" s="11"/>
      <c r="E1697" s="11"/>
      <c r="F1697" s="57">
        <f t="shared" si="564"/>
        <v>0</v>
      </c>
      <c r="G1697" s="58"/>
      <c r="H1697" s="11"/>
      <c r="I1697" s="73">
        <f t="shared" si="565"/>
        <v>0</v>
      </c>
      <c r="J1697" s="59"/>
      <c r="K1697" s="58"/>
      <c r="L1697" s="73">
        <f t="shared" si="559"/>
        <v>0</v>
      </c>
      <c r="M1697" s="59">
        <f t="shared" si="563"/>
        <v>0</v>
      </c>
    </row>
    <row r="1698" spans="1:13" s="2" customFormat="1" ht="13.5" x14ac:dyDescent="0.25">
      <c r="A1698" s="31" t="s">
        <v>3741</v>
      </c>
      <c r="B1698" s="31" t="s">
        <v>3742</v>
      </c>
      <c r="C1698" s="32" t="s">
        <v>588</v>
      </c>
      <c r="D1698" s="11"/>
      <c r="E1698" s="11"/>
      <c r="F1698" s="57">
        <f t="shared" si="564"/>
        <v>0</v>
      </c>
      <c r="G1698" s="58"/>
      <c r="H1698" s="11"/>
      <c r="I1698" s="73">
        <f t="shared" si="565"/>
        <v>0</v>
      </c>
      <c r="J1698" s="59"/>
      <c r="K1698" s="58"/>
      <c r="L1698" s="73">
        <f t="shared" si="559"/>
        <v>0</v>
      </c>
      <c r="M1698" s="59">
        <f t="shared" si="563"/>
        <v>0</v>
      </c>
    </row>
    <row r="1699" spans="1:13" s="2" customFormat="1" ht="13.5" x14ac:dyDescent="0.25">
      <c r="A1699" s="31" t="s">
        <v>3743</v>
      </c>
      <c r="B1699" s="31" t="s">
        <v>3744</v>
      </c>
      <c r="C1699" s="32" t="s">
        <v>650</v>
      </c>
      <c r="D1699" s="11"/>
      <c r="E1699" s="11"/>
      <c r="F1699" s="57">
        <f t="shared" si="564"/>
        <v>0</v>
      </c>
      <c r="G1699" s="58"/>
      <c r="H1699" s="11"/>
      <c r="I1699" s="73">
        <f t="shared" si="565"/>
        <v>0</v>
      </c>
      <c r="J1699" s="59"/>
      <c r="K1699" s="58"/>
      <c r="L1699" s="73">
        <f t="shared" si="559"/>
        <v>0</v>
      </c>
      <c r="M1699" s="59">
        <f t="shared" si="563"/>
        <v>0</v>
      </c>
    </row>
    <row r="1700" spans="1:13" s="2" customFormat="1" ht="54" x14ac:dyDescent="0.25">
      <c r="A1700" s="31" t="s">
        <v>3745</v>
      </c>
      <c r="B1700" s="31" t="s">
        <v>3746</v>
      </c>
      <c r="C1700" s="32" t="s">
        <v>674</v>
      </c>
      <c r="D1700" s="11"/>
      <c r="E1700" s="11"/>
      <c r="F1700" s="57">
        <f t="shared" si="564"/>
        <v>0</v>
      </c>
      <c r="G1700" s="58"/>
      <c r="H1700" s="11"/>
      <c r="I1700" s="73">
        <f t="shared" si="565"/>
        <v>0</v>
      </c>
      <c r="J1700" s="59"/>
      <c r="K1700" s="58"/>
      <c r="L1700" s="73">
        <f t="shared" si="559"/>
        <v>0</v>
      </c>
      <c r="M1700" s="59">
        <f t="shared" si="563"/>
        <v>0</v>
      </c>
    </row>
    <row r="1701" spans="1:13" s="2" customFormat="1" ht="27" x14ac:dyDescent="0.25">
      <c r="A1701" s="31" t="s">
        <v>3747</v>
      </c>
      <c r="B1701" s="31" t="s">
        <v>3748</v>
      </c>
      <c r="C1701" s="32" t="s">
        <v>722</v>
      </c>
      <c r="D1701" s="11"/>
      <c r="E1701" s="11"/>
      <c r="F1701" s="57">
        <f t="shared" si="564"/>
        <v>0</v>
      </c>
      <c r="G1701" s="58"/>
      <c r="H1701" s="11"/>
      <c r="I1701" s="73">
        <f t="shared" si="565"/>
        <v>0</v>
      </c>
      <c r="J1701" s="59"/>
      <c r="K1701" s="58"/>
      <c r="L1701" s="73">
        <f t="shared" si="559"/>
        <v>0</v>
      </c>
      <c r="M1701" s="59">
        <f t="shared" si="563"/>
        <v>0</v>
      </c>
    </row>
    <row r="1702" spans="1:13" s="2" customFormat="1" ht="27" x14ac:dyDescent="0.25">
      <c r="A1702" s="31" t="s">
        <v>3749</v>
      </c>
      <c r="B1702" s="31" t="s">
        <v>3750</v>
      </c>
      <c r="C1702" s="32" t="s">
        <v>755</v>
      </c>
      <c r="D1702" s="11"/>
      <c r="E1702" s="11"/>
      <c r="F1702" s="57">
        <f t="shared" si="564"/>
        <v>0</v>
      </c>
      <c r="G1702" s="58"/>
      <c r="H1702" s="11"/>
      <c r="I1702" s="73">
        <f t="shared" si="565"/>
        <v>0</v>
      </c>
      <c r="J1702" s="59">
        <v>307743946</v>
      </c>
      <c r="K1702" s="58"/>
      <c r="L1702" s="73">
        <f t="shared" si="559"/>
        <v>307743946</v>
      </c>
      <c r="M1702" s="59">
        <f t="shared" si="563"/>
        <v>307743946</v>
      </c>
    </row>
    <row r="1703" spans="1:13" s="2" customFormat="1" ht="27" x14ac:dyDescent="0.25">
      <c r="A1703" s="31" t="s">
        <v>3751</v>
      </c>
      <c r="B1703" s="31" t="s">
        <v>3752</v>
      </c>
      <c r="C1703" s="32" t="s">
        <v>863</v>
      </c>
      <c r="D1703" s="11"/>
      <c r="E1703" s="11"/>
      <c r="F1703" s="57">
        <f t="shared" si="564"/>
        <v>0</v>
      </c>
      <c r="G1703" s="58"/>
      <c r="H1703" s="11"/>
      <c r="I1703" s="73">
        <f t="shared" si="565"/>
        <v>0</v>
      </c>
      <c r="J1703" s="59"/>
      <c r="K1703" s="58"/>
      <c r="L1703" s="73">
        <f t="shared" si="559"/>
        <v>0</v>
      </c>
      <c r="M1703" s="59">
        <f t="shared" si="563"/>
        <v>0</v>
      </c>
    </row>
    <row r="1704" spans="1:13" s="2" customFormat="1" ht="13.5" x14ac:dyDescent="0.25">
      <c r="A1704" s="31" t="s">
        <v>3753</v>
      </c>
      <c r="B1704" s="31" t="s">
        <v>3754</v>
      </c>
      <c r="C1704" s="32" t="s">
        <v>914</v>
      </c>
      <c r="D1704" s="11"/>
      <c r="E1704" s="11"/>
      <c r="F1704" s="57">
        <f t="shared" si="564"/>
        <v>0</v>
      </c>
      <c r="G1704" s="58"/>
      <c r="H1704" s="11"/>
      <c r="I1704" s="73">
        <f t="shared" si="565"/>
        <v>0</v>
      </c>
      <c r="J1704" s="59"/>
      <c r="K1704" s="58"/>
      <c r="L1704" s="73">
        <f t="shared" si="559"/>
        <v>0</v>
      </c>
      <c r="M1704" s="59">
        <f t="shared" si="563"/>
        <v>0</v>
      </c>
    </row>
    <row r="1705" spans="1:13" s="2" customFormat="1" ht="27" x14ac:dyDescent="0.25">
      <c r="A1705" s="16" t="s">
        <v>3756</v>
      </c>
      <c r="B1705" s="16" t="s">
        <v>3757</v>
      </c>
      <c r="C1705" s="17" t="s">
        <v>3784</v>
      </c>
      <c r="D1705" s="7">
        <f t="shared" ref="D1705:K1705" si="566">D1706</f>
        <v>0</v>
      </c>
      <c r="E1705" s="7">
        <f t="shared" si="566"/>
        <v>0</v>
      </c>
      <c r="F1705" s="8">
        <f t="shared" si="566"/>
        <v>0</v>
      </c>
      <c r="G1705" s="10">
        <f t="shared" si="566"/>
        <v>0</v>
      </c>
      <c r="H1705" s="7">
        <f t="shared" si="566"/>
        <v>0</v>
      </c>
      <c r="I1705" s="70">
        <f t="shared" si="566"/>
        <v>0</v>
      </c>
      <c r="J1705" s="48">
        <f t="shared" si="566"/>
        <v>16415400</v>
      </c>
      <c r="K1705" s="10">
        <f t="shared" si="566"/>
        <v>0</v>
      </c>
      <c r="L1705" s="70">
        <f t="shared" si="559"/>
        <v>16415400</v>
      </c>
      <c r="M1705" s="48">
        <f>+I1705+L1705</f>
        <v>16415400</v>
      </c>
    </row>
    <row r="1706" spans="1:13" s="2" customFormat="1" ht="13.5" x14ac:dyDescent="0.25">
      <c r="A1706" s="16" t="s">
        <v>3758</v>
      </c>
      <c r="B1706" s="16" t="s">
        <v>3759</v>
      </c>
      <c r="C1706" s="17" t="s">
        <v>170</v>
      </c>
      <c r="D1706" s="7">
        <f t="shared" ref="D1706:K1706" si="567">+D1707</f>
        <v>0</v>
      </c>
      <c r="E1706" s="7">
        <f t="shared" si="567"/>
        <v>0</v>
      </c>
      <c r="F1706" s="8">
        <f t="shared" si="567"/>
        <v>0</v>
      </c>
      <c r="G1706" s="10">
        <f t="shared" si="567"/>
        <v>0</v>
      </c>
      <c r="H1706" s="7">
        <f t="shared" si="567"/>
        <v>0</v>
      </c>
      <c r="I1706" s="70">
        <f t="shared" si="567"/>
        <v>0</v>
      </c>
      <c r="J1706" s="48">
        <f t="shared" si="567"/>
        <v>16415400</v>
      </c>
      <c r="K1706" s="10">
        <f t="shared" si="567"/>
        <v>0</v>
      </c>
      <c r="L1706" s="70">
        <f t="shared" si="559"/>
        <v>16415400</v>
      </c>
      <c r="M1706" s="48">
        <f>+I1706+L1706</f>
        <v>16415400</v>
      </c>
    </row>
    <row r="1707" spans="1:13" s="2" customFormat="1" ht="13.5" x14ac:dyDescent="0.25">
      <c r="A1707" s="16" t="s">
        <v>3760</v>
      </c>
      <c r="B1707" s="16" t="s">
        <v>3761</v>
      </c>
      <c r="C1707" s="17" t="s">
        <v>330</v>
      </c>
      <c r="D1707" s="7">
        <f t="shared" ref="D1707:E1707" si="568">SUM(D1708:D1718)</f>
        <v>0</v>
      </c>
      <c r="E1707" s="7">
        <f t="shared" si="568"/>
        <v>0</v>
      </c>
      <c r="F1707" s="8">
        <f>+D1707+E1707</f>
        <v>0</v>
      </c>
      <c r="G1707" s="10">
        <f>SUM(G1708:G1718)</f>
        <v>0</v>
      </c>
      <c r="H1707" s="7">
        <f>SUM(H1708:H1718)</f>
        <v>0</v>
      </c>
      <c r="I1707" s="70">
        <f>+SUM(F1707:H1707)</f>
        <v>0</v>
      </c>
      <c r="J1707" s="48">
        <f>SUM(J1708:J1718)</f>
        <v>16415400</v>
      </c>
      <c r="K1707" s="10">
        <f>SUM(K1708:K1718)</f>
        <v>0</v>
      </c>
      <c r="L1707" s="70">
        <f t="shared" si="559"/>
        <v>16415400</v>
      </c>
      <c r="M1707" s="47">
        <f>SUM(M1708:M1718)</f>
        <v>16415400</v>
      </c>
    </row>
    <row r="1708" spans="1:13" s="2" customFormat="1" ht="27" x14ac:dyDescent="0.25">
      <c r="A1708" s="31" t="s">
        <v>3762</v>
      </c>
      <c r="B1708" s="31" t="s">
        <v>3763</v>
      </c>
      <c r="C1708" s="32" t="s">
        <v>333</v>
      </c>
      <c r="D1708" s="11"/>
      <c r="E1708" s="11"/>
      <c r="F1708" s="57">
        <f>SUM(D1708:E1708)</f>
        <v>0</v>
      </c>
      <c r="G1708" s="58"/>
      <c r="H1708" s="11"/>
      <c r="I1708" s="73">
        <f>SUM(F1708:H1708)</f>
        <v>0</v>
      </c>
      <c r="J1708" s="59"/>
      <c r="K1708" s="58"/>
      <c r="L1708" s="73">
        <f t="shared" si="559"/>
        <v>0</v>
      </c>
      <c r="M1708" s="59">
        <f t="shared" ref="M1708:M1718" si="569">+L1708+I1708</f>
        <v>0</v>
      </c>
    </row>
    <row r="1709" spans="1:13" s="2" customFormat="1" ht="13.5" x14ac:dyDescent="0.25">
      <c r="A1709" s="31" t="s">
        <v>3764</v>
      </c>
      <c r="B1709" s="31" t="s">
        <v>3765</v>
      </c>
      <c r="C1709" s="32" t="s">
        <v>369</v>
      </c>
      <c r="D1709" s="11"/>
      <c r="E1709" s="11"/>
      <c r="F1709" s="57">
        <f t="shared" ref="F1709:F1718" si="570">SUM(D1709:E1709)</f>
        <v>0</v>
      </c>
      <c r="G1709" s="58"/>
      <c r="H1709" s="11"/>
      <c r="I1709" s="73">
        <f t="shared" ref="I1709:I1718" si="571">SUM(F1709:H1709)</f>
        <v>0</v>
      </c>
      <c r="J1709" s="59"/>
      <c r="K1709" s="58"/>
      <c r="L1709" s="73">
        <f t="shared" si="559"/>
        <v>0</v>
      </c>
      <c r="M1709" s="59">
        <f t="shared" si="569"/>
        <v>0</v>
      </c>
    </row>
    <row r="1710" spans="1:13" s="2" customFormat="1" ht="40.5" x14ac:dyDescent="0.25">
      <c r="A1710" s="31" t="s">
        <v>3766</v>
      </c>
      <c r="B1710" s="31" t="s">
        <v>3767</v>
      </c>
      <c r="C1710" s="32" t="s">
        <v>384</v>
      </c>
      <c r="D1710" s="11"/>
      <c r="E1710" s="11"/>
      <c r="F1710" s="57">
        <f t="shared" si="570"/>
        <v>0</v>
      </c>
      <c r="G1710" s="58"/>
      <c r="H1710" s="11"/>
      <c r="I1710" s="73">
        <f t="shared" si="571"/>
        <v>0</v>
      </c>
      <c r="J1710" s="59"/>
      <c r="K1710" s="58"/>
      <c r="L1710" s="73">
        <f t="shared" si="559"/>
        <v>0</v>
      </c>
      <c r="M1710" s="59">
        <f t="shared" si="569"/>
        <v>0</v>
      </c>
    </row>
    <row r="1711" spans="1:13" s="2" customFormat="1" ht="27" x14ac:dyDescent="0.25">
      <c r="A1711" s="31" t="s">
        <v>3768</v>
      </c>
      <c r="B1711" s="31" t="s">
        <v>3769</v>
      </c>
      <c r="C1711" s="32" t="s">
        <v>459</v>
      </c>
      <c r="D1711" s="11"/>
      <c r="E1711" s="11"/>
      <c r="F1711" s="57">
        <f t="shared" si="570"/>
        <v>0</v>
      </c>
      <c r="G1711" s="58"/>
      <c r="H1711" s="11"/>
      <c r="I1711" s="73">
        <f t="shared" si="571"/>
        <v>0</v>
      </c>
      <c r="J1711" s="59"/>
      <c r="K1711" s="58"/>
      <c r="L1711" s="73">
        <f t="shared" si="559"/>
        <v>0</v>
      </c>
      <c r="M1711" s="59">
        <f t="shared" si="569"/>
        <v>0</v>
      </c>
    </row>
    <row r="1712" spans="1:13" s="2" customFormat="1" ht="13.5" x14ac:dyDescent="0.25">
      <c r="A1712" s="31" t="s">
        <v>3770</v>
      </c>
      <c r="B1712" s="31" t="s">
        <v>3771</v>
      </c>
      <c r="C1712" s="32" t="s">
        <v>588</v>
      </c>
      <c r="D1712" s="11"/>
      <c r="E1712" s="11"/>
      <c r="F1712" s="57">
        <f t="shared" si="570"/>
        <v>0</v>
      </c>
      <c r="G1712" s="58"/>
      <c r="H1712" s="11"/>
      <c r="I1712" s="73">
        <f t="shared" si="571"/>
        <v>0</v>
      </c>
      <c r="J1712" s="59"/>
      <c r="K1712" s="58"/>
      <c r="L1712" s="73">
        <f t="shared" si="559"/>
        <v>0</v>
      </c>
      <c r="M1712" s="59">
        <f t="shared" si="569"/>
        <v>0</v>
      </c>
    </row>
    <row r="1713" spans="1:13" s="2" customFormat="1" ht="13.5" x14ac:dyDescent="0.25">
      <c r="A1713" s="31" t="s">
        <v>3772</v>
      </c>
      <c r="B1713" s="31" t="s">
        <v>3773</v>
      </c>
      <c r="C1713" s="32" t="s">
        <v>650</v>
      </c>
      <c r="D1713" s="11"/>
      <c r="E1713" s="11"/>
      <c r="F1713" s="57">
        <f t="shared" si="570"/>
        <v>0</v>
      </c>
      <c r="G1713" s="58"/>
      <c r="H1713" s="11"/>
      <c r="I1713" s="73">
        <f t="shared" si="571"/>
        <v>0</v>
      </c>
      <c r="J1713" s="59"/>
      <c r="K1713" s="58"/>
      <c r="L1713" s="73">
        <f t="shared" si="559"/>
        <v>0</v>
      </c>
      <c r="M1713" s="59">
        <f t="shared" si="569"/>
        <v>0</v>
      </c>
    </row>
    <row r="1714" spans="1:13" s="2" customFormat="1" ht="54" x14ac:dyDescent="0.25">
      <c r="A1714" s="31" t="s">
        <v>3774</v>
      </c>
      <c r="B1714" s="31" t="s">
        <v>3775</v>
      </c>
      <c r="C1714" s="32" t="s">
        <v>674</v>
      </c>
      <c r="D1714" s="11"/>
      <c r="E1714" s="11"/>
      <c r="F1714" s="57">
        <f t="shared" si="570"/>
        <v>0</v>
      </c>
      <c r="G1714" s="58"/>
      <c r="H1714" s="11"/>
      <c r="I1714" s="73">
        <f t="shared" si="571"/>
        <v>0</v>
      </c>
      <c r="J1714" s="59"/>
      <c r="K1714" s="58"/>
      <c r="L1714" s="73">
        <f t="shared" si="559"/>
        <v>0</v>
      </c>
      <c r="M1714" s="59">
        <f t="shared" si="569"/>
        <v>0</v>
      </c>
    </row>
    <row r="1715" spans="1:13" s="2" customFormat="1" ht="27" x14ac:dyDescent="0.25">
      <c r="A1715" s="31" t="s">
        <v>3776</v>
      </c>
      <c r="B1715" s="31" t="s">
        <v>3777</v>
      </c>
      <c r="C1715" s="32" t="s">
        <v>722</v>
      </c>
      <c r="D1715" s="11"/>
      <c r="E1715" s="11"/>
      <c r="F1715" s="57">
        <f t="shared" si="570"/>
        <v>0</v>
      </c>
      <c r="G1715" s="58"/>
      <c r="H1715" s="11"/>
      <c r="I1715" s="73">
        <f t="shared" si="571"/>
        <v>0</v>
      </c>
      <c r="J1715" s="59"/>
      <c r="K1715" s="58"/>
      <c r="L1715" s="73">
        <f t="shared" si="559"/>
        <v>0</v>
      </c>
      <c r="M1715" s="59">
        <f t="shared" si="569"/>
        <v>0</v>
      </c>
    </row>
    <row r="1716" spans="1:13" s="2" customFormat="1" ht="27" x14ac:dyDescent="0.25">
      <c r="A1716" s="31" t="s">
        <v>3778</v>
      </c>
      <c r="B1716" s="31" t="s">
        <v>3779</v>
      </c>
      <c r="C1716" s="32" t="s">
        <v>755</v>
      </c>
      <c r="D1716" s="11"/>
      <c r="E1716" s="11"/>
      <c r="F1716" s="57">
        <f t="shared" si="570"/>
        <v>0</v>
      </c>
      <c r="G1716" s="58"/>
      <c r="H1716" s="11"/>
      <c r="I1716" s="73">
        <f t="shared" si="571"/>
        <v>0</v>
      </c>
      <c r="J1716" s="59">
        <v>16415400</v>
      </c>
      <c r="K1716" s="58"/>
      <c r="L1716" s="73">
        <f t="shared" si="559"/>
        <v>16415400</v>
      </c>
      <c r="M1716" s="59">
        <f t="shared" si="569"/>
        <v>16415400</v>
      </c>
    </row>
    <row r="1717" spans="1:13" s="2" customFormat="1" ht="27" x14ac:dyDescent="0.25">
      <c r="A1717" s="31" t="s">
        <v>3780</v>
      </c>
      <c r="B1717" s="31" t="s">
        <v>3781</v>
      </c>
      <c r="C1717" s="32" t="s">
        <v>863</v>
      </c>
      <c r="D1717" s="11"/>
      <c r="E1717" s="11"/>
      <c r="F1717" s="57">
        <f t="shared" si="570"/>
        <v>0</v>
      </c>
      <c r="G1717" s="58"/>
      <c r="H1717" s="11"/>
      <c r="I1717" s="73">
        <f t="shared" si="571"/>
        <v>0</v>
      </c>
      <c r="J1717" s="59"/>
      <c r="K1717" s="58"/>
      <c r="L1717" s="73">
        <f t="shared" si="559"/>
        <v>0</v>
      </c>
      <c r="M1717" s="59">
        <f t="shared" si="569"/>
        <v>0</v>
      </c>
    </row>
    <row r="1718" spans="1:13" s="2" customFormat="1" ht="13.5" x14ac:dyDescent="0.25">
      <c r="A1718" s="31" t="s">
        <v>3782</v>
      </c>
      <c r="B1718" s="31" t="s">
        <v>3783</v>
      </c>
      <c r="C1718" s="32" t="s">
        <v>914</v>
      </c>
      <c r="D1718" s="11"/>
      <c r="E1718" s="11"/>
      <c r="F1718" s="57">
        <f t="shared" si="570"/>
        <v>0</v>
      </c>
      <c r="G1718" s="58"/>
      <c r="H1718" s="11"/>
      <c r="I1718" s="73">
        <f t="shared" si="571"/>
        <v>0</v>
      </c>
      <c r="J1718" s="59"/>
      <c r="K1718" s="58"/>
      <c r="L1718" s="73">
        <f t="shared" si="559"/>
        <v>0</v>
      </c>
      <c r="M1718" s="59">
        <f t="shared" si="569"/>
        <v>0</v>
      </c>
    </row>
    <row r="1719" spans="1:13" s="2" customFormat="1" ht="13.5" x14ac:dyDescent="0.25">
      <c r="A1719" s="16" t="s">
        <v>3785</v>
      </c>
      <c r="B1719" s="16" t="s">
        <v>3786</v>
      </c>
      <c r="C1719" s="17" t="s">
        <v>3813</v>
      </c>
      <c r="D1719" s="7">
        <f t="shared" ref="D1719:K1719" si="572">D1720</f>
        <v>0</v>
      </c>
      <c r="E1719" s="7">
        <f t="shared" si="572"/>
        <v>0</v>
      </c>
      <c r="F1719" s="8">
        <f t="shared" si="572"/>
        <v>0</v>
      </c>
      <c r="G1719" s="10">
        <f t="shared" si="572"/>
        <v>0</v>
      </c>
      <c r="H1719" s="7">
        <f t="shared" si="572"/>
        <v>0</v>
      </c>
      <c r="I1719" s="70">
        <f t="shared" si="572"/>
        <v>0</v>
      </c>
      <c r="J1719" s="48">
        <f t="shared" si="572"/>
        <v>20581172</v>
      </c>
      <c r="K1719" s="10">
        <f t="shared" si="572"/>
        <v>0</v>
      </c>
      <c r="L1719" s="70">
        <f t="shared" si="559"/>
        <v>20581172</v>
      </c>
      <c r="M1719" s="48">
        <f>+I1719+L1719</f>
        <v>20581172</v>
      </c>
    </row>
    <row r="1720" spans="1:13" s="2" customFormat="1" ht="13.5" x14ac:dyDescent="0.25">
      <c r="A1720" s="16" t="s">
        <v>3787</v>
      </c>
      <c r="B1720" s="16" t="s">
        <v>3788</v>
      </c>
      <c r="C1720" s="17" t="s">
        <v>170</v>
      </c>
      <c r="D1720" s="7">
        <f t="shared" ref="D1720:K1720" si="573">+D1721</f>
        <v>0</v>
      </c>
      <c r="E1720" s="7">
        <f t="shared" si="573"/>
        <v>0</v>
      </c>
      <c r="F1720" s="8">
        <f t="shared" si="573"/>
        <v>0</v>
      </c>
      <c r="G1720" s="10">
        <f t="shared" si="573"/>
        <v>0</v>
      </c>
      <c r="H1720" s="7">
        <f t="shared" si="573"/>
        <v>0</v>
      </c>
      <c r="I1720" s="70">
        <f t="shared" si="573"/>
        <v>0</v>
      </c>
      <c r="J1720" s="48">
        <f t="shared" si="573"/>
        <v>20581172</v>
      </c>
      <c r="K1720" s="10">
        <f t="shared" si="573"/>
        <v>0</v>
      </c>
      <c r="L1720" s="70">
        <f t="shared" si="559"/>
        <v>20581172</v>
      </c>
      <c r="M1720" s="48">
        <f>+I1720+L1720</f>
        <v>20581172</v>
      </c>
    </row>
    <row r="1721" spans="1:13" s="2" customFormat="1" ht="13.5" x14ac:dyDescent="0.25">
      <c r="A1721" s="16" t="s">
        <v>3789</v>
      </c>
      <c r="B1721" s="16" t="s">
        <v>3790</v>
      </c>
      <c r="C1721" s="17" t="s">
        <v>330</v>
      </c>
      <c r="D1721" s="7">
        <f t="shared" ref="D1721:E1721" si="574">SUM(D1722:D1732)</f>
        <v>0</v>
      </c>
      <c r="E1721" s="7">
        <f t="shared" si="574"/>
        <v>0</v>
      </c>
      <c r="F1721" s="8">
        <f>+D1721+E1721</f>
        <v>0</v>
      </c>
      <c r="G1721" s="10">
        <f>SUM(G1722:G1732)</f>
        <v>0</v>
      </c>
      <c r="H1721" s="7">
        <f>SUM(H1722:H1732)</f>
        <v>0</v>
      </c>
      <c r="I1721" s="70">
        <f>+SUM(F1721:H1721)</f>
        <v>0</v>
      </c>
      <c r="J1721" s="48">
        <f>SUM(J1722:J1732)</f>
        <v>20581172</v>
      </c>
      <c r="K1721" s="10">
        <f>SUM(K1722:K1732)</f>
        <v>0</v>
      </c>
      <c r="L1721" s="70">
        <f t="shared" si="559"/>
        <v>20581172</v>
      </c>
      <c r="M1721" s="47">
        <f>SUM(M1722:M1732)</f>
        <v>20581172</v>
      </c>
    </row>
    <row r="1722" spans="1:13" s="2" customFormat="1" ht="27" x14ac:dyDescent="0.25">
      <c r="A1722" s="31" t="s">
        <v>3791</v>
      </c>
      <c r="B1722" s="31" t="s">
        <v>3792</v>
      </c>
      <c r="C1722" s="32" t="s">
        <v>333</v>
      </c>
      <c r="D1722" s="11"/>
      <c r="E1722" s="11"/>
      <c r="F1722" s="57">
        <f>SUM(D1722:E1722)</f>
        <v>0</v>
      </c>
      <c r="G1722" s="58"/>
      <c r="H1722" s="11"/>
      <c r="I1722" s="73">
        <f>SUM(F1722:H1722)</f>
        <v>0</v>
      </c>
      <c r="J1722" s="59"/>
      <c r="K1722" s="58"/>
      <c r="L1722" s="73">
        <f t="shared" si="559"/>
        <v>0</v>
      </c>
      <c r="M1722" s="59">
        <f t="shared" ref="M1722:M1732" si="575">+L1722+I1722</f>
        <v>0</v>
      </c>
    </row>
    <row r="1723" spans="1:13" s="2" customFormat="1" ht="13.5" x14ac:dyDescent="0.25">
      <c r="A1723" s="31" t="s">
        <v>3793</v>
      </c>
      <c r="B1723" s="31" t="s">
        <v>3794</v>
      </c>
      <c r="C1723" s="32" t="s">
        <v>369</v>
      </c>
      <c r="D1723" s="11"/>
      <c r="E1723" s="11"/>
      <c r="F1723" s="57">
        <f t="shared" ref="F1723:F1732" si="576">SUM(D1723:E1723)</f>
        <v>0</v>
      </c>
      <c r="G1723" s="58"/>
      <c r="H1723" s="11"/>
      <c r="I1723" s="73">
        <f t="shared" ref="I1723:I1732" si="577">SUM(F1723:H1723)</f>
        <v>0</v>
      </c>
      <c r="J1723" s="59"/>
      <c r="K1723" s="58"/>
      <c r="L1723" s="73">
        <f t="shared" si="559"/>
        <v>0</v>
      </c>
      <c r="M1723" s="59">
        <f t="shared" si="575"/>
        <v>0</v>
      </c>
    </row>
    <row r="1724" spans="1:13" s="2" customFormat="1" ht="40.5" x14ac:dyDescent="0.25">
      <c r="A1724" s="31" t="s">
        <v>3795</v>
      </c>
      <c r="B1724" s="31" t="s">
        <v>3796</v>
      </c>
      <c r="C1724" s="32" t="s">
        <v>384</v>
      </c>
      <c r="D1724" s="11"/>
      <c r="E1724" s="11"/>
      <c r="F1724" s="57">
        <f t="shared" si="576"/>
        <v>0</v>
      </c>
      <c r="G1724" s="58"/>
      <c r="H1724" s="11"/>
      <c r="I1724" s="73">
        <f t="shared" si="577"/>
        <v>0</v>
      </c>
      <c r="J1724" s="59"/>
      <c r="K1724" s="58"/>
      <c r="L1724" s="73">
        <f t="shared" si="559"/>
        <v>0</v>
      </c>
      <c r="M1724" s="59">
        <f t="shared" si="575"/>
        <v>0</v>
      </c>
    </row>
    <row r="1725" spans="1:13" s="2" customFormat="1" ht="27" x14ac:dyDescent="0.25">
      <c r="A1725" s="31" t="s">
        <v>3797</v>
      </c>
      <c r="B1725" s="31" t="s">
        <v>3798</v>
      </c>
      <c r="C1725" s="32" t="s">
        <v>459</v>
      </c>
      <c r="D1725" s="11"/>
      <c r="E1725" s="11"/>
      <c r="F1725" s="57">
        <f t="shared" si="576"/>
        <v>0</v>
      </c>
      <c r="G1725" s="58"/>
      <c r="H1725" s="11"/>
      <c r="I1725" s="73">
        <f t="shared" si="577"/>
        <v>0</v>
      </c>
      <c r="J1725" s="59"/>
      <c r="K1725" s="58"/>
      <c r="L1725" s="73">
        <f t="shared" si="559"/>
        <v>0</v>
      </c>
      <c r="M1725" s="59">
        <f t="shared" si="575"/>
        <v>0</v>
      </c>
    </row>
    <row r="1726" spans="1:13" s="2" customFormat="1" ht="13.5" x14ac:dyDescent="0.25">
      <c r="A1726" s="31" t="s">
        <v>3799</v>
      </c>
      <c r="B1726" s="31" t="s">
        <v>3800</v>
      </c>
      <c r="C1726" s="32" t="s">
        <v>588</v>
      </c>
      <c r="D1726" s="11"/>
      <c r="E1726" s="11"/>
      <c r="F1726" s="57">
        <f t="shared" si="576"/>
        <v>0</v>
      </c>
      <c r="G1726" s="58"/>
      <c r="H1726" s="11"/>
      <c r="I1726" s="73">
        <f t="shared" si="577"/>
        <v>0</v>
      </c>
      <c r="J1726" s="59"/>
      <c r="K1726" s="58"/>
      <c r="L1726" s="73">
        <f t="shared" si="559"/>
        <v>0</v>
      </c>
      <c r="M1726" s="59">
        <f t="shared" si="575"/>
        <v>0</v>
      </c>
    </row>
    <row r="1727" spans="1:13" s="2" customFormat="1" ht="13.5" x14ac:dyDescent="0.25">
      <c r="A1727" s="31" t="s">
        <v>3801</v>
      </c>
      <c r="B1727" s="31" t="s">
        <v>3802</v>
      </c>
      <c r="C1727" s="32" t="s">
        <v>650</v>
      </c>
      <c r="D1727" s="11"/>
      <c r="E1727" s="11"/>
      <c r="F1727" s="57">
        <f t="shared" si="576"/>
        <v>0</v>
      </c>
      <c r="G1727" s="58"/>
      <c r="H1727" s="11"/>
      <c r="I1727" s="73">
        <f t="shared" si="577"/>
        <v>0</v>
      </c>
      <c r="J1727" s="59"/>
      <c r="K1727" s="58"/>
      <c r="L1727" s="73">
        <f t="shared" si="559"/>
        <v>0</v>
      </c>
      <c r="M1727" s="59">
        <f t="shared" si="575"/>
        <v>0</v>
      </c>
    </row>
    <row r="1728" spans="1:13" s="2" customFormat="1" ht="54" x14ac:dyDescent="0.25">
      <c r="A1728" s="31" t="s">
        <v>3803</v>
      </c>
      <c r="B1728" s="31" t="s">
        <v>3804</v>
      </c>
      <c r="C1728" s="32" t="s">
        <v>674</v>
      </c>
      <c r="D1728" s="11"/>
      <c r="E1728" s="11"/>
      <c r="F1728" s="57">
        <f t="shared" si="576"/>
        <v>0</v>
      </c>
      <c r="G1728" s="58"/>
      <c r="H1728" s="11"/>
      <c r="I1728" s="73">
        <f t="shared" si="577"/>
        <v>0</v>
      </c>
      <c r="J1728" s="59"/>
      <c r="K1728" s="58"/>
      <c r="L1728" s="73">
        <f t="shared" si="559"/>
        <v>0</v>
      </c>
      <c r="M1728" s="59">
        <f t="shared" si="575"/>
        <v>0</v>
      </c>
    </row>
    <row r="1729" spans="1:13" s="2" customFormat="1" ht="27" x14ac:dyDescent="0.25">
      <c r="A1729" s="31" t="s">
        <v>3805</v>
      </c>
      <c r="B1729" s="31" t="s">
        <v>3806</v>
      </c>
      <c r="C1729" s="32" t="s">
        <v>722</v>
      </c>
      <c r="D1729" s="11"/>
      <c r="E1729" s="11"/>
      <c r="F1729" s="57">
        <f t="shared" si="576"/>
        <v>0</v>
      </c>
      <c r="G1729" s="58"/>
      <c r="H1729" s="11"/>
      <c r="I1729" s="73">
        <f t="shared" si="577"/>
        <v>0</v>
      </c>
      <c r="J1729" s="59"/>
      <c r="K1729" s="58"/>
      <c r="L1729" s="73">
        <f t="shared" si="559"/>
        <v>0</v>
      </c>
      <c r="M1729" s="59">
        <f t="shared" si="575"/>
        <v>0</v>
      </c>
    </row>
    <row r="1730" spans="1:13" s="2" customFormat="1" ht="27" x14ac:dyDescent="0.25">
      <c r="A1730" s="31" t="s">
        <v>3807</v>
      </c>
      <c r="B1730" s="31" t="s">
        <v>3808</v>
      </c>
      <c r="C1730" s="32" t="s">
        <v>755</v>
      </c>
      <c r="D1730" s="11"/>
      <c r="E1730" s="11"/>
      <c r="F1730" s="57">
        <f t="shared" si="576"/>
        <v>0</v>
      </c>
      <c r="G1730" s="58"/>
      <c r="H1730" s="11"/>
      <c r="I1730" s="73">
        <f t="shared" si="577"/>
        <v>0</v>
      </c>
      <c r="J1730" s="59">
        <v>20581172</v>
      </c>
      <c r="K1730" s="58"/>
      <c r="L1730" s="73">
        <f t="shared" si="559"/>
        <v>20581172</v>
      </c>
      <c r="M1730" s="59">
        <f t="shared" si="575"/>
        <v>20581172</v>
      </c>
    </row>
    <row r="1731" spans="1:13" s="2" customFormat="1" ht="27" x14ac:dyDescent="0.25">
      <c r="A1731" s="31" t="s">
        <v>3809</v>
      </c>
      <c r="B1731" s="31" t="s">
        <v>3810</v>
      </c>
      <c r="C1731" s="32" t="s">
        <v>863</v>
      </c>
      <c r="D1731" s="11"/>
      <c r="E1731" s="11"/>
      <c r="F1731" s="57">
        <f t="shared" si="576"/>
        <v>0</v>
      </c>
      <c r="G1731" s="58"/>
      <c r="H1731" s="11"/>
      <c r="I1731" s="73">
        <f t="shared" si="577"/>
        <v>0</v>
      </c>
      <c r="J1731" s="59"/>
      <c r="K1731" s="58"/>
      <c r="L1731" s="73">
        <f t="shared" si="559"/>
        <v>0</v>
      </c>
      <c r="M1731" s="59">
        <f t="shared" si="575"/>
        <v>0</v>
      </c>
    </row>
    <row r="1732" spans="1:13" s="2" customFormat="1" ht="13.5" x14ac:dyDescent="0.25">
      <c r="A1732" s="31" t="s">
        <v>3811</v>
      </c>
      <c r="B1732" s="31" t="s">
        <v>3812</v>
      </c>
      <c r="C1732" s="32" t="s">
        <v>914</v>
      </c>
      <c r="D1732" s="11"/>
      <c r="E1732" s="11"/>
      <c r="F1732" s="57">
        <f t="shared" si="576"/>
        <v>0</v>
      </c>
      <c r="G1732" s="58"/>
      <c r="H1732" s="11"/>
      <c r="I1732" s="73">
        <f t="shared" si="577"/>
        <v>0</v>
      </c>
      <c r="J1732" s="59"/>
      <c r="K1732" s="58"/>
      <c r="L1732" s="73">
        <f t="shared" si="559"/>
        <v>0</v>
      </c>
      <c r="M1732" s="59">
        <f t="shared" si="575"/>
        <v>0</v>
      </c>
    </row>
    <row r="1733" spans="1:13" s="2" customFormat="1" ht="13.5" x14ac:dyDescent="0.25">
      <c r="A1733" s="16" t="s">
        <v>3814</v>
      </c>
      <c r="B1733" s="16" t="s">
        <v>3815</v>
      </c>
      <c r="C1733" s="17" t="s">
        <v>3842</v>
      </c>
      <c r="D1733" s="7">
        <f t="shared" ref="D1733:K1733" si="578">D1734</f>
        <v>0</v>
      </c>
      <c r="E1733" s="7">
        <f t="shared" si="578"/>
        <v>0</v>
      </c>
      <c r="F1733" s="8">
        <f t="shared" si="578"/>
        <v>0</v>
      </c>
      <c r="G1733" s="10">
        <f t="shared" si="578"/>
        <v>0</v>
      </c>
      <c r="H1733" s="7">
        <f t="shared" si="578"/>
        <v>0</v>
      </c>
      <c r="I1733" s="70">
        <f t="shared" si="578"/>
        <v>0</v>
      </c>
      <c r="J1733" s="48">
        <f t="shared" si="578"/>
        <v>11967088</v>
      </c>
      <c r="K1733" s="10">
        <f t="shared" si="578"/>
        <v>0</v>
      </c>
      <c r="L1733" s="70">
        <f t="shared" si="559"/>
        <v>11967088</v>
      </c>
      <c r="M1733" s="48">
        <f>+I1733+L1733</f>
        <v>11967088</v>
      </c>
    </row>
    <row r="1734" spans="1:13" s="2" customFormat="1" ht="13.5" x14ac:dyDescent="0.25">
      <c r="A1734" s="16" t="s">
        <v>3816</v>
      </c>
      <c r="B1734" s="16" t="s">
        <v>3817</v>
      </c>
      <c r="C1734" s="17" t="s">
        <v>170</v>
      </c>
      <c r="D1734" s="7">
        <f t="shared" ref="D1734:K1734" si="579">+D1735</f>
        <v>0</v>
      </c>
      <c r="E1734" s="7">
        <f t="shared" si="579"/>
        <v>0</v>
      </c>
      <c r="F1734" s="8">
        <f t="shared" si="579"/>
        <v>0</v>
      </c>
      <c r="G1734" s="10">
        <f t="shared" si="579"/>
        <v>0</v>
      </c>
      <c r="H1734" s="7">
        <f t="shared" si="579"/>
        <v>0</v>
      </c>
      <c r="I1734" s="70">
        <f t="shared" si="579"/>
        <v>0</v>
      </c>
      <c r="J1734" s="48">
        <f t="shared" si="579"/>
        <v>11967088</v>
      </c>
      <c r="K1734" s="10">
        <f t="shared" si="579"/>
        <v>0</v>
      </c>
      <c r="L1734" s="70">
        <f t="shared" si="559"/>
        <v>11967088</v>
      </c>
      <c r="M1734" s="48">
        <f>+I1734+L1734</f>
        <v>11967088</v>
      </c>
    </row>
    <row r="1735" spans="1:13" s="2" customFormat="1" ht="13.5" x14ac:dyDescent="0.25">
      <c r="A1735" s="16" t="s">
        <v>3818</v>
      </c>
      <c r="B1735" s="16" t="s">
        <v>3819</v>
      </c>
      <c r="C1735" s="17" t="s">
        <v>330</v>
      </c>
      <c r="D1735" s="7">
        <f t="shared" ref="D1735:E1735" si="580">SUM(D1736:D1746)</f>
        <v>0</v>
      </c>
      <c r="E1735" s="7">
        <f t="shared" si="580"/>
        <v>0</v>
      </c>
      <c r="F1735" s="8">
        <f>+D1735+E1735</f>
        <v>0</v>
      </c>
      <c r="G1735" s="10">
        <f>SUM(G1736:G1746)</f>
        <v>0</v>
      </c>
      <c r="H1735" s="7">
        <f>SUM(H1736:H1746)</f>
        <v>0</v>
      </c>
      <c r="I1735" s="70">
        <f>+SUM(F1735:H1735)</f>
        <v>0</v>
      </c>
      <c r="J1735" s="48">
        <f>SUM(J1736:J1746)</f>
        <v>11967088</v>
      </c>
      <c r="K1735" s="10">
        <f>SUM(K1736:K1746)</f>
        <v>0</v>
      </c>
      <c r="L1735" s="70">
        <f t="shared" si="559"/>
        <v>11967088</v>
      </c>
      <c r="M1735" s="47">
        <f>SUM(M1736:M1746)</f>
        <v>11967088</v>
      </c>
    </row>
    <row r="1736" spans="1:13" s="2" customFormat="1" ht="27" x14ac:dyDescent="0.25">
      <c r="A1736" s="31" t="s">
        <v>3820</v>
      </c>
      <c r="B1736" s="31" t="s">
        <v>3821</v>
      </c>
      <c r="C1736" s="32" t="s">
        <v>333</v>
      </c>
      <c r="D1736" s="11"/>
      <c r="E1736" s="11"/>
      <c r="F1736" s="57">
        <f>SUM(D1736:E1736)</f>
        <v>0</v>
      </c>
      <c r="G1736" s="58"/>
      <c r="H1736" s="11"/>
      <c r="I1736" s="73">
        <f>SUM(F1736:H1736)</f>
        <v>0</v>
      </c>
      <c r="J1736" s="59"/>
      <c r="K1736" s="58"/>
      <c r="L1736" s="73">
        <f t="shared" si="559"/>
        <v>0</v>
      </c>
      <c r="M1736" s="59">
        <f t="shared" ref="M1736:M1746" si="581">+L1736+I1736</f>
        <v>0</v>
      </c>
    </row>
    <row r="1737" spans="1:13" s="2" customFormat="1" ht="13.5" x14ac:dyDescent="0.25">
      <c r="A1737" s="31" t="s">
        <v>3822</v>
      </c>
      <c r="B1737" s="31" t="s">
        <v>3823</v>
      </c>
      <c r="C1737" s="32" t="s">
        <v>369</v>
      </c>
      <c r="D1737" s="11"/>
      <c r="E1737" s="11"/>
      <c r="F1737" s="57">
        <f t="shared" ref="F1737:F1746" si="582">SUM(D1737:E1737)</f>
        <v>0</v>
      </c>
      <c r="G1737" s="58"/>
      <c r="H1737" s="11"/>
      <c r="I1737" s="73">
        <f t="shared" ref="I1737:I1746" si="583">SUM(F1737:H1737)</f>
        <v>0</v>
      </c>
      <c r="J1737" s="59"/>
      <c r="K1737" s="58"/>
      <c r="L1737" s="73">
        <f t="shared" si="559"/>
        <v>0</v>
      </c>
      <c r="M1737" s="59">
        <f t="shared" si="581"/>
        <v>0</v>
      </c>
    </row>
    <row r="1738" spans="1:13" s="2" customFormat="1" ht="40.5" x14ac:dyDescent="0.25">
      <c r="A1738" s="31" t="s">
        <v>3824</v>
      </c>
      <c r="B1738" s="31" t="s">
        <v>3825</v>
      </c>
      <c r="C1738" s="32" t="s">
        <v>384</v>
      </c>
      <c r="D1738" s="11"/>
      <c r="E1738" s="11"/>
      <c r="F1738" s="57">
        <f t="shared" si="582"/>
        <v>0</v>
      </c>
      <c r="G1738" s="58"/>
      <c r="H1738" s="11"/>
      <c r="I1738" s="73">
        <f t="shared" si="583"/>
        <v>0</v>
      </c>
      <c r="J1738" s="59"/>
      <c r="K1738" s="58"/>
      <c r="L1738" s="73">
        <f t="shared" si="559"/>
        <v>0</v>
      </c>
      <c r="M1738" s="59">
        <f t="shared" si="581"/>
        <v>0</v>
      </c>
    </row>
    <row r="1739" spans="1:13" s="2" customFormat="1" ht="27" x14ac:dyDescent="0.25">
      <c r="A1739" s="31" t="s">
        <v>3826</v>
      </c>
      <c r="B1739" s="31" t="s">
        <v>3827</v>
      </c>
      <c r="C1739" s="32" t="s">
        <v>459</v>
      </c>
      <c r="D1739" s="11"/>
      <c r="E1739" s="11"/>
      <c r="F1739" s="57">
        <f t="shared" si="582"/>
        <v>0</v>
      </c>
      <c r="G1739" s="58"/>
      <c r="H1739" s="11"/>
      <c r="I1739" s="73">
        <f t="shared" si="583"/>
        <v>0</v>
      </c>
      <c r="J1739" s="59"/>
      <c r="K1739" s="58"/>
      <c r="L1739" s="73">
        <f t="shared" si="559"/>
        <v>0</v>
      </c>
      <c r="M1739" s="59">
        <f t="shared" si="581"/>
        <v>0</v>
      </c>
    </row>
    <row r="1740" spans="1:13" s="2" customFormat="1" ht="13.5" x14ac:dyDescent="0.25">
      <c r="A1740" s="31" t="s">
        <v>3828</v>
      </c>
      <c r="B1740" s="31" t="s">
        <v>3829</v>
      </c>
      <c r="C1740" s="32" t="s">
        <v>588</v>
      </c>
      <c r="D1740" s="11"/>
      <c r="E1740" s="11"/>
      <c r="F1740" s="57">
        <f t="shared" si="582"/>
        <v>0</v>
      </c>
      <c r="G1740" s="58"/>
      <c r="H1740" s="11"/>
      <c r="I1740" s="73">
        <f t="shared" si="583"/>
        <v>0</v>
      </c>
      <c r="J1740" s="59"/>
      <c r="K1740" s="58"/>
      <c r="L1740" s="73">
        <f t="shared" si="559"/>
        <v>0</v>
      </c>
      <c r="M1740" s="59">
        <f t="shared" si="581"/>
        <v>0</v>
      </c>
    </row>
    <row r="1741" spans="1:13" s="2" customFormat="1" ht="13.5" x14ac:dyDescent="0.25">
      <c r="A1741" s="31" t="s">
        <v>3830</v>
      </c>
      <c r="B1741" s="31" t="s">
        <v>3831</v>
      </c>
      <c r="C1741" s="32" t="s">
        <v>650</v>
      </c>
      <c r="D1741" s="11"/>
      <c r="E1741" s="11"/>
      <c r="F1741" s="57">
        <f t="shared" si="582"/>
        <v>0</v>
      </c>
      <c r="G1741" s="58"/>
      <c r="H1741" s="11"/>
      <c r="I1741" s="73">
        <f t="shared" si="583"/>
        <v>0</v>
      </c>
      <c r="J1741" s="59"/>
      <c r="K1741" s="58"/>
      <c r="L1741" s="73">
        <f t="shared" si="559"/>
        <v>0</v>
      </c>
      <c r="M1741" s="59">
        <f t="shared" si="581"/>
        <v>0</v>
      </c>
    </row>
    <row r="1742" spans="1:13" s="2" customFormat="1" ht="54" x14ac:dyDescent="0.25">
      <c r="A1742" s="31" t="s">
        <v>3832</v>
      </c>
      <c r="B1742" s="31" t="s">
        <v>3833</v>
      </c>
      <c r="C1742" s="32" t="s">
        <v>674</v>
      </c>
      <c r="D1742" s="11"/>
      <c r="E1742" s="11"/>
      <c r="F1742" s="57">
        <f t="shared" si="582"/>
        <v>0</v>
      </c>
      <c r="G1742" s="58"/>
      <c r="H1742" s="11"/>
      <c r="I1742" s="73">
        <f t="shared" si="583"/>
        <v>0</v>
      </c>
      <c r="J1742" s="59"/>
      <c r="K1742" s="58"/>
      <c r="L1742" s="73">
        <f t="shared" si="559"/>
        <v>0</v>
      </c>
      <c r="M1742" s="59">
        <f t="shared" si="581"/>
        <v>0</v>
      </c>
    </row>
    <row r="1743" spans="1:13" s="2" customFormat="1" ht="27" x14ac:dyDescent="0.25">
      <c r="A1743" s="31" t="s">
        <v>3834</v>
      </c>
      <c r="B1743" s="31" t="s">
        <v>3835</v>
      </c>
      <c r="C1743" s="32" t="s">
        <v>722</v>
      </c>
      <c r="D1743" s="11"/>
      <c r="E1743" s="11"/>
      <c r="F1743" s="57">
        <f t="shared" si="582"/>
        <v>0</v>
      </c>
      <c r="G1743" s="58"/>
      <c r="H1743" s="11"/>
      <c r="I1743" s="73">
        <f t="shared" si="583"/>
        <v>0</v>
      </c>
      <c r="J1743" s="59"/>
      <c r="K1743" s="58"/>
      <c r="L1743" s="73">
        <f t="shared" si="559"/>
        <v>0</v>
      </c>
      <c r="M1743" s="59">
        <f t="shared" si="581"/>
        <v>0</v>
      </c>
    </row>
    <row r="1744" spans="1:13" s="2" customFormat="1" ht="27" x14ac:dyDescent="0.25">
      <c r="A1744" s="31" t="s">
        <v>3836</v>
      </c>
      <c r="B1744" s="31" t="s">
        <v>3837</v>
      </c>
      <c r="C1744" s="32" t="s">
        <v>755</v>
      </c>
      <c r="D1744" s="11"/>
      <c r="E1744" s="11"/>
      <c r="F1744" s="57">
        <f t="shared" si="582"/>
        <v>0</v>
      </c>
      <c r="G1744" s="58"/>
      <c r="H1744" s="11"/>
      <c r="I1744" s="73">
        <f t="shared" si="583"/>
        <v>0</v>
      </c>
      <c r="J1744" s="59">
        <v>11967088</v>
      </c>
      <c r="K1744" s="58"/>
      <c r="L1744" s="73">
        <f t="shared" si="559"/>
        <v>11967088</v>
      </c>
      <c r="M1744" s="59">
        <f t="shared" si="581"/>
        <v>11967088</v>
      </c>
    </row>
    <row r="1745" spans="1:13" s="2" customFormat="1" ht="27" x14ac:dyDescent="0.25">
      <c r="A1745" s="31" t="s">
        <v>3838</v>
      </c>
      <c r="B1745" s="31" t="s">
        <v>3839</v>
      </c>
      <c r="C1745" s="32" t="s">
        <v>863</v>
      </c>
      <c r="D1745" s="11"/>
      <c r="E1745" s="11"/>
      <c r="F1745" s="57">
        <f t="shared" si="582"/>
        <v>0</v>
      </c>
      <c r="G1745" s="58"/>
      <c r="H1745" s="11"/>
      <c r="I1745" s="73">
        <f t="shared" si="583"/>
        <v>0</v>
      </c>
      <c r="J1745" s="59"/>
      <c r="K1745" s="58"/>
      <c r="L1745" s="73">
        <f t="shared" si="559"/>
        <v>0</v>
      </c>
      <c r="M1745" s="59">
        <f t="shared" si="581"/>
        <v>0</v>
      </c>
    </row>
    <row r="1746" spans="1:13" s="2" customFormat="1" ht="13.5" x14ac:dyDescent="0.25">
      <c r="A1746" s="31" t="s">
        <v>3840</v>
      </c>
      <c r="B1746" s="31" t="s">
        <v>3841</v>
      </c>
      <c r="C1746" s="32" t="s">
        <v>914</v>
      </c>
      <c r="D1746" s="11"/>
      <c r="E1746" s="11"/>
      <c r="F1746" s="57">
        <f t="shared" si="582"/>
        <v>0</v>
      </c>
      <c r="G1746" s="58"/>
      <c r="H1746" s="11"/>
      <c r="I1746" s="73">
        <f t="shared" si="583"/>
        <v>0</v>
      </c>
      <c r="J1746" s="59"/>
      <c r="K1746" s="58"/>
      <c r="L1746" s="73">
        <f t="shared" si="559"/>
        <v>0</v>
      </c>
      <c r="M1746" s="59">
        <f t="shared" si="581"/>
        <v>0</v>
      </c>
    </row>
    <row r="1747" spans="1:13" s="2" customFormat="1" ht="27" x14ac:dyDescent="0.25">
      <c r="A1747" s="16" t="s">
        <v>3843</v>
      </c>
      <c r="B1747" s="16" t="s">
        <v>3844</v>
      </c>
      <c r="C1747" s="17" t="s">
        <v>3871</v>
      </c>
      <c r="D1747" s="7">
        <f t="shared" ref="D1747:K1747" si="584">D1748</f>
        <v>0</v>
      </c>
      <c r="E1747" s="7">
        <f t="shared" si="584"/>
        <v>0</v>
      </c>
      <c r="F1747" s="8">
        <f t="shared" si="584"/>
        <v>0</v>
      </c>
      <c r="G1747" s="10">
        <f t="shared" si="584"/>
        <v>0</v>
      </c>
      <c r="H1747" s="7">
        <f t="shared" si="584"/>
        <v>0</v>
      </c>
      <c r="I1747" s="70">
        <f t="shared" si="584"/>
        <v>0</v>
      </c>
      <c r="J1747" s="48">
        <f t="shared" si="584"/>
        <v>19586464</v>
      </c>
      <c r="K1747" s="10">
        <f t="shared" si="584"/>
        <v>0</v>
      </c>
      <c r="L1747" s="70">
        <f t="shared" si="559"/>
        <v>19586464</v>
      </c>
      <c r="M1747" s="48">
        <f>+I1747+L1747</f>
        <v>19586464</v>
      </c>
    </row>
    <row r="1748" spans="1:13" s="2" customFormat="1" ht="13.5" x14ac:dyDescent="0.25">
      <c r="A1748" s="16" t="s">
        <v>3845</v>
      </c>
      <c r="B1748" s="16" t="s">
        <v>3846</v>
      </c>
      <c r="C1748" s="17" t="s">
        <v>170</v>
      </c>
      <c r="D1748" s="7">
        <f t="shared" ref="D1748:K1748" si="585">+D1749</f>
        <v>0</v>
      </c>
      <c r="E1748" s="7">
        <f t="shared" si="585"/>
        <v>0</v>
      </c>
      <c r="F1748" s="8">
        <f t="shared" si="585"/>
        <v>0</v>
      </c>
      <c r="G1748" s="10">
        <f t="shared" si="585"/>
        <v>0</v>
      </c>
      <c r="H1748" s="7">
        <f t="shared" si="585"/>
        <v>0</v>
      </c>
      <c r="I1748" s="70">
        <f t="shared" si="585"/>
        <v>0</v>
      </c>
      <c r="J1748" s="48">
        <f t="shared" si="585"/>
        <v>19586464</v>
      </c>
      <c r="K1748" s="10">
        <f t="shared" si="585"/>
        <v>0</v>
      </c>
      <c r="L1748" s="70">
        <f t="shared" ref="L1748:L1825" si="586">SUM(J1748:K1748)</f>
        <v>19586464</v>
      </c>
      <c r="M1748" s="48">
        <f>+I1748+L1748</f>
        <v>19586464</v>
      </c>
    </row>
    <row r="1749" spans="1:13" s="2" customFormat="1" ht="13.5" x14ac:dyDescent="0.25">
      <c r="A1749" s="16" t="s">
        <v>3847</v>
      </c>
      <c r="B1749" s="16" t="s">
        <v>3848</v>
      </c>
      <c r="C1749" s="17" t="s">
        <v>330</v>
      </c>
      <c r="D1749" s="7">
        <f t="shared" ref="D1749:E1749" si="587">SUM(D1750:D1760)</f>
        <v>0</v>
      </c>
      <c r="E1749" s="7">
        <f t="shared" si="587"/>
        <v>0</v>
      </c>
      <c r="F1749" s="8">
        <f>+D1749+E1749</f>
        <v>0</v>
      </c>
      <c r="G1749" s="10">
        <f>SUM(G1750:G1760)</f>
        <v>0</v>
      </c>
      <c r="H1749" s="7">
        <f>SUM(H1750:H1760)</f>
        <v>0</v>
      </c>
      <c r="I1749" s="70">
        <f>+SUM(F1749:H1749)</f>
        <v>0</v>
      </c>
      <c r="J1749" s="48">
        <f>SUM(J1750:J1760)</f>
        <v>19586464</v>
      </c>
      <c r="K1749" s="10">
        <f>SUM(K1750:K1760)</f>
        <v>0</v>
      </c>
      <c r="L1749" s="70">
        <f t="shared" si="586"/>
        <v>19586464</v>
      </c>
      <c r="M1749" s="47">
        <f>SUM(M1750:M1760)</f>
        <v>19586464</v>
      </c>
    </row>
    <row r="1750" spans="1:13" s="2" customFormat="1" ht="27" x14ac:dyDescent="0.25">
      <c r="A1750" s="31" t="s">
        <v>3849</v>
      </c>
      <c r="B1750" s="31" t="s">
        <v>3850</v>
      </c>
      <c r="C1750" s="32" t="s">
        <v>333</v>
      </c>
      <c r="D1750" s="11"/>
      <c r="E1750" s="11"/>
      <c r="F1750" s="57">
        <f>SUM(D1750:E1750)</f>
        <v>0</v>
      </c>
      <c r="G1750" s="58"/>
      <c r="H1750" s="11"/>
      <c r="I1750" s="73">
        <f t="shared" ref="I1750:I1760" si="588">SUM(F1750:H1750)</f>
        <v>0</v>
      </c>
      <c r="J1750" s="59"/>
      <c r="K1750" s="58"/>
      <c r="L1750" s="73">
        <f t="shared" si="586"/>
        <v>0</v>
      </c>
      <c r="M1750" s="59">
        <f t="shared" ref="M1750:M1760" si="589">+L1750+I1750</f>
        <v>0</v>
      </c>
    </row>
    <row r="1751" spans="1:13" s="2" customFormat="1" ht="13.5" x14ac:dyDescent="0.25">
      <c r="A1751" s="31" t="s">
        <v>3851</v>
      </c>
      <c r="B1751" s="31" t="s">
        <v>3852</v>
      </c>
      <c r="C1751" s="32" t="s">
        <v>369</v>
      </c>
      <c r="D1751" s="11"/>
      <c r="E1751" s="11"/>
      <c r="F1751" s="57">
        <f t="shared" ref="F1751:F1760" si="590">SUM(D1751:E1751)</f>
        <v>0</v>
      </c>
      <c r="G1751" s="58"/>
      <c r="H1751" s="11"/>
      <c r="I1751" s="73">
        <f t="shared" si="588"/>
        <v>0</v>
      </c>
      <c r="J1751" s="59"/>
      <c r="K1751" s="58"/>
      <c r="L1751" s="73">
        <f t="shared" si="586"/>
        <v>0</v>
      </c>
      <c r="M1751" s="59">
        <f t="shared" si="589"/>
        <v>0</v>
      </c>
    </row>
    <row r="1752" spans="1:13" s="2" customFormat="1" ht="40.5" x14ac:dyDescent="0.25">
      <c r="A1752" s="31" t="s">
        <v>3853</v>
      </c>
      <c r="B1752" s="31" t="s">
        <v>3854</v>
      </c>
      <c r="C1752" s="32" t="s">
        <v>384</v>
      </c>
      <c r="D1752" s="11"/>
      <c r="E1752" s="11"/>
      <c r="F1752" s="57">
        <f t="shared" si="590"/>
        <v>0</v>
      </c>
      <c r="G1752" s="58"/>
      <c r="H1752" s="11"/>
      <c r="I1752" s="73">
        <f t="shared" si="588"/>
        <v>0</v>
      </c>
      <c r="J1752" s="59"/>
      <c r="K1752" s="58"/>
      <c r="L1752" s="73">
        <f t="shared" si="586"/>
        <v>0</v>
      </c>
      <c r="M1752" s="59">
        <f t="shared" si="589"/>
        <v>0</v>
      </c>
    </row>
    <row r="1753" spans="1:13" s="2" customFormat="1" ht="27" x14ac:dyDescent="0.25">
      <c r="A1753" s="31" t="s">
        <v>3855</v>
      </c>
      <c r="B1753" s="31" t="s">
        <v>3856</v>
      </c>
      <c r="C1753" s="32" t="s">
        <v>459</v>
      </c>
      <c r="D1753" s="11"/>
      <c r="E1753" s="11"/>
      <c r="F1753" s="57">
        <f t="shared" si="590"/>
        <v>0</v>
      </c>
      <c r="G1753" s="58"/>
      <c r="H1753" s="11"/>
      <c r="I1753" s="73">
        <f t="shared" si="588"/>
        <v>0</v>
      </c>
      <c r="J1753" s="59"/>
      <c r="K1753" s="58"/>
      <c r="L1753" s="73">
        <f t="shared" si="586"/>
        <v>0</v>
      </c>
      <c r="M1753" s="59">
        <f t="shared" si="589"/>
        <v>0</v>
      </c>
    </row>
    <row r="1754" spans="1:13" s="2" customFormat="1" ht="13.5" x14ac:dyDescent="0.25">
      <c r="A1754" s="31" t="s">
        <v>3857</v>
      </c>
      <c r="B1754" s="31" t="s">
        <v>3858</v>
      </c>
      <c r="C1754" s="32" t="s">
        <v>588</v>
      </c>
      <c r="D1754" s="11"/>
      <c r="E1754" s="11"/>
      <c r="F1754" s="57">
        <f t="shared" si="590"/>
        <v>0</v>
      </c>
      <c r="G1754" s="58"/>
      <c r="H1754" s="11"/>
      <c r="I1754" s="73">
        <f t="shared" si="588"/>
        <v>0</v>
      </c>
      <c r="J1754" s="59"/>
      <c r="K1754" s="58"/>
      <c r="L1754" s="73">
        <f t="shared" si="586"/>
        <v>0</v>
      </c>
      <c r="M1754" s="59">
        <f t="shared" si="589"/>
        <v>0</v>
      </c>
    </row>
    <row r="1755" spans="1:13" s="2" customFormat="1" ht="13.5" x14ac:dyDescent="0.25">
      <c r="A1755" s="31" t="s">
        <v>3859</v>
      </c>
      <c r="B1755" s="31" t="s">
        <v>3860</v>
      </c>
      <c r="C1755" s="32" t="s">
        <v>650</v>
      </c>
      <c r="D1755" s="11"/>
      <c r="E1755" s="11"/>
      <c r="F1755" s="57">
        <f t="shared" si="590"/>
        <v>0</v>
      </c>
      <c r="G1755" s="58"/>
      <c r="H1755" s="11"/>
      <c r="I1755" s="73">
        <f t="shared" si="588"/>
        <v>0</v>
      </c>
      <c r="J1755" s="59"/>
      <c r="K1755" s="58"/>
      <c r="L1755" s="73">
        <f t="shared" si="586"/>
        <v>0</v>
      </c>
      <c r="M1755" s="59">
        <f t="shared" si="589"/>
        <v>0</v>
      </c>
    </row>
    <row r="1756" spans="1:13" s="2" customFormat="1" ht="54" x14ac:dyDescent="0.25">
      <c r="A1756" s="31" t="s">
        <v>3861</v>
      </c>
      <c r="B1756" s="31" t="s">
        <v>3862</v>
      </c>
      <c r="C1756" s="32" t="s">
        <v>674</v>
      </c>
      <c r="D1756" s="11"/>
      <c r="E1756" s="11"/>
      <c r="F1756" s="57">
        <f t="shared" si="590"/>
        <v>0</v>
      </c>
      <c r="G1756" s="58"/>
      <c r="H1756" s="11"/>
      <c r="I1756" s="73">
        <f t="shared" si="588"/>
        <v>0</v>
      </c>
      <c r="J1756" s="59"/>
      <c r="K1756" s="58"/>
      <c r="L1756" s="73">
        <f t="shared" si="586"/>
        <v>0</v>
      </c>
      <c r="M1756" s="59">
        <f t="shared" si="589"/>
        <v>0</v>
      </c>
    </row>
    <row r="1757" spans="1:13" s="2" customFormat="1" ht="27" x14ac:dyDescent="0.25">
      <c r="A1757" s="31" t="s">
        <v>3863</v>
      </c>
      <c r="B1757" s="31" t="s">
        <v>3864</v>
      </c>
      <c r="C1757" s="32" t="s">
        <v>722</v>
      </c>
      <c r="D1757" s="11"/>
      <c r="E1757" s="11"/>
      <c r="F1757" s="57">
        <f t="shared" si="590"/>
        <v>0</v>
      </c>
      <c r="G1757" s="58"/>
      <c r="H1757" s="11"/>
      <c r="I1757" s="73">
        <f t="shared" si="588"/>
        <v>0</v>
      </c>
      <c r="J1757" s="59"/>
      <c r="K1757" s="58"/>
      <c r="L1757" s="73">
        <f t="shared" si="586"/>
        <v>0</v>
      </c>
      <c r="M1757" s="59">
        <f t="shared" si="589"/>
        <v>0</v>
      </c>
    </row>
    <row r="1758" spans="1:13" s="2" customFormat="1" ht="27" x14ac:dyDescent="0.25">
      <c r="A1758" s="31" t="s">
        <v>3865</v>
      </c>
      <c r="B1758" s="31" t="s">
        <v>3866</v>
      </c>
      <c r="C1758" s="32" t="s">
        <v>755</v>
      </c>
      <c r="D1758" s="11"/>
      <c r="E1758" s="11"/>
      <c r="F1758" s="57">
        <f t="shared" si="590"/>
        <v>0</v>
      </c>
      <c r="G1758" s="58"/>
      <c r="H1758" s="11"/>
      <c r="I1758" s="73">
        <f t="shared" si="588"/>
        <v>0</v>
      </c>
      <c r="J1758" s="59">
        <v>19586464</v>
      </c>
      <c r="K1758" s="58"/>
      <c r="L1758" s="73">
        <f t="shared" si="586"/>
        <v>19586464</v>
      </c>
      <c r="M1758" s="59">
        <f t="shared" si="589"/>
        <v>19586464</v>
      </c>
    </row>
    <row r="1759" spans="1:13" s="2" customFormat="1" ht="27" x14ac:dyDescent="0.25">
      <c r="A1759" s="31" t="s">
        <v>3867</v>
      </c>
      <c r="B1759" s="31" t="s">
        <v>3868</v>
      </c>
      <c r="C1759" s="32" t="s">
        <v>863</v>
      </c>
      <c r="D1759" s="11"/>
      <c r="E1759" s="11"/>
      <c r="F1759" s="57">
        <f t="shared" si="590"/>
        <v>0</v>
      </c>
      <c r="G1759" s="58"/>
      <c r="H1759" s="11"/>
      <c r="I1759" s="73">
        <f t="shared" si="588"/>
        <v>0</v>
      </c>
      <c r="J1759" s="59"/>
      <c r="K1759" s="58"/>
      <c r="L1759" s="73">
        <f t="shared" si="586"/>
        <v>0</v>
      </c>
      <c r="M1759" s="59">
        <f t="shared" si="589"/>
        <v>0</v>
      </c>
    </row>
    <row r="1760" spans="1:13" s="2" customFormat="1" ht="13.5" x14ac:dyDescent="0.25">
      <c r="A1760" s="31" t="s">
        <v>3869</v>
      </c>
      <c r="B1760" s="31" t="s">
        <v>3870</v>
      </c>
      <c r="C1760" s="32" t="s">
        <v>914</v>
      </c>
      <c r="D1760" s="11"/>
      <c r="E1760" s="11"/>
      <c r="F1760" s="57">
        <f t="shared" si="590"/>
        <v>0</v>
      </c>
      <c r="G1760" s="58"/>
      <c r="H1760" s="11"/>
      <c r="I1760" s="73">
        <f t="shared" si="588"/>
        <v>0</v>
      </c>
      <c r="J1760" s="59"/>
      <c r="K1760" s="58"/>
      <c r="L1760" s="73">
        <f t="shared" si="586"/>
        <v>0</v>
      </c>
      <c r="M1760" s="59">
        <f t="shared" si="589"/>
        <v>0</v>
      </c>
    </row>
    <row r="1761" spans="1:13" s="2" customFormat="1" ht="27" x14ac:dyDescent="0.25">
      <c r="A1761" s="16" t="s">
        <v>3872</v>
      </c>
      <c r="B1761" s="16" t="s">
        <v>3873</v>
      </c>
      <c r="C1761" s="17" t="s">
        <v>3900</v>
      </c>
      <c r="D1761" s="7">
        <f t="shared" ref="D1761:K1761" si="591">D1762</f>
        <v>0</v>
      </c>
      <c r="E1761" s="7">
        <f t="shared" si="591"/>
        <v>0</v>
      </c>
      <c r="F1761" s="8">
        <f t="shared" si="591"/>
        <v>0</v>
      </c>
      <c r="G1761" s="10">
        <f t="shared" si="591"/>
        <v>0</v>
      </c>
      <c r="H1761" s="7">
        <f t="shared" si="591"/>
        <v>0</v>
      </c>
      <c r="I1761" s="70">
        <f t="shared" si="591"/>
        <v>0</v>
      </c>
      <c r="J1761" s="48">
        <f t="shared" si="591"/>
        <v>644277</v>
      </c>
      <c r="K1761" s="10">
        <f t="shared" si="591"/>
        <v>0</v>
      </c>
      <c r="L1761" s="70">
        <f t="shared" si="586"/>
        <v>644277</v>
      </c>
      <c r="M1761" s="48">
        <f>+I1761+L1761</f>
        <v>644277</v>
      </c>
    </row>
    <row r="1762" spans="1:13" s="2" customFormat="1" ht="13.5" x14ac:dyDescent="0.25">
      <c r="A1762" s="16" t="s">
        <v>3874</v>
      </c>
      <c r="B1762" s="16" t="s">
        <v>3875</v>
      </c>
      <c r="C1762" s="17" t="s">
        <v>170</v>
      </c>
      <c r="D1762" s="7">
        <f t="shared" ref="D1762:K1762" si="592">+D1763</f>
        <v>0</v>
      </c>
      <c r="E1762" s="7">
        <f t="shared" si="592"/>
        <v>0</v>
      </c>
      <c r="F1762" s="8">
        <f t="shared" si="592"/>
        <v>0</v>
      </c>
      <c r="G1762" s="10">
        <f t="shared" si="592"/>
        <v>0</v>
      </c>
      <c r="H1762" s="7">
        <f t="shared" si="592"/>
        <v>0</v>
      </c>
      <c r="I1762" s="70">
        <f t="shared" si="592"/>
        <v>0</v>
      </c>
      <c r="J1762" s="48">
        <f t="shared" si="592"/>
        <v>644277</v>
      </c>
      <c r="K1762" s="10">
        <f t="shared" si="592"/>
        <v>0</v>
      </c>
      <c r="L1762" s="70">
        <f t="shared" si="586"/>
        <v>644277</v>
      </c>
      <c r="M1762" s="48">
        <f>+I1762+L1762</f>
        <v>644277</v>
      </c>
    </row>
    <row r="1763" spans="1:13" s="2" customFormat="1" ht="13.5" x14ac:dyDescent="0.25">
      <c r="A1763" s="16" t="s">
        <v>3876</v>
      </c>
      <c r="B1763" s="16" t="s">
        <v>3877</v>
      </c>
      <c r="C1763" s="17" t="s">
        <v>330</v>
      </c>
      <c r="D1763" s="7">
        <f t="shared" ref="D1763:E1763" si="593">SUM(D1764:D1774)</f>
        <v>0</v>
      </c>
      <c r="E1763" s="7">
        <f t="shared" si="593"/>
        <v>0</v>
      </c>
      <c r="F1763" s="8">
        <f>+D1763+E1763</f>
        <v>0</v>
      </c>
      <c r="G1763" s="10">
        <f>SUM(G1764:G1774)</f>
        <v>0</v>
      </c>
      <c r="H1763" s="7">
        <f>SUM(H1764:H1774)</f>
        <v>0</v>
      </c>
      <c r="I1763" s="70">
        <f>+SUM(F1763:H1763)</f>
        <v>0</v>
      </c>
      <c r="J1763" s="48">
        <f>SUM(J1764:J1774)</f>
        <v>644277</v>
      </c>
      <c r="K1763" s="10">
        <f>SUM(K1764:K1774)</f>
        <v>0</v>
      </c>
      <c r="L1763" s="70">
        <f t="shared" si="586"/>
        <v>644277</v>
      </c>
      <c r="M1763" s="47">
        <f>SUM(M1764:M1774)</f>
        <v>644277</v>
      </c>
    </row>
    <row r="1764" spans="1:13" s="2" customFormat="1" ht="27" x14ac:dyDescent="0.25">
      <c r="A1764" s="31" t="s">
        <v>3878</v>
      </c>
      <c r="B1764" s="31" t="s">
        <v>3879</v>
      </c>
      <c r="C1764" s="32" t="s">
        <v>333</v>
      </c>
      <c r="D1764" s="11"/>
      <c r="E1764" s="11"/>
      <c r="F1764" s="57">
        <f>SUM(D1764:E1764)</f>
        <v>0</v>
      </c>
      <c r="G1764" s="58"/>
      <c r="H1764" s="11"/>
      <c r="I1764" s="73">
        <f t="shared" ref="I1764:I1774" si="594">SUM(F1764:H1764)</f>
        <v>0</v>
      </c>
      <c r="J1764" s="59"/>
      <c r="K1764" s="58"/>
      <c r="L1764" s="73">
        <f t="shared" si="586"/>
        <v>0</v>
      </c>
      <c r="M1764" s="59">
        <f t="shared" ref="M1764:M1774" si="595">+L1764+I1764</f>
        <v>0</v>
      </c>
    </row>
    <row r="1765" spans="1:13" s="2" customFormat="1" ht="13.5" x14ac:dyDescent="0.25">
      <c r="A1765" s="31" t="s">
        <v>3880</v>
      </c>
      <c r="B1765" s="31" t="s">
        <v>3881</v>
      </c>
      <c r="C1765" s="32" t="s">
        <v>369</v>
      </c>
      <c r="D1765" s="11"/>
      <c r="E1765" s="11"/>
      <c r="F1765" s="57">
        <f t="shared" ref="F1765:F1774" si="596">SUM(D1765:E1765)</f>
        <v>0</v>
      </c>
      <c r="G1765" s="58"/>
      <c r="H1765" s="11"/>
      <c r="I1765" s="73">
        <f t="shared" si="594"/>
        <v>0</v>
      </c>
      <c r="J1765" s="59"/>
      <c r="K1765" s="58"/>
      <c r="L1765" s="73">
        <f t="shared" si="586"/>
        <v>0</v>
      </c>
      <c r="M1765" s="59">
        <f t="shared" si="595"/>
        <v>0</v>
      </c>
    </row>
    <row r="1766" spans="1:13" s="2" customFormat="1" ht="40.5" x14ac:dyDescent="0.25">
      <c r="A1766" s="31" t="s">
        <v>3882</v>
      </c>
      <c r="B1766" s="31" t="s">
        <v>3883</v>
      </c>
      <c r="C1766" s="32" t="s">
        <v>384</v>
      </c>
      <c r="D1766" s="11"/>
      <c r="E1766" s="11"/>
      <c r="F1766" s="57">
        <f t="shared" si="596"/>
        <v>0</v>
      </c>
      <c r="G1766" s="58"/>
      <c r="H1766" s="11"/>
      <c r="I1766" s="73">
        <f t="shared" si="594"/>
        <v>0</v>
      </c>
      <c r="J1766" s="59"/>
      <c r="K1766" s="58"/>
      <c r="L1766" s="73">
        <f t="shared" si="586"/>
        <v>0</v>
      </c>
      <c r="M1766" s="59">
        <f t="shared" si="595"/>
        <v>0</v>
      </c>
    </row>
    <row r="1767" spans="1:13" s="2" customFormat="1" ht="27" x14ac:dyDescent="0.25">
      <c r="A1767" s="31" t="s">
        <v>3884</v>
      </c>
      <c r="B1767" s="31" t="s">
        <v>3885</v>
      </c>
      <c r="C1767" s="32" t="s">
        <v>459</v>
      </c>
      <c r="D1767" s="11"/>
      <c r="E1767" s="11"/>
      <c r="F1767" s="57">
        <f t="shared" si="596"/>
        <v>0</v>
      </c>
      <c r="G1767" s="58"/>
      <c r="H1767" s="11"/>
      <c r="I1767" s="73">
        <f t="shared" si="594"/>
        <v>0</v>
      </c>
      <c r="J1767" s="59"/>
      <c r="K1767" s="58"/>
      <c r="L1767" s="73">
        <f t="shared" si="586"/>
        <v>0</v>
      </c>
      <c r="M1767" s="59">
        <f t="shared" si="595"/>
        <v>0</v>
      </c>
    </row>
    <row r="1768" spans="1:13" s="2" customFormat="1" ht="13.5" x14ac:dyDescent="0.25">
      <c r="A1768" s="31" t="s">
        <v>3886</v>
      </c>
      <c r="B1768" s="31" t="s">
        <v>3887</v>
      </c>
      <c r="C1768" s="32" t="s">
        <v>588</v>
      </c>
      <c r="D1768" s="11"/>
      <c r="E1768" s="11"/>
      <c r="F1768" s="57">
        <f t="shared" si="596"/>
        <v>0</v>
      </c>
      <c r="G1768" s="58"/>
      <c r="H1768" s="11"/>
      <c r="I1768" s="73">
        <f t="shared" si="594"/>
        <v>0</v>
      </c>
      <c r="J1768" s="59"/>
      <c r="K1768" s="58"/>
      <c r="L1768" s="73">
        <f t="shared" si="586"/>
        <v>0</v>
      </c>
      <c r="M1768" s="59">
        <f t="shared" si="595"/>
        <v>0</v>
      </c>
    </row>
    <row r="1769" spans="1:13" s="2" customFormat="1" ht="13.5" x14ac:dyDescent="0.25">
      <c r="A1769" s="31" t="s">
        <v>3888</v>
      </c>
      <c r="B1769" s="31" t="s">
        <v>3889</v>
      </c>
      <c r="C1769" s="32" t="s">
        <v>650</v>
      </c>
      <c r="D1769" s="11"/>
      <c r="E1769" s="11"/>
      <c r="F1769" s="57">
        <f t="shared" si="596"/>
        <v>0</v>
      </c>
      <c r="G1769" s="58"/>
      <c r="H1769" s="11"/>
      <c r="I1769" s="73">
        <f t="shared" si="594"/>
        <v>0</v>
      </c>
      <c r="J1769" s="59"/>
      <c r="K1769" s="58"/>
      <c r="L1769" s="73">
        <f t="shared" si="586"/>
        <v>0</v>
      </c>
      <c r="M1769" s="59">
        <f t="shared" si="595"/>
        <v>0</v>
      </c>
    </row>
    <row r="1770" spans="1:13" s="2" customFormat="1" ht="54" x14ac:dyDescent="0.25">
      <c r="A1770" s="31" t="s">
        <v>3890</v>
      </c>
      <c r="B1770" s="31" t="s">
        <v>3891</v>
      </c>
      <c r="C1770" s="32" t="s">
        <v>674</v>
      </c>
      <c r="D1770" s="11"/>
      <c r="E1770" s="11"/>
      <c r="F1770" s="57">
        <f t="shared" si="596"/>
        <v>0</v>
      </c>
      <c r="G1770" s="58"/>
      <c r="H1770" s="11"/>
      <c r="I1770" s="73">
        <f t="shared" si="594"/>
        <v>0</v>
      </c>
      <c r="J1770" s="59"/>
      <c r="K1770" s="58"/>
      <c r="L1770" s="73">
        <f t="shared" si="586"/>
        <v>0</v>
      </c>
      <c r="M1770" s="59">
        <f t="shared" si="595"/>
        <v>0</v>
      </c>
    </row>
    <row r="1771" spans="1:13" s="2" customFormat="1" ht="27" x14ac:dyDescent="0.25">
      <c r="A1771" s="31" t="s">
        <v>3892</v>
      </c>
      <c r="B1771" s="31" t="s">
        <v>3893</v>
      </c>
      <c r="C1771" s="32" t="s">
        <v>722</v>
      </c>
      <c r="D1771" s="11"/>
      <c r="E1771" s="11"/>
      <c r="F1771" s="57">
        <f t="shared" si="596"/>
        <v>0</v>
      </c>
      <c r="G1771" s="58"/>
      <c r="H1771" s="11"/>
      <c r="I1771" s="73">
        <f t="shared" si="594"/>
        <v>0</v>
      </c>
      <c r="J1771" s="59"/>
      <c r="K1771" s="58"/>
      <c r="L1771" s="73">
        <f t="shared" si="586"/>
        <v>0</v>
      </c>
      <c r="M1771" s="59">
        <f t="shared" si="595"/>
        <v>0</v>
      </c>
    </row>
    <row r="1772" spans="1:13" s="2" customFormat="1" ht="27" x14ac:dyDescent="0.25">
      <c r="A1772" s="31" t="s">
        <v>3894</v>
      </c>
      <c r="B1772" s="31" t="s">
        <v>3895</v>
      </c>
      <c r="C1772" s="32" t="s">
        <v>755</v>
      </c>
      <c r="D1772" s="11"/>
      <c r="E1772" s="11"/>
      <c r="F1772" s="57">
        <f t="shared" si="596"/>
        <v>0</v>
      </c>
      <c r="G1772" s="58"/>
      <c r="H1772" s="11"/>
      <c r="I1772" s="73">
        <f t="shared" si="594"/>
        <v>0</v>
      </c>
      <c r="J1772" s="59">
        <v>644277</v>
      </c>
      <c r="K1772" s="58"/>
      <c r="L1772" s="73">
        <f t="shared" si="586"/>
        <v>644277</v>
      </c>
      <c r="M1772" s="59">
        <f t="shared" si="595"/>
        <v>644277</v>
      </c>
    </row>
    <row r="1773" spans="1:13" s="2" customFormat="1" ht="27" x14ac:dyDescent="0.25">
      <c r="A1773" s="31" t="s">
        <v>3896</v>
      </c>
      <c r="B1773" s="31" t="s">
        <v>3897</v>
      </c>
      <c r="C1773" s="32" t="s">
        <v>863</v>
      </c>
      <c r="D1773" s="11"/>
      <c r="E1773" s="11"/>
      <c r="F1773" s="57">
        <f t="shared" si="596"/>
        <v>0</v>
      </c>
      <c r="G1773" s="58"/>
      <c r="H1773" s="11"/>
      <c r="I1773" s="73">
        <f t="shared" si="594"/>
        <v>0</v>
      </c>
      <c r="J1773" s="59"/>
      <c r="K1773" s="58"/>
      <c r="L1773" s="73">
        <f t="shared" si="586"/>
        <v>0</v>
      </c>
      <c r="M1773" s="59">
        <f t="shared" si="595"/>
        <v>0</v>
      </c>
    </row>
    <row r="1774" spans="1:13" s="2" customFormat="1" ht="13.5" x14ac:dyDescent="0.25">
      <c r="A1774" s="31" t="s">
        <v>3898</v>
      </c>
      <c r="B1774" s="31" t="s">
        <v>3899</v>
      </c>
      <c r="C1774" s="32" t="s">
        <v>914</v>
      </c>
      <c r="D1774" s="11"/>
      <c r="E1774" s="11"/>
      <c r="F1774" s="57">
        <f t="shared" si="596"/>
        <v>0</v>
      </c>
      <c r="G1774" s="58"/>
      <c r="H1774" s="11"/>
      <c r="I1774" s="73">
        <f t="shared" si="594"/>
        <v>0</v>
      </c>
      <c r="J1774" s="59"/>
      <c r="K1774" s="58"/>
      <c r="L1774" s="73">
        <f t="shared" si="586"/>
        <v>0</v>
      </c>
      <c r="M1774" s="59">
        <f t="shared" si="595"/>
        <v>0</v>
      </c>
    </row>
    <row r="1775" spans="1:13" s="2" customFormat="1" ht="27" x14ac:dyDescent="0.25">
      <c r="A1775" s="16" t="s">
        <v>3959</v>
      </c>
      <c r="B1775" s="16" t="s">
        <v>3960</v>
      </c>
      <c r="C1775" s="17" t="s">
        <v>4011</v>
      </c>
      <c r="D1775" s="7">
        <f t="shared" ref="D1775:K1775" si="597">D1776</f>
        <v>0</v>
      </c>
      <c r="E1775" s="7">
        <f t="shared" si="597"/>
        <v>0</v>
      </c>
      <c r="F1775" s="8">
        <f t="shared" si="597"/>
        <v>0</v>
      </c>
      <c r="G1775" s="10">
        <f t="shared" si="597"/>
        <v>0</v>
      </c>
      <c r="H1775" s="7">
        <f t="shared" si="597"/>
        <v>0</v>
      </c>
      <c r="I1775" s="70">
        <f t="shared" si="597"/>
        <v>0</v>
      </c>
      <c r="J1775" s="48">
        <f t="shared" si="597"/>
        <v>62979864</v>
      </c>
      <c r="K1775" s="10">
        <f t="shared" si="597"/>
        <v>0</v>
      </c>
      <c r="L1775" s="70">
        <f t="shared" si="586"/>
        <v>62979864</v>
      </c>
      <c r="M1775" s="48">
        <f>+I1775+L1775</f>
        <v>62979864</v>
      </c>
    </row>
    <row r="1776" spans="1:13" s="2" customFormat="1" ht="13.5" x14ac:dyDescent="0.25">
      <c r="A1776" s="16" t="s">
        <v>3961</v>
      </c>
      <c r="B1776" s="16" t="s">
        <v>3962</v>
      </c>
      <c r="C1776" s="17" t="s">
        <v>170</v>
      </c>
      <c r="D1776" s="7">
        <f t="shared" ref="D1776:K1776" si="598">+D1777</f>
        <v>0</v>
      </c>
      <c r="E1776" s="7">
        <f t="shared" si="598"/>
        <v>0</v>
      </c>
      <c r="F1776" s="8">
        <f t="shared" si="598"/>
        <v>0</v>
      </c>
      <c r="G1776" s="10">
        <f t="shared" si="598"/>
        <v>0</v>
      </c>
      <c r="H1776" s="7">
        <f t="shared" si="598"/>
        <v>0</v>
      </c>
      <c r="I1776" s="70">
        <f t="shared" si="598"/>
        <v>0</v>
      </c>
      <c r="J1776" s="48">
        <f t="shared" si="598"/>
        <v>62979864</v>
      </c>
      <c r="K1776" s="10">
        <f t="shared" si="598"/>
        <v>0</v>
      </c>
      <c r="L1776" s="70">
        <f t="shared" si="586"/>
        <v>62979864</v>
      </c>
      <c r="M1776" s="48">
        <f>+I1776+L1776</f>
        <v>62979864</v>
      </c>
    </row>
    <row r="1777" spans="1:13" s="2" customFormat="1" ht="13.5" x14ac:dyDescent="0.25">
      <c r="A1777" s="16" t="s">
        <v>3963</v>
      </c>
      <c r="B1777" s="16" t="s">
        <v>3964</v>
      </c>
      <c r="C1777" s="17" t="s">
        <v>330</v>
      </c>
      <c r="D1777" s="7">
        <f t="shared" ref="D1777:E1777" si="599">SUM(D1778:D1788)</f>
        <v>0</v>
      </c>
      <c r="E1777" s="7">
        <f t="shared" si="599"/>
        <v>0</v>
      </c>
      <c r="F1777" s="8">
        <f>+D1777+E1777</f>
        <v>0</v>
      </c>
      <c r="G1777" s="10">
        <f>SUM(G1778:G1788)</f>
        <v>0</v>
      </c>
      <c r="H1777" s="7">
        <f>SUM(H1778:H1788)</f>
        <v>0</v>
      </c>
      <c r="I1777" s="70">
        <f>+SUM(F1777:H1777)</f>
        <v>0</v>
      </c>
      <c r="J1777" s="48">
        <f>SUM(J1778:J1788)</f>
        <v>62979864</v>
      </c>
      <c r="K1777" s="10">
        <f>SUM(K1778:K1788)</f>
        <v>0</v>
      </c>
      <c r="L1777" s="70">
        <f t="shared" si="586"/>
        <v>62979864</v>
      </c>
      <c r="M1777" s="47">
        <f>SUM(M1778:M1788)</f>
        <v>62979864</v>
      </c>
    </row>
    <row r="1778" spans="1:13" s="2" customFormat="1" ht="27" x14ac:dyDescent="0.25">
      <c r="A1778" s="31" t="s">
        <v>3965</v>
      </c>
      <c r="B1778" s="31" t="s">
        <v>3966</v>
      </c>
      <c r="C1778" s="32" t="s">
        <v>333</v>
      </c>
      <c r="D1778" s="11"/>
      <c r="E1778" s="11"/>
      <c r="F1778" s="57">
        <f>SUM(D1778:E1778)</f>
        <v>0</v>
      </c>
      <c r="G1778" s="58"/>
      <c r="H1778" s="11"/>
      <c r="I1778" s="73">
        <f t="shared" ref="I1778:I1788" si="600">SUM(F1778:H1778)</f>
        <v>0</v>
      </c>
      <c r="J1778" s="59"/>
      <c r="K1778" s="58"/>
      <c r="L1778" s="73">
        <f t="shared" si="586"/>
        <v>0</v>
      </c>
      <c r="M1778" s="59">
        <f t="shared" ref="M1778:M1788" si="601">+L1778+I1778</f>
        <v>0</v>
      </c>
    </row>
    <row r="1779" spans="1:13" s="2" customFormat="1" ht="13.5" x14ac:dyDescent="0.25">
      <c r="A1779" s="31" t="s">
        <v>3967</v>
      </c>
      <c r="B1779" s="31" t="s">
        <v>3968</v>
      </c>
      <c r="C1779" s="32" t="s">
        <v>369</v>
      </c>
      <c r="D1779" s="11"/>
      <c r="E1779" s="11"/>
      <c r="F1779" s="57">
        <f t="shared" ref="F1779:F1788" si="602">SUM(D1779:E1779)</f>
        <v>0</v>
      </c>
      <c r="G1779" s="58"/>
      <c r="H1779" s="11"/>
      <c r="I1779" s="73">
        <f t="shared" si="600"/>
        <v>0</v>
      </c>
      <c r="J1779" s="59"/>
      <c r="K1779" s="58"/>
      <c r="L1779" s="73">
        <f t="shared" si="586"/>
        <v>0</v>
      </c>
      <c r="M1779" s="59">
        <f t="shared" si="601"/>
        <v>0</v>
      </c>
    </row>
    <row r="1780" spans="1:13" s="2" customFormat="1" ht="40.5" x14ac:dyDescent="0.25">
      <c r="A1780" s="31" t="s">
        <v>3969</v>
      </c>
      <c r="B1780" s="31" t="s">
        <v>3970</v>
      </c>
      <c r="C1780" s="32" t="s">
        <v>384</v>
      </c>
      <c r="D1780" s="11"/>
      <c r="E1780" s="11"/>
      <c r="F1780" s="57">
        <f t="shared" si="602"/>
        <v>0</v>
      </c>
      <c r="G1780" s="58"/>
      <c r="H1780" s="11"/>
      <c r="I1780" s="73">
        <f t="shared" si="600"/>
        <v>0</v>
      </c>
      <c r="J1780" s="59"/>
      <c r="K1780" s="58"/>
      <c r="L1780" s="73">
        <f t="shared" si="586"/>
        <v>0</v>
      </c>
      <c r="M1780" s="59">
        <f t="shared" si="601"/>
        <v>0</v>
      </c>
    </row>
    <row r="1781" spans="1:13" s="2" customFormat="1" ht="27" x14ac:dyDescent="0.25">
      <c r="A1781" s="31" t="s">
        <v>3971</v>
      </c>
      <c r="B1781" s="31" t="s">
        <v>3972</v>
      </c>
      <c r="C1781" s="32" t="s">
        <v>459</v>
      </c>
      <c r="D1781" s="11"/>
      <c r="E1781" s="11"/>
      <c r="F1781" s="57">
        <f t="shared" si="602"/>
        <v>0</v>
      </c>
      <c r="G1781" s="58"/>
      <c r="H1781" s="11"/>
      <c r="I1781" s="73">
        <f t="shared" si="600"/>
        <v>0</v>
      </c>
      <c r="J1781" s="59"/>
      <c r="K1781" s="58"/>
      <c r="L1781" s="73">
        <f t="shared" si="586"/>
        <v>0</v>
      </c>
      <c r="M1781" s="59">
        <f t="shared" si="601"/>
        <v>0</v>
      </c>
    </row>
    <row r="1782" spans="1:13" s="2" customFormat="1" ht="13.5" x14ac:dyDescent="0.25">
      <c r="A1782" s="31" t="s">
        <v>3973</v>
      </c>
      <c r="B1782" s="31" t="s">
        <v>3974</v>
      </c>
      <c r="C1782" s="32" t="s">
        <v>588</v>
      </c>
      <c r="D1782" s="11"/>
      <c r="E1782" s="11"/>
      <c r="F1782" s="57">
        <f t="shared" si="602"/>
        <v>0</v>
      </c>
      <c r="G1782" s="58"/>
      <c r="H1782" s="11"/>
      <c r="I1782" s="73">
        <f t="shared" si="600"/>
        <v>0</v>
      </c>
      <c r="J1782" s="59"/>
      <c r="K1782" s="58"/>
      <c r="L1782" s="73">
        <f t="shared" si="586"/>
        <v>0</v>
      </c>
      <c r="M1782" s="59">
        <f t="shared" si="601"/>
        <v>0</v>
      </c>
    </row>
    <row r="1783" spans="1:13" s="2" customFormat="1" ht="13.5" x14ac:dyDescent="0.25">
      <c r="A1783" s="31" t="s">
        <v>3975</v>
      </c>
      <c r="B1783" s="31" t="s">
        <v>3976</v>
      </c>
      <c r="C1783" s="32" t="s">
        <v>650</v>
      </c>
      <c r="D1783" s="11"/>
      <c r="E1783" s="11"/>
      <c r="F1783" s="57">
        <f t="shared" si="602"/>
        <v>0</v>
      </c>
      <c r="G1783" s="58"/>
      <c r="H1783" s="11"/>
      <c r="I1783" s="73">
        <f t="shared" si="600"/>
        <v>0</v>
      </c>
      <c r="J1783" s="59"/>
      <c r="K1783" s="58"/>
      <c r="L1783" s="73">
        <f t="shared" si="586"/>
        <v>0</v>
      </c>
      <c r="M1783" s="59">
        <f t="shared" si="601"/>
        <v>0</v>
      </c>
    </row>
    <row r="1784" spans="1:13" s="2" customFormat="1" ht="54" x14ac:dyDescent="0.25">
      <c r="A1784" s="31" t="s">
        <v>3977</v>
      </c>
      <c r="B1784" s="31" t="s">
        <v>3978</v>
      </c>
      <c r="C1784" s="32" t="s">
        <v>674</v>
      </c>
      <c r="D1784" s="11"/>
      <c r="E1784" s="11"/>
      <c r="F1784" s="57">
        <f t="shared" si="602"/>
        <v>0</v>
      </c>
      <c r="G1784" s="58"/>
      <c r="H1784" s="11"/>
      <c r="I1784" s="73">
        <f t="shared" si="600"/>
        <v>0</v>
      </c>
      <c r="J1784" s="59"/>
      <c r="K1784" s="58"/>
      <c r="L1784" s="73">
        <f t="shared" si="586"/>
        <v>0</v>
      </c>
      <c r="M1784" s="59">
        <f t="shared" si="601"/>
        <v>0</v>
      </c>
    </row>
    <row r="1785" spans="1:13" s="2" customFormat="1" ht="27" x14ac:dyDescent="0.25">
      <c r="A1785" s="31" t="s">
        <v>3979</v>
      </c>
      <c r="B1785" s="31" t="s">
        <v>3980</v>
      </c>
      <c r="C1785" s="32" t="s">
        <v>722</v>
      </c>
      <c r="D1785" s="11"/>
      <c r="E1785" s="11"/>
      <c r="F1785" s="57">
        <f t="shared" si="602"/>
        <v>0</v>
      </c>
      <c r="G1785" s="58"/>
      <c r="H1785" s="11"/>
      <c r="I1785" s="73">
        <f t="shared" si="600"/>
        <v>0</v>
      </c>
      <c r="J1785" s="59"/>
      <c r="K1785" s="58"/>
      <c r="L1785" s="73">
        <f t="shared" si="586"/>
        <v>0</v>
      </c>
      <c r="M1785" s="59">
        <f t="shared" si="601"/>
        <v>0</v>
      </c>
    </row>
    <row r="1786" spans="1:13" s="2" customFormat="1" ht="27" x14ac:dyDescent="0.25">
      <c r="A1786" s="31" t="s">
        <v>3981</v>
      </c>
      <c r="B1786" s="31" t="s">
        <v>3982</v>
      </c>
      <c r="C1786" s="32" t="s">
        <v>755</v>
      </c>
      <c r="D1786" s="11"/>
      <c r="E1786" s="11"/>
      <c r="F1786" s="57">
        <f t="shared" si="602"/>
        <v>0</v>
      </c>
      <c r="G1786" s="58"/>
      <c r="H1786" s="11"/>
      <c r="I1786" s="73">
        <f t="shared" si="600"/>
        <v>0</v>
      </c>
      <c r="J1786" s="59">
        <v>62979864</v>
      </c>
      <c r="K1786" s="58"/>
      <c r="L1786" s="73">
        <f t="shared" si="586"/>
        <v>62979864</v>
      </c>
      <c r="M1786" s="59">
        <f t="shared" si="601"/>
        <v>62979864</v>
      </c>
    </row>
    <row r="1787" spans="1:13" s="2" customFormat="1" ht="27" x14ac:dyDescent="0.25">
      <c r="A1787" s="31" t="s">
        <v>3983</v>
      </c>
      <c r="B1787" s="31" t="s">
        <v>3984</v>
      </c>
      <c r="C1787" s="32" t="s">
        <v>863</v>
      </c>
      <c r="D1787" s="11"/>
      <c r="E1787" s="11"/>
      <c r="F1787" s="57">
        <f t="shared" si="602"/>
        <v>0</v>
      </c>
      <c r="G1787" s="58"/>
      <c r="H1787" s="11"/>
      <c r="I1787" s="73">
        <f t="shared" si="600"/>
        <v>0</v>
      </c>
      <c r="J1787" s="59"/>
      <c r="K1787" s="58"/>
      <c r="L1787" s="73">
        <f t="shared" si="586"/>
        <v>0</v>
      </c>
      <c r="M1787" s="59">
        <f t="shared" si="601"/>
        <v>0</v>
      </c>
    </row>
    <row r="1788" spans="1:13" s="2" customFormat="1" ht="13.5" x14ac:dyDescent="0.25">
      <c r="A1788" s="31" t="s">
        <v>3985</v>
      </c>
      <c r="B1788" s="31" t="s">
        <v>3986</v>
      </c>
      <c r="C1788" s="32" t="s">
        <v>914</v>
      </c>
      <c r="D1788" s="11"/>
      <c r="E1788" s="11"/>
      <c r="F1788" s="57">
        <f t="shared" si="602"/>
        <v>0</v>
      </c>
      <c r="G1788" s="58"/>
      <c r="H1788" s="11"/>
      <c r="I1788" s="73">
        <f t="shared" si="600"/>
        <v>0</v>
      </c>
      <c r="J1788" s="59"/>
      <c r="K1788" s="58"/>
      <c r="L1788" s="73">
        <f t="shared" si="586"/>
        <v>0</v>
      </c>
      <c r="M1788" s="59">
        <f t="shared" si="601"/>
        <v>0</v>
      </c>
    </row>
    <row r="1789" spans="1:13" s="2" customFormat="1" ht="27" x14ac:dyDescent="0.25">
      <c r="A1789" s="16" t="s">
        <v>3901</v>
      </c>
      <c r="B1789" s="16" t="s">
        <v>3902</v>
      </c>
      <c r="C1789" s="17" t="s">
        <v>3929</v>
      </c>
      <c r="D1789" s="7">
        <f t="shared" ref="D1789:K1789" si="603">D1790</f>
        <v>0</v>
      </c>
      <c r="E1789" s="7">
        <f t="shared" si="603"/>
        <v>0</v>
      </c>
      <c r="F1789" s="8">
        <f t="shared" si="603"/>
        <v>0</v>
      </c>
      <c r="G1789" s="10">
        <f t="shared" si="603"/>
        <v>0</v>
      </c>
      <c r="H1789" s="7">
        <f t="shared" si="603"/>
        <v>0</v>
      </c>
      <c r="I1789" s="70">
        <f t="shared" si="603"/>
        <v>0</v>
      </c>
      <c r="J1789" s="48">
        <f t="shared" si="603"/>
        <v>42006846</v>
      </c>
      <c r="K1789" s="10">
        <f t="shared" si="603"/>
        <v>0</v>
      </c>
      <c r="L1789" s="70">
        <f t="shared" si="586"/>
        <v>42006846</v>
      </c>
      <c r="M1789" s="48">
        <f>+I1789+L1789</f>
        <v>42006846</v>
      </c>
    </row>
    <row r="1790" spans="1:13" s="2" customFormat="1" ht="13.5" x14ac:dyDescent="0.25">
      <c r="A1790" s="16" t="s">
        <v>3903</v>
      </c>
      <c r="B1790" s="16" t="s">
        <v>3904</v>
      </c>
      <c r="C1790" s="17" t="s">
        <v>170</v>
      </c>
      <c r="D1790" s="7">
        <f t="shared" ref="D1790:K1790" si="604">+D1791</f>
        <v>0</v>
      </c>
      <c r="E1790" s="7">
        <f t="shared" si="604"/>
        <v>0</v>
      </c>
      <c r="F1790" s="8">
        <f t="shared" si="604"/>
        <v>0</v>
      </c>
      <c r="G1790" s="10">
        <f t="shared" si="604"/>
        <v>0</v>
      </c>
      <c r="H1790" s="7">
        <f t="shared" si="604"/>
        <v>0</v>
      </c>
      <c r="I1790" s="70">
        <f t="shared" si="604"/>
        <v>0</v>
      </c>
      <c r="J1790" s="48">
        <f t="shared" si="604"/>
        <v>42006846</v>
      </c>
      <c r="K1790" s="10">
        <f t="shared" si="604"/>
        <v>0</v>
      </c>
      <c r="L1790" s="70">
        <f t="shared" si="586"/>
        <v>42006846</v>
      </c>
      <c r="M1790" s="48">
        <f>+I1790+L1790</f>
        <v>42006846</v>
      </c>
    </row>
    <row r="1791" spans="1:13" s="2" customFormat="1" ht="13.5" x14ac:dyDescent="0.25">
      <c r="A1791" s="16" t="s">
        <v>3905</v>
      </c>
      <c r="B1791" s="16" t="s">
        <v>3906</v>
      </c>
      <c r="C1791" s="17" t="s">
        <v>330</v>
      </c>
      <c r="D1791" s="7">
        <f t="shared" ref="D1791:E1791" si="605">SUM(D1792:D1802)</f>
        <v>0</v>
      </c>
      <c r="E1791" s="7">
        <f t="shared" si="605"/>
        <v>0</v>
      </c>
      <c r="F1791" s="8">
        <f>+D1791+E1791</f>
        <v>0</v>
      </c>
      <c r="G1791" s="10">
        <f>SUM(G1792:G1802)</f>
        <v>0</v>
      </c>
      <c r="H1791" s="7">
        <f>SUM(H1792:H1802)</f>
        <v>0</v>
      </c>
      <c r="I1791" s="70">
        <f>+SUM(F1791:H1791)</f>
        <v>0</v>
      </c>
      <c r="J1791" s="48">
        <f>SUM(J1792:J1802)</f>
        <v>42006846</v>
      </c>
      <c r="K1791" s="10">
        <f>SUM(K1792:K1802)</f>
        <v>0</v>
      </c>
      <c r="L1791" s="70">
        <f t="shared" si="586"/>
        <v>42006846</v>
      </c>
      <c r="M1791" s="47">
        <f>SUM(M1792:M1802)</f>
        <v>42006846</v>
      </c>
    </row>
    <row r="1792" spans="1:13" s="2" customFormat="1" ht="27" x14ac:dyDescent="0.25">
      <c r="A1792" s="31" t="s">
        <v>3907</v>
      </c>
      <c r="B1792" s="31" t="s">
        <v>3908</v>
      </c>
      <c r="C1792" s="32" t="s">
        <v>333</v>
      </c>
      <c r="D1792" s="11"/>
      <c r="E1792" s="11"/>
      <c r="F1792" s="57">
        <f>SUM(D1792:E1792)</f>
        <v>0</v>
      </c>
      <c r="G1792" s="58"/>
      <c r="H1792" s="11"/>
      <c r="I1792" s="73">
        <f t="shared" ref="I1792:I1802" si="606">SUM(F1792:H1792)</f>
        <v>0</v>
      </c>
      <c r="J1792" s="59"/>
      <c r="K1792" s="58"/>
      <c r="L1792" s="73">
        <f t="shared" si="586"/>
        <v>0</v>
      </c>
      <c r="M1792" s="59">
        <f t="shared" ref="M1792:M1802" si="607">+L1792+I1792</f>
        <v>0</v>
      </c>
    </row>
    <row r="1793" spans="1:13" s="2" customFormat="1" ht="13.5" x14ac:dyDescent="0.25">
      <c r="A1793" s="31" t="s">
        <v>3909</v>
      </c>
      <c r="B1793" s="31" t="s">
        <v>3910</v>
      </c>
      <c r="C1793" s="32" t="s">
        <v>369</v>
      </c>
      <c r="D1793" s="11"/>
      <c r="E1793" s="11"/>
      <c r="F1793" s="57">
        <f t="shared" ref="F1793:F1802" si="608">SUM(D1793:E1793)</f>
        <v>0</v>
      </c>
      <c r="G1793" s="58"/>
      <c r="H1793" s="11"/>
      <c r="I1793" s="73">
        <f t="shared" si="606"/>
        <v>0</v>
      </c>
      <c r="J1793" s="59"/>
      <c r="K1793" s="58"/>
      <c r="L1793" s="73">
        <f t="shared" si="586"/>
        <v>0</v>
      </c>
      <c r="M1793" s="59">
        <f t="shared" si="607"/>
        <v>0</v>
      </c>
    </row>
    <row r="1794" spans="1:13" s="2" customFormat="1" ht="40.5" x14ac:dyDescent="0.25">
      <c r="A1794" s="31" t="s">
        <v>3911</v>
      </c>
      <c r="B1794" s="31" t="s">
        <v>3912</v>
      </c>
      <c r="C1794" s="32" t="s">
        <v>384</v>
      </c>
      <c r="D1794" s="11"/>
      <c r="E1794" s="11"/>
      <c r="F1794" s="57">
        <f t="shared" si="608"/>
        <v>0</v>
      </c>
      <c r="G1794" s="58"/>
      <c r="H1794" s="11"/>
      <c r="I1794" s="73">
        <f t="shared" si="606"/>
        <v>0</v>
      </c>
      <c r="J1794" s="59"/>
      <c r="K1794" s="58"/>
      <c r="L1794" s="73">
        <f t="shared" si="586"/>
        <v>0</v>
      </c>
      <c r="M1794" s="59">
        <f t="shared" si="607"/>
        <v>0</v>
      </c>
    </row>
    <row r="1795" spans="1:13" s="2" customFormat="1" ht="27" x14ac:dyDescent="0.25">
      <c r="A1795" s="31" t="s">
        <v>3913</v>
      </c>
      <c r="B1795" s="31" t="s">
        <v>3914</v>
      </c>
      <c r="C1795" s="32" t="s">
        <v>459</v>
      </c>
      <c r="D1795" s="11"/>
      <c r="E1795" s="11"/>
      <c r="F1795" s="57">
        <f t="shared" si="608"/>
        <v>0</v>
      </c>
      <c r="G1795" s="58"/>
      <c r="H1795" s="11"/>
      <c r="I1795" s="73">
        <f t="shared" si="606"/>
        <v>0</v>
      </c>
      <c r="J1795" s="59"/>
      <c r="K1795" s="58"/>
      <c r="L1795" s="73">
        <f t="shared" si="586"/>
        <v>0</v>
      </c>
      <c r="M1795" s="59">
        <f t="shared" si="607"/>
        <v>0</v>
      </c>
    </row>
    <row r="1796" spans="1:13" s="2" customFormat="1" ht="13.5" x14ac:dyDescent="0.25">
      <c r="A1796" s="31" t="s">
        <v>3915</v>
      </c>
      <c r="B1796" s="31" t="s">
        <v>3916</v>
      </c>
      <c r="C1796" s="32" t="s">
        <v>588</v>
      </c>
      <c r="D1796" s="11"/>
      <c r="E1796" s="11"/>
      <c r="F1796" s="57">
        <f t="shared" si="608"/>
        <v>0</v>
      </c>
      <c r="G1796" s="58"/>
      <c r="H1796" s="11"/>
      <c r="I1796" s="73">
        <f t="shared" si="606"/>
        <v>0</v>
      </c>
      <c r="J1796" s="59"/>
      <c r="K1796" s="58"/>
      <c r="L1796" s="73">
        <f t="shared" si="586"/>
        <v>0</v>
      </c>
      <c r="M1796" s="59">
        <f t="shared" si="607"/>
        <v>0</v>
      </c>
    </row>
    <row r="1797" spans="1:13" s="2" customFormat="1" ht="13.5" x14ac:dyDescent="0.25">
      <c r="A1797" s="31" t="s">
        <v>3917</v>
      </c>
      <c r="B1797" s="31" t="s">
        <v>3918</v>
      </c>
      <c r="C1797" s="32" t="s">
        <v>650</v>
      </c>
      <c r="D1797" s="11"/>
      <c r="E1797" s="11"/>
      <c r="F1797" s="57">
        <f t="shared" si="608"/>
        <v>0</v>
      </c>
      <c r="G1797" s="58"/>
      <c r="H1797" s="11"/>
      <c r="I1797" s="73">
        <f t="shared" si="606"/>
        <v>0</v>
      </c>
      <c r="J1797" s="59"/>
      <c r="K1797" s="58"/>
      <c r="L1797" s="73">
        <f t="shared" si="586"/>
        <v>0</v>
      </c>
      <c r="M1797" s="59">
        <f t="shared" si="607"/>
        <v>0</v>
      </c>
    </row>
    <row r="1798" spans="1:13" s="2" customFormat="1" ht="54" x14ac:dyDescent="0.25">
      <c r="A1798" s="31" t="s">
        <v>3919</v>
      </c>
      <c r="B1798" s="31" t="s">
        <v>3920</v>
      </c>
      <c r="C1798" s="32" t="s">
        <v>674</v>
      </c>
      <c r="D1798" s="11"/>
      <c r="E1798" s="11"/>
      <c r="F1798" s="57">
        <f t="shared" si="608"/>
        <v>0</v>
      </c>
      <c r="G1798" s="58"/>
      <c r="H1798" s="11"/>
      <c r="I1798" s="73">
        <f t="shared" si="606"/>
        <v>0</v>
      </c>
      <c r="J1798" s="59"/>
      <c r="K1798" s="58"/>
      <c r="L1798" s="73">
        <f t="shared" si="586"/>
        <v>0</v>
      </c>
      <c r="M1798" s="59">
        <f t="shared" si="607"/>
        <v>0</v>
      </c>
    </row>
    <row r="1799" spans="1:13" s="2" customFormat="1" ht="27" x14ac:dyDescent="0.25">
      <c r="A1799" s="31" t="s">
        <v>3921</v>
      </c>
      <c r="B1799" s="31" t="s">
        <v>3922</v>
      </c>
      <c r="C1799" s="32" t="s">
        <v>722</v>
      </c>
      <c r="D1799" s="11"/>
      <c r="E1799" s="11"/>
      <c r="F1799" s="57">
        <f t="shared" si="608"/>
        <v>0</v>
      </c>
      <c r="G1799" s="58"/>
      <c r="H1799" s="11"/>
      <c r="I1799" s="73">
        <f t="shared" si="606"/>
        <v>0</v>
      </c>
      <c r="J1799" s="59"/>
      <c r="K1799" s="58"/>
      <c r="L1799" s="73">
        <f t="shared" si="586"/>
        <v>0</v>
      </c>
      <c r="M1799" s="59">
        <f t="shared" si="607"/>
        <v>0</v>
      </c>
    </row>
    <row r="1800" spans="1:13" s="2" customFormat="1" ht="27" x14ac:dyDescent="0.25">
      <c r="A1800" s="31" t="s">
        <v>3923</v>
      </c>
      <c r="B1800" s="31" t="s">
        <v>3924</v>
      </c>
      <c r="C1800" s="32" t="s">
        <v>755</v>
      </c>
      <c r="D1800" s="11"/>
      <c r="E1800" s="11"/>
      <c r="F1800" s="57">
        <f t="shared" si="608"/>
        <v>0</v>
      </c>
      <c r="G1800" s="58"/>
      <c r="H1800" s="11"/>
      <c r="I1800" s="73">
        <f t="shared" si="606"/>
        <v>0</v>
      </c>
      <c r="J1800" s="59">
        <v>42006846</v>
      </c>
      <c r="K1800" s="58"/>
      <c r="L1800" s="73">
        <f t="shared" si="586"/>
        <v>42006846</v>
      </c>
      <c r="M1800" s="59">
        <f t="shared" si="607"/>
        <v>42006846</v>
      </c>
    </row>
    <row r="1801" spans="1:13" s="2" customFormat="1" ht="27" x14ac:dyDescent="0.25">
      <c r="A1801" s="31" t="s">
        <v>3925</v>
      </c>
      <c r="B1801" s="31" t="s">
        <v>3926</v>
      </c>
      <c r="C1801" s="32" t="s">
        <v>863</v>
      </c>
      <c r="D1801" s="11"/>
      <c r="E1801" s="11"/>
      <c r="F1801" s="57">
        <f t="shared" si="608"/>
        <v>0</v>
      </c>
      <c r="G1801" s="58"/>
      <c r="H1801" s="11"/>
      <c r="I1801" s="73">
        <f t="shared" si="606"/>
        <v>0</v>
      </c>
      <c r="J1801" s="59"/>
      <c r="K1801" s="58"/>
      <c r="L1801" s="73">
        <f t="shared" si="586"/>
        <v>0</v>
      </c>
      <c r="M1801" s="59">
        <f t="shared" si="607"/>
        <v>0</v>
      </c>
    </row>
    <row r="1802" spans="1:13" s="2" customFormat="1" ht="13.5" x14ac:dyDescent="0.25">
      <c r="A1802" s="31" t="s">
        <v>3927</v>
      </c>
      <c r="B1802" s="31" t="s">
        <v>3928</v>
      </c>
      <c r="C1802" s="32" t="s">
        <v>914</v>
      </c>
      <c r="D1802" s="11"/>
      <c r="E1802" s="11"/>
      <c r="F1802" s="57">
        <f t="shared" si="608"/>
        <v>0</v>
      </c>
      <c r="G1802" s="58"/>
      <c r="H1802" s="11"/>
      <c r="I1802" s="73">
        <f t="shared" si="606"/>
        <v>0</v>
      </c>
      <c r="J1802" s="59"/>
      <c r="K1802" s="58"/>
      <c r="L1802" s="73">
        <f t="shared" si="586"/>
        <v>0</v>
      </c>
      <c r="M1802" s="59">
        <f t="shared" si="607"/>
        <v>0</v>
      </c>
    </row>
    <row r="1803" spans="1:13" s="2" customFormat="1" ht="13.5" x14ac:dyDescent="0.25">
      <c r="A1803" s="16" t="s">
        <v>3930</v>
      </c>
      <c r="B1803" s="16" t="s">
        <v>3931</v>
      </c>
      <c r="C1803" s="17" t="s">
        <v>3958</v>
      </c>
      <c r="D1803" s="7">
        <f t="shared" ref="D1803:K1803" si="609">D1804</f>
        <v>0</v>
      </c>
      <c r="E1803" s="7">
        <f t="shared" si="609"/>
        <v>0</v>
      </c>
      <c r="F1803" s="8">
        <f t="shared" si="609"/>
        <v>0</v>
      </c>
      <c r="G1803" s="10">
        <f t="shared" si="609"/>
        <v>0</v>
      </c>
      <c r="H1803" s="7">
        <f t="shared" si="609"/>
        <v>0</v>
      </c>
      <c r="I1803" s="70">
        <f t="shared" si="609"/>
        <v>0</v>
      </c>
      <c r="J1803" s="48">
        <f t="shared" si="609"/>
        <v>69483112</v>
      </c>
      <c r="K1803" s="10">
        <f t="shared" si="609"/>
        <v>0</v>
      </c>
      <c r="L1803" s="70">
        <f t="shared" si="586"/>
        <v>69483112</v>
      </c>
      <c r="M1803" s="48">
        <f>+I1803+L1803</f>
        <v>69483112</v>
      </c>
    </row>
    <row r="1804" spans="1:13" s="2" customFormat="1" ht="13.5" x14ac:dyDescent="0.25">
      <c r="A1804" s="16" t="s">
        <v>3932</v>
      </c>
      <c r="B1804" s="16" t="s">
        <v>3933</v>
      </c>
      <c r="C1804" s="17" t="s">
        <v>170</v>
      </c>
      <c r="D1804" s="7">
        <f t="shared" ref="D1804:K1804" si="610">+D1805</f>
        <v>0</v>
      </c>
      <c r="E1804" s="7">
        <f t="shared" si="610"/>
        <v>0</v>
      </c>
      <c r="F1804" s="8">
        <f t="shared" si="610"/>
        <v>0</v>
      </c>
      <c r="G1804" s="10">
        <f t="shared" si="610"/>
        <v>0</v>
      </c>
      <c r="H1804" s="7">
        <f t="shared" si="610"/>
        <v>0</v>
      </c>
      <c r="I1804" s="70">
        <f t="shared" si="610"/>
        <v>0</v>
      </c>
      <c r="J1804" s="48">
        <f t="shared" si="610"/>
        <v>69483112</v>
      </c>
      <c r="K1804" s="10">
        <f t="shared" si="610"/>
        <v>0</v>
      </c>
      <c r="L1804" s="70">
        <f t="shared" si="586"/>
        <v>69483112</v>
      </c>
      <c r="M1804" s="48">
        <f>+I1804+L1804</f>
        <v>69483112</v>
      </c>
    </row>
    <row r="1805" spans="1:13" s="2" customFormat="1" ht="13.5" x14ac:dyDescent="0.25">
      <c r="A1805" s="16" t="s">
        <v>3934</v>
      </c>
      <c r="B1805" s="16" t="s">
        <v>3935</v>
      </c>
      <c r="C1805" s="17" t="s">
        <v>330</v>
      </c>
      <c r="D1805" s="7">
        <f t="shared" ref="D1805:E1805" si="611">SUM(D1806:D1816)</f>
        <v>0</v>
      </c>
      <c r="E1805" s="7">
        <f t="shared" si="611"/>
        <v>0</v>
      </c>
      <c r="F1805" s="8">
        <f>+D1805+E1805</f>
        <v>0</v>
      </c>
      <c r="G1805" s="10">
        <f>SUM(G1806:G1816)</f>
        <v>0</v>
      </c>
      <c r="H1805" s="7">
        <f>SUM(H1806:H1816)</f>
        <v>0</v>
      </c>
      <c r="I1805" s="70">
        <f>+SUM(F1805:H1805)</f>
        <v>0</v>
      </c>
      <c r="J1805" s="48">
        <f>SUM(J1806:J1816)</f>
        <v>69483112</v>
      </c>
      <c r="K1805" s="10">
        <f>SUM(K1806:K1816)</f>
        <v>0</v>
      </c>
      <c r="L1805" s="70">
        <f t="shared" si="586"/>
        <v>69483112</v>
      </c>
      <c r="M1805" s="47">
        <f>SUM(M1806:M1816)</f>
        <v>69483112</v>
      </c>
    </row>
    <row r="1806" spans="1:13" s="2" customFormat="1" ht="27" x14ac:dyDescent="0.25">
      <c r="A1806" s="31" t="s">
        <v>3936</v>
      </c>
      <c r="B1806" s="31" t="s">
        <v>3937</v>
      </c>
      <c r="C1806" s="32" t="s">
        <v>333</v>
      </c>
      <c r="D1806" s="11"/>
      <c r="E1806" s="11"/>
      <c r="F1806" s="57">
        <f>SUM(D1806:E1806)</f>
        <v>0</v>
      </c>
      <c r="G1806" s="58"/>
      <c r="H1806" s="11"/>
      <c r="I1806" s="73">
        <f t="shared" ref="I1806:I1816" si="612">SUM(F1806:H1806)</f>
        <v>0</v>
      </c>
      <c r="J1806" s="59"/>
      <c r="K1806" s="58"/>
      <c r="L1806" s="73">
        <f t="shared" si="586"/>
        <v>0</v>
      </c>
      <c r="M1806" s="59">
        <f t="shared" ref="M1806:M1816" si="613">+L1806+I1806</f>
        <v>0</v>
      </c>
    </row>
    <row r="1807" spans="1:13" s="2" customFormat="1" ht="13.5" x14ac:dyDescent="0.25">
      <c r="A1807" s="31" t="s">
        <v>3938</v>
      </c>
      <c r="B1807" s="31" t="s">
        <v>3939</v>
      </c>
      <c r="C1807" s="32" t="s">
        <v>369</v>
      </c>
      <c r="D1807" s="11"/>
      <c r="E1807" s="11"/>
      <c r="F1807" s="57">
        <f t="shared" ref="F1807:F1816" si="614">SUM(D1807:E1807)</f>
        <v>0</v>
      </c>
      <c r="G1807" s="58"/>
      <c r="H1807" s="11"/>
      <c r="I1807" s="73">
        <f t="shared" si="612"/>
        <v>0</v>
      </c>
      <c r="J1807" s="59"/>
      <c r="K1807" s="58"/>
      <c r="L1807" s="73">
        <f t="shared" si="586"/>
        <v>0</v>
      </c>
      <c r="M1807" s="59">
        <f t="shared" si="613"/>
        <v>0</v>
      </c>
    </row>
    <row r="1808" spans="1:13" s="2" customFormat="1" ht="40.5" x14ac:dyDescent="0.25">
      <c r="A1808" s="31" t="s">
        <v>3940</v>
      </c>
      <c r="B1808" s="31" t="s">
        <v>3941</v>
      </c>
      <c r="C1808" s="32" t="s">
        <v>384</v>
      </c>
      <c r="D1808" s="11"/>
      <c r="E1808" s="11"/>
      <c r="F1808" s="57">
        <f t="shared" si="614"/>
        <v>0</v>
      </c>
      <c r="G1808" s="58"/>
      <c r="H1808" s="11"/>
      <c r="I1808" s="73">
        <f t="shared" si="612"/>
        <v>0</v>
      </c>
      <c r="J1808" s="59"/>
      <c r="K1808" s="58"/>
      <c r="L1808" s="73">
        <f t="shared" si="586"/>
        <v>0</v>
      </c>
      <c r="M1808" s="59">
        <f t="shared" si="613"/>
        <v>0</v>
      </c>
    </row>
    <row r="1809" spans="1:13" s="2" customFormat="1" ht="27" x14ac:dyDescent="0.25">
      <c r="A1809" s="31" t="s">
        <v>3942</v>
      </c>
      <c r="B1809" s="31" t="s">
        <v>3943</v>
      </c>
      <c r="C1809" s="32" t="s">
        <v>459</v>
      </c>
      <c r="D1809" s="11"/>
      <c r="E1809" s="11"/>
      <c r="F1809" s="57">
        <f t="shared" si="614"/>
        <v>0</v>
      </c>
      <c r="G1809" s="58"/>
      <c r="H1809" s="11"/>
      <c r="I1809" s="73">
        <f t="shared" si="612"/>
        <v>0</v>
      </c>
      <c r="J1809" s="59"/>
      <c r="K1809" s="58"/>
      <c r="L1809" s="73">
        <f t="shared" si="586"/>
        <v>0</v>
      </c>
      <c r="M1809" s="59">
        <f t="shared" si="613"/>
        <v>0</v>
      </c>
    </row>
    <row r="1810" spans="1:13" s="2" customFormat="1" ht="13.5" x14ac:dyDescent="0.25">
      <c r="A1810" s="31" t="s">
        <v>3944</v>
      </c>
      <c r="B1810" s="31" t="s">
        <v>3945</v>
      </c>
      <c r="C1810" s="32" t="s">
        <v>588</v>
      </c>
      <c r="D1810" s="11"/>
      <c r="E1810" s="11"/>
      <c r="F1810" s="57">
        <f t="shared" si="614"/>
        <v>0</v>
      </c>
      <c r="G1810" s="58"/>
      <c r="H1810" s="11"/>
      <c r="I1810" s="73">
        <f t="shared" si="612"/>
        <v>0</v>
      </c>
      <c r="J1810" s="59"/>
      <c r="K1810" s="58"/>
      <c r="L1810" s="73">
        <f t="shared" si="586"/>
        <v>0</v>
      </c>
      <c r="M1810" s="59">
        <f t="shared" si="613"/>
        <v>0</v>
      </c>
    </row>
    <row r="1811" spans="1:13" s="2" customFormat="1" ht="13.5" x14ac:dyDescent="0.25">
      <c r="A1811" s="31" t="s">
        <v>3946</v>
      </c>
      <c r="B1811" s="31" t="s">
        <v>3947</v>
      </c>
      <c r="C1811" s="32" t="s">
        <v>650</v>
      </c>
      <c r="D1811" s="11"/>
      <c r="E1811" s="11"/>
      <c r="F1811" s="57">
        <f t="shared" si="614"/>
        <v>0</v>
      </c>
      <c r="G1811" s="58"/>
      <c r="H1811" s="11"/>
      <c r="I1811" s="73">
        <f t="shared" si="612"/>
        <v>0</v>
      </c>
      <c r="J1811" s="59"/>
      <c r="K1811" s="58"/>
      <c r="L1811" s="73">
        <f t="shared" si="586"/>
        <v>0</v>
      </c>
      <c r="M1811" s="59">
        <f t="shared" si="613"/>
        <v>0</v>
      </c>
    </row>
    <row r="1812" spans="1:13" s="2" customFormat="1" ht="54" x14ac:dyDescent="0.25">
      <c r="A1812" s="31" t="s">
        <v>3948</v>
      </c>
      <c r="B1812" s="31" t="s">
        <v>3949</v>
      </c>
      <c r="C1812" s="32" t="s">
        <v>674</v>
      </c>
      <c r="D1812" s="11"/>
      <c r="E1812" s="11"/>
      <c r="F1812" s="57">
        <f t="shared" si="614"/>
        <v>0</v>
      </c>
      <c r="G1812" s="58"/>
      <c r="H1812" s="11"/>
      <c r="I1812" s="73">
        <f t="shared" si="612"/>
        <v>0</v>
      </c>
      <c r="J1812" s="59"/>
      <c r="K1812" s="58"/>
      <c r="L1812" s="73">
        <f t="shared" si="586"/>
        <v>0</v>
      </c>
      <c r="M1812" s="59">
        <f t="shared" si="613"/>
        <v>0</v>
      </c>
    </row>
    <row r="1813" spans="1:13" s="2" customFormat="1" ht="27" x14ac:dyDescent="0.25">
      <c r="A1813" s="31" t="s">
        <v>3950</v>
      </c>
      <c r="B1813" s="31" t="s">
        <v>3951</v>
      </c>
      <c r="C1813" s="32" t="s">
        <v>722</v>
      </c>
      <c r="D1813" s="11"/>
      <c r="E1813" s="11"/>
      <c r="F1813" s="57">
        <f t="shared" si="614"/>
        <v>0</v>
      </c>
      <c r="G1813" s="58"/>
      <c r="H1813" s="11"/>
      <c r="I1813" s="73">
        <f t="shared" si="612"/>
        <v>0</v>
      </c>
      <c r="J1813" s="59"/>
      <c r="K1813" s="58"/>
      <c r="L1813" s="73">
        <f t="shared" si="586"/>
        <v>0</v>
      </c>
      <c r="M1813" s="59">
        <f t="shared" si="613"/>
        <v>0</v>
      </c>
    </row>
    <row r="1814" spans="1:13" s="2" customFormat="1" ht="27" x14ac:dyDescent="0.25">
      <c r="A1814" s="31" t="s">
        <v>3952</v>
      </c>
      <c r="B1814" s="31" t="s">
        <v>3953</v>
      </c>
      <c r="C1814" s="32" t="s">
        <v>755</v>
      </c>
      <c r="D1814" s="11"/>
      <c r="E1814" s="11"/>
      <c r="F1814" s="57">
        <f t="shared" si="614"/>
        <v>0</v>
      </c>
      <c r="G1814" s="58"/>
      <c r="H1814" s="11"/>
      <c r="I1814" s="73">
        <f t="shared" si="612"/>
        <v>0</v>
      </c>
      <c r="J1814" s="59">
        <v>69483112</v>
      </c>
      <c r="K1814" s="58"/>
      <c r="L1814" s="73">
        <f t="shared" si="586"/>
        <v>69483112</v>
      </c>
      <c r="M1814" s="59">
        <f t="shared" si="613"/>
        <v>69483112</v>
      </c>
    </row>
    <row r="1815" spans="1:13" s="2" customFormat="1" ht="27" x14ac:dyDescent="0.25">
      <c r="A1815" s="31" t="s">
        <v>3954</v>
      </c>
      <c r="B1815" s="31" t="s">
        <v>3955</v>
      </c>
      <c r="C1815" s="32" t="s">
        <v>863</v>
      </c>
      <c r="D1815" s="11"/>
      <c r="E1815" s="11"/>
      <c r="F1815" s="57">
        <f t="shared" si="614"/>
        <v>0</v>
      </c>
      <c r="G1815" s="58"/>
      <c r="H1815" s="11"/>
      <c r="I1815" s="73">
        <f t="shared" si="612"/>
        <v>0</v>
      </c>
      <c r="J1815" s="59"/>
      <c r="K1815" s="58"/>
      <c r="L1815" s="73">
        <f t="shared" si="586"/>
        <v>0</v>
      </c>
      <c r="M1815" s="59">
        <f t="shared" si="613"/>
        <v>0</v>
      </c>
    </row>
    <row r="1816" spans="1:13" s="2" customFormat="1" ht="13.5" x14ac:dyDescent="0.25">
      <c r="A1816" s="31" t="s">
        <v>3956</v>
      </c>
      <c r="B1816" s="31" t="s">
        <v>3957</v>
      </c>
      <c r="C1816" s="32" t="s">
        <v>914</v>
      </c>
      <c r="D1816" s="11"/>
      <c r="E1816" s="11"/>
      <c r="F1816" s="57">
        <f t="shared" si="614"/>
        <v>0</v>
      </c>
      <c r="G1816" s="58"/>
      <c r="H1816" s="11"/>
      <c r="I1816" s="73">
        <f t="shared" si="612"/>
        <v>0</v>
      </c>
      <c r="J1816" s="59"/>
      <c r="K1816" s="58"/>
      <c r="L1816" s="73">
        <f t="shared" si="586"/>
        <v>0</v>
      </c>
      <c r="M1816" s="59">
        <f t="shared" si="613"/>
        <v>0</v>
      </c>
    </row>
    <row r="1817" spans="1:13" s="2" customFormat="1" ht="27" x14ac:dyDescent="0.25">
      <c r="A1817" s="16" t="s">
        <v>7023</v>
      </c>
      <c r="B1817" s="16" t="s">
        <v>7024</v>
      </c>
      <c r="C1817" s="17" t="s">
        <v>7025</v>
      </c>
      <c r="D1817" s="7">
        <f t="shared" ref="D1817:K1817" si="615">D1818</f>
        <v>0</v>
      </c>
      <c r="E1817" s="7">
        <f t="shared" si="615"/>
        <v>0</v>
      </c>
      <c r="F1817" s="8">
        <f t="shared" si="615"/>
        <v>0</v>
      </c>
      <c r="G1817" s="10">
        <f t="shared" si="615"/>
        <v>0</v>
      </c>
      <c r="H1817" s="7">
        <f t="shared" si="615"/>
        <v>0</v>
      </c>
      <c r="I1817" s="70">
        <f t="shared" si="615"/>
        <v>0</v>
      </c>
      <c r="J1817" s="48">
        <f t="shared" si="615"/>
        <v>0</v>
      </c>
      <c r="K1817" s="10">
        <f t="shared" si="615"/>
        <v>209934392</v>
      </c>
      <c r="L1817" s="70">
        <f t="shared" si="586"/>
        <v>209934392</v>
      </c>
      <c r="M1817" s="48">
        <f>+I1817+L1817</f>
        <v>209934392</v>
      </c>
    </row>
    <row r="1818" spans="1:13" s="2" customFormat="1" ht="13.5" x14ac:dyDescent="0.25">
      <c r="A1818" s="16" t="s">
        <v>7026</v>
      </c>
      <c r="B1818" s="16" t="s">
        <v>7039</v>
      </c>
      <c r="C1818" s="17" t="s">
        <v>170</v>
      </c>
      <c r="D1818" s="7">
        <f t="shared" ref="D1818:K1818" si="616">+D1819</f>
        <v>0</v>
      </c>
      <c r="E1818" s="7">
        <f t="shared" si="616"/>
        <v>0</v>
      </c>
      <c r="F1818" s="8">
        <f t="shared" si="616"/>
        <v>0</v>
      </c>
      <c r="G1818" s="10">
        <f t="shared" si="616"/>
        <v>0</v>
      </c>
      <c r="H1818" s="7">
        <f t="shared" si="616"/>
        <v>0</v>
      </c>
      <c r="I1818" s="70">
        <f t="shared" si="616"/>
        <v>0</v>
      </c>
      <c r="J1818" s="48">
        <f t="shared" si="616"/>
        <v>0</v>
      </c>
      <c r="K1818" s="10">
        <f t="shared" si="616"/>
        <v>209934392</v>
      </c>
      <c r="L1818" s="70">
        <f t="shared" si="586"/>
        <v>209934392</v>
      </c>
      <c r="M1818" s="48">
        <f>+I1818+L1818</f>
        <v>209934392</v>
      </c>
    </row>
    <row r="1819" spans="1:13" s="2" customFormat="1" ht="13.5" x14ac:dyDescent="0.25">
      <c r="A1819" s="16" t="s">
        <v>7027</v>
      </c>
      <c r="B1819" s="16" t="s">
        <v>7040</v>
      </c>
      <c r="C1819" s="17" t="s">
        <v>330</v>
      </c>
      <c r="D1819" s="7">
        <f t="shared" ref="D1819:E1819" si="617">SUM(D1820:D1830)</f>
        <v>0</v>
      </c>
      <c r="E1819" s="7">
        <f t="shared" si="617"/>
        <v>0</v>
      </c>
      <c r="F1819" s="8">
        <f>+D1819+E1819</f>
        <v>0</v>
      </c>
      <c r="G1819" s="10">
        <f>SUM(G1820:G1830)</f>
        <v>0</v>
      </c>
      <c r="H1819" s="7">
        <f>SUM(H1820:H1830)</f>
        <v>0</v>
      </c>
      <c r="I1819" s="70">
        <f>+SUM(F1819:H1819)</f>
        <v>0</v>
      </c>
      <c r="J1819" s="48">
        <f>SUM(J1820:J1830)</f>
        <v>0</v>
      </c>
      <c r="K1819" s="10">
        <f>SUM(K1820:K1830)</f>
        <v>209934392</v>
      </c>
      <c r="L1819" s="70">
        <f t="shared" si="586"/>
        <v>209934392</v>
      </c>
      <c r="M1819" s="47">
        <f>SUM(M1820:M1830)</f>
        <v>209934392</v>
      </c>
    </row>
    <row r="1820" spans="1:13" s="2" customFormat="1" ht="27" x14ac:dyDescent="0.25">
      <c r="A1820" s="31" t="s">
        <v>7028</v>
      </c>
      <c r="B1820" s="31" t="s">
        <v>7041</v>
      </c>
      <c r="C1820" s="32" t="s">
        <v>333</v>
      </c>
      <c r="D1820" s="11"/>
      <c r="E1820" s="11"/>
      <c r="F1820" s="57">
        <f>SUM(D1820:E1820)</f>
        <v>0</v>
      </c>
      <c r="G1820" s="58"/>
      <c r="H1820" s="11"/>
      <c r="I1820" s="73">
        <f t="shared" ref="I1820:I1830" si="618">SUM(F1820:H1820)</f>
        <v>0</v>
      </c>
      <c r="J1820" s="59"/>
      <c r="K1820" s="58"/>
      <c r="L1820" s="73">
        <f t="shared" si="586"/>
        <v>0</v>
      </c>
      <c r="M1820" s="59">
        <f t="shared" ref="M1820:M1830" si="619">+L1820+I1820</f>
        <v>0</v>
      </c>
    </row>
    <row r="1821" spans="1:13" s="2" customFormat="1" ht="13.5" x14ac:dyDescent="0.25">
      <c r="A1821" s="31" t="s">
        <v>7029</v>
      </c>
      <c r="B1821" s="31" t="s">
        <v>7042</v>
      </c>
      <c r="C1821" s="32" t="s">
        <v>369</v>
      </c>
      <c r="D1821" s="11"/>
      <c r="E1821" s="11"/>
      <c r="F1821" s="57">
        <f t="shared" ref="F1821:F1830" si="620">SUM(D1821:E1821)</f>
        <v>0</v>
      </c>
      <c r="G1821" s="58"/>
      <c r="H1821" s="11"/>
      <c r="I1821" s="73">
        <f t="shared" si="618"/>
        <v>0</v>
      </c>
      <c r="J1821" s="59"/>
      <c r="K1821" s="58"/>
      <c r="L1821" s="73">
        <f t="shared" si="586"/>
        <v>0</v>
      </c>
      <c r="M1821" s="59">
        <f t="shared" si="619"/>
        <v>0</v>
      </c>
    </row>
    <row r="1822" spans="1:13" s="2" customFormat="1" ht="40.5" x14ac:dyDescent="0.25">
      <c r="A1822" s="31" t="s">
        <v>7030</v>
      </c>
      <c r="B1822" s="31" t="s">
        <v>7043</v>
      </c>
      <c r="C1822" s="32" t="s">
        <v>384</v>
      </c>
      <c r="D1822" s="11"/>
      <c r="E1822" s="11"/>
      <c r="F1822" s="57">
        <f t="shared" si="620"/>
        <v>0</v>
      </c>
      <c r="G1822" s="58"/>
      <c r="H1822" s="11"/>
      <c r="I1822" s="73">
        <f t="shared" si="618"/>
        <v>0</v>
      </c>
      <c r="J1822" s="59"/>
      <c r="K1822" s="58"/>
      <c r="L1822" s="73">
        <f t="shared" si="586"/>
        <v>0</v>
      </c>
      <c r="M1822" s="59">
        <f t="shared" si="619"/>
        <v>0</v>
      </c>
    </row>
    <row r="1823" spans="1:13" s="2" customFormat="1" ht="27" x14ac:dyDescent="0.25">
      <c r="A1823" s="31" t="s">
        <v>7031</v>
      </c>
      <c r="B1823" s="31" t="s">
        <v>7044</v>
      </c>
      <c r="C1823" s="32" t="s">
        <v>459</v>
      </c>
      <c r="D1823" s="11"/>
      <c r="E1823" s="11"/>
      <c r="F1823" s="57">
        <f t="shared" si="620"/>
        <v>0</v>
      </c>
      <c r="G1823" s="58"/>
      <c r="H1823" s="11"/>
      <c r="I1823" s="73">
        <f t="shared" si="618"/>
        <v>0</v>
      </c>
      <c r="J1823" s="59"/>
      <c r="K1823" s="58"/>
      <c r="L1823" s="73">
        <f t="shared" si="586"/>
        <v>0</v>
      </c>
      <c r="M1823" s="59">
        <f t="shared" si="619"/>
        <v>0</v>
      </c>
    </row>
    <row r="1824" spans="1:13" s="2" customFormat="1" ht="13.5" x14ac:dyDescent="0.25">
      <c r="A1824" s="31" t="s">
        <v>7032</v>
      </c>
      <c r="B1824" s="31" t="s">
        <v>7045</v>
      </c>
      <c r="C1824" s="32" t="s">
        <v>588</v>
      </c>
      <c r="D1824" s="11"/>
      <c r="E1824" s="11"/>
      <c r="F1824" s="57">
        <f t="shared" si="620"/>
        <v>0</v>
      </c>
      <c r="G1824" s="58"/>
      <c r="H1824" s="11"/>
      <c r="I1824" s="73">
        <f t="shared" si="618"/>
        <v>0</v>
      </c>
      <c r="J1824" s="59"/>
      <c r="K1824" s="58"/>
      <c r="L1824" s="73">
        <f t="shared" si="586"/>
        <v>0</v>
      </c>
      <c r="M1824" s="59">
        <f t="shared" si="619"/>
        <v>0</v>
      </c>
    </row>
    <row r="1825" spans="1:15" s="2" customFormat="1" ht="13.5" x14ac:dyDescent="0.25">
      <c r="A1825" s="31" t="s">
        <v>7033</v>
      </c>
      <c r="B1825" s="31" t="s">
        <v>7046</v>
      </c>
      <c r="C1825" s="32" t="s">
        <v>650</v>
      </c>
      <c r="D1825" s="11"/>
      <c r="E1825" s="11"/>
      <c r="F1825" s="57">
        <f t="shared" si="620"/>
        <v>0</v>
      </c>
      <c r="G1825" s="58"/>
      <c r="H1825" s="11"/>
      <c r="I1825" s="73">
        <f t="shared" si="618"/>
        <v>0</v>
      </c>
      <c r="J1825" s="59"/>
      <c r="K1825" s="58"/>
      <c r="L1825" s="73">
        <f t="shared" si="586"/>
        <v>0</v>
      </c>
      <c r="M1825" s="59">
        <f t="shared" si="619"/>
        <v>0</v>
      </c>
    </row>
    <row r="1826" spans="1:15" s="2" customFormat="1" ht="54" x14ac:dyDescent="0.25">
      <c r="A1826" s="31" t="s">
        <v>7034</v>
      </c>
      <c r="B1826" s="31" t="s">
        <v>7047</v>
      </c>
      <c r="C1826" s="32" t="s">
        <v>674</v>
      </c>
      <c r="D1826" s="11"/>
      <c r="E1826" s="11"/>
      <c r="F1826" s="57">
        <f t="shared" si="620"/>
        <v>0</v>
      </c>
      <c r="G1826" s="58"/>
      <c r="H1826" s="11"/>
      <c r="I1826" s="73">
        <f t="shared" si="618"/>
        <v>0</v>
      </c>
      <c r="J1826" s="59"/>
      <c r="K1826" s="58"/>
      <c r="L1826" s="73">
        <f t="shared" ref="L1826:L1830" si="621">SUM(J1826:K1826)</f>
        <v>0</v>
      </c>
      <c r="M1826" s="59">
        <f t="shared" si="619"/>
        <v>0</v>
      </c>
    </row>
    <row r="1827" spans="1:15" s="2" customFormat="1" ht="27" x14ac:dyDescent="0.25">
      <c r="A1827" s="31" t="s">
        <v>7035</v>
      </c>
      <c r="B1827" s="31" t="s">
        <v>7048</v>
      </c>
      <c r="C1827" s="32" t="s">
        <v>722</v>
      </c>
      <c r="D1827" s="11"/>
      <c r="E1827" s="11"/>
      <c r="F1827" s="57">
        <f t="shared" si="620"/>
        <v>0</v>
      </c>
      <c r="G1827" s="58"/>
      <c r="H1827" s="11"/>
      <c r="I1827" s="73">
        <f t="shared" si="618"/>
        <v>0</v>
      </c>
      <c r="J1827" s="59"/>
      <c r="K1827" s="58"/>
      <c r="L1827" s="73">
        <f t="shared" si="621"/>
        <v>0</v>
      </c>
      <c r="M1827" s="59">
        <f t="shared" si="619"/>
        <v>0</v>
      </c>
    </row>
    <row r="1828" spans="1:15" s="2" customFormat="1" ht="27" x14ac:dyDescent="0.25">
      <c r="A1828" s="31" t="s">
        <v>7036</v>
      </c>
      <c r="B1828" s="31" t="s">
        <v>7049</v>
      </c>
      <c r="C1828" s="32" t="s">
        <v>755</v>
      </c>
      <c r="D1828" s="11"/>
      <c r="E1828" s="11"/>
      <c r="F1828" s="57">
        <f t="shared" si="620"/>
        <v>0</v>
      </c>
      <c r="G1828" s="58"/>
      <c r="H1828" s="11"/>
      <c r="I1828" s="73">
        <f t="shared" si="618"/>
        <v>0</v>
      </c>
      <c r="J1828" s="59"/>
      <c r="K1828" s="58">
        <v>209934392</v>
      </c>
      <c r="L1828" s="73">
        <f t="shared" si="621"/>
        <v>209934392</v>
      </c>
      <c r="M1828" s="59">
        <f t="shared" si="619"/>
        <v>209934392</v>
      </c>
    </row>
    <row r="1829" spans="1:15" s="2" customFormat="1" ht="27" x14ac:dyDescent="0.25">
      <c r="A1829" s="31" t="s">
        <v>7037</v>
      </c>
      <c r="B1829" s="31" t="s">
        <v>7050</v>
      </c>
      <c r="C1829" s="32" t="s">
        <v>863</v>
      </c>
      <c r="D1829" s="11"/>
      <c r="E1829" s="11"/>
      <c r="F1829" s="57">
        <f t="shared" si="620"/>
        <v>0</v>
      </c>
      <c r="G1829" s="58"/>
      <c r="H1829" s="11"/>
      <c r="I1829" s="73">
        <f t="shared" si="618"/>
        <v>0</v>
      </c>
      <c r="J1829" s="59"/>
      <c r="K1829" s="58"/>
      <c r="L1829" s="73">
        <f t="shared" si="621"/>
        <v>0</v>
      </c>
      <c r="M1829" s="59">
        <f t="shared" si="619"/>
        <v>0</v>
      </c>
    </row>
    <row r="1830" spans="1:15" s="2" customFormat="1" ht="13.5" x14ac:dyDescent="0.25">
      <c r="A1830" s="31" t="s">
        <v>7038</v>
      </c>
      <c r="B1830" s="31" t="s">
        <v>7051</v>
      </c>
      <c r="C1830" s="32" t="s">
        <v>914</v>
      </c>
      <c r="D1830" s="11"/>
      <c r="E1830" s="11"/>
      <c r="F1830" s="57">
        <f t="shared" si="620"/>
        <v>0</v>
      </c>
      <c r="G1830" s="58"/>
      <c r="H1830" s="11"/>
      <c r="I1830" s="73">
        <f t="shared" si="618"/>
        <v>0</v>
      </c>
      <c r="J1830" s="59"/>
      <c r="K1830" s="58"/>
      <c r="L1830" s="73">
        <f t="shared" si="621"/>
        <v>0</v>
      </c>
      <c r="M1830" s="59">
        <f t="shared" si="619"/>
        <v>0</v>
      </c>
    </row>
    <row r="1831" spans="1:15" ht="13.5" x14ac:dyDescent="0.25">
      <c r="A1831" s="33"/>
      <c r="B1831" s="34"/>
      <c r="C1831" s="35" t="s">
        <v>1560</v>
      </c>
      <c r="D1831" s="60">
        <f t="shared" ref="D1831:M1831" si="622">+D4+D362+D558</f>
        <v>635040026.53999996</v>
      </c>
      <c r="E1831" s="12">
        <f t="shared" si="622"/>
        <v>1244804207.6800001</v>
      </c>
      <c r="F1831" s="61">
        <f t="shared" si="622"/>
        <v>1879844234.22</v>
      </c>
      <c r="G1831" s="62">
        <f t="shared" si="622"/>
        <v>10429425000</v>
      </c>
      <c r="H1831" s="12">
        <f t="shared" si="622"/>
        <v>13316522234</v>
      </c>
      <c r="I1831" s="74">
        <f t="shared" si="622"/>
        <v>25625791468.220001</v>
      </c>
      <c r="J1831" s="63">
        <f t="shared" si="622"/>
        <v>1131961297</v>
      </c>
      <c r="K1831" s="62">
        <f t="shared" si="622"/>
        <v>10762852234.779999</v>
      </c>
      <c r="L1831" s="74">
        <f t="shared" si="622"/>
        <v>11894813531.779999</v>
      </c>
      <c r="M1831" s="63">
        <f t="shared" si="622"/>
        <v>37520605000</v>
      </c>
    </row>
    <row r="1832" spans="1:15" ht="13.5" x14ac:dyDescent="0.25">
      <c r="A1832" s="33"/>
      <c r="B1832" s="36" t="s">
        <v>1561</v>
      </c>
      <c r="C1832" s="35" t="s">
        <v>1562</v>
      </c>
      <c r="D1832" s="12"/>
      <c r="E1832" s="12"/>
      <c r="F1832" s="61">
        <f>+D1832+E1832</f>
        <v>0</v>
      </c>
      <c r="G1832" s="62"/>
      <c r="H1832" s="12"/>
      <c r="I1832" s="74">
        <f>+G1832+H1832+F1832</f>
        <v>0</v>
      </c>
      <c r="J1832" s="63"/>
      <c r="K1832" s="62">
        <v>235106234</v>
      </c>
      <c r="L1832" s="74">
        <f>+J1832+K1832</f>
        <v>235106234</v>
      </c>
      <c r="M1832" s="63">
        <f>+I1832+L1832</f>
        <v>235106234</v>
      </c>
    </row>
    <row r="1833" spans="1:15" ht="13.5" x14ac:dyDescent="0.25">
      <c r="A1833" s="33"/>
      <c r="B1833" s="34"/>
      <c r="C1833" s="35" t="s">
        <v>1563</v>
      </c>
      <c r="D1833" s="12">
        <f t="shared" ref="D1833:L1833" si="623">+D1831+D1832</f>
        <v>635040026.53999996</v>
      </c>
      <c r="E1833" s="12">
        <f t="shared" si="623"/>
        <v>1244804207.6800001</v>
      </c>
      <c r="F1833" s="61">
        <f t="shared" si="623"/>
        <v>1879844234.22</v>
      </c>
      <c r="G1833" s="62">
        <f t="shared" si="623"/>
        <v>10429425000</v>
      </c>
      <c r="H1833" s="12">
        <f t="shared" si="623"/>
        <v>13316522234</v>
      </c>
      <c r="I1833" s="74">
        <f t="shared" si="623"/>
        <v>25625791468.220001</v>
      </c>
      <c r="J1833" s="63">
        <f t="shared" si="623"/>
        <v>1131961297</v>
      </c>
      <c r="K1833" s="62">
        <f>+K1831+K1832</f>
        <v>10997958468.779999</v>
      </c>
      <c r="L1833" s="74">
        <f t="shared" si="623"/>
        <v>12129919765.779999</v>
      </c>
      <c r="M1833" s="63">
        <f>+M1831+M1832</f>
        <v>37755711234</v>
      </c>
      <c r="N1833" s="4"/>
      <c r="O1833" s="82"/>
    </row>
    <row r="1834" spans="1:15" x14ac:dyDescent="0.2">
      <c r="D1834" s="44"/>
      <c r="M1834" s="4">
        <v>37755711234</v>
      </c>
    </row>
    <row r="1835" spans="1:15" x14ac:dyDescent="0.2">
      <c r="D1835" s="44"/>
      <c r="K1835" s="6"/>
      <c r="L1835" s="6" t="e">
        <f>+K1833+H1833+G1833+INGRESOS!#REF!</f>
        <v>#REF!</v>
      </c>
      <c r="M1835" s="4">
        <f>+M1833-M1834</f>
        <v>0</v>
      </c>
    </row>
  </sheetData>
  <mergeCells count="7">
    <mergeCell ref="A1:A3"/>
    <mergeCell ref="B1:B3"/>
    <mergeCell ref="C1:C3"/>
    <mergeCell ref="D1:L1"/>
    <mergeCell ref="M1:M3"/>
    <mergeCell ref="D2:I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84"/>
  <sheetViews>
    <sheetView topLeftCell="A293" workbookViewId="0">
      <selection activeCell="C302" sqref="C302"/>
    </sheetView>
  </sheetViews>
  <sheetFormatPr baseColWidth="10" defaultRowHeight="12.75" x14ac:dyDescent="0.2"/>
  <cols>
    <col min="1" max="1" width="22.85546875" style="37" customWidth="1"/>
    <col min="2" max="2" width="25.5703125" style="37" customWidth="1"/>
    <col min="3" max="3" width="25.5703125" style="37" bestFit="1" customWidth="1"/>
    <col min="4" max="4" width="38" style="94" customWidth="1"/>
    <col min="5" max="5" width="11.42578125" style="94" customWidth="1"/>
    <col min="6" max="6" width="11.42578125" style="94"/>
    <col min="7" max="7" width="12.28515625" style="94" bestFit="1" customWidth="1"/>
    <col min="8" max="8" width="11.42578125" style="94"/>
    <col min="9" max="9" width="12.28515625" style="94" bestFit="1" customWidth="1"/>
    <col min="10" max="16384" width="11.42578125" style="94"/>
  </cols>
  <sheetData>
    <row r="1" spans="1:9" ht="13.5" customHeight="1" thickBot="1" x14ac:dyDescent="0.25">
      <c r="A1" s="96" t="s">
        <v>0</v>
      </c>
      <c r="B1" s="95" t="s">
        <v>1</v>
      </c>
      <c r="C1" s="97" t="s">
        <v>4012</v>
      </c>
      <c r="D1" s="105" t="s">
        <v>3993</v>
      </c>
    </row>
    <row r="2" spans="1:9" ht="13.5" x14ac:dyDescent="0.25">
      <c r="A2" s="13" t="s">
        <v>2</v>
      </c>
      <c r="B2" s="14" t="s">
        <v>3</v>
      </c>
      <c r="C2" s="14" t="s">
        <v>4013</v>
      </c>
      <c r="D2" s="15" t="s">
        <v>4</v>
      </c>
      <c r="G2" s="106"/>
    </row>
    <row r="3" spans="1:9" ht="13.5" x14ac:dyDescent="0.25">
      <c r="A3" s="16" t="s">
        <v>5</v>
      </c>
      <c r="B3" s="16" t="s">
        <v>6</v>
      </c>
      <c r="C3" s="16" t="s">
        <v>4014</v>
      </c>
      <c r="D3" s="17" t="s">
        <v>7</v>
      </c>
      <c r="G3" s="106"/>
      <c r="H3" s="106"/>
    </row>
    <row r="4" spans="1:9" ht="13.5" x14ac:dyDescent="0.25">
      <c r="A4" s="18" t="s">
        <v>8</v>
      </c>
      <c r="B4" s="18" t="s">
        <v>9</v>
      </c>
      <c r="C4" s="18" t="s">
        <v>4015</v>
      </c>
      <c r="D4" s="19" t="s">
        <v>10</v>
      </c>
      <c r="I4" s="106"/>
    </row>
    <row r="5" spans="1:9" ht="13.5" x14ac:dyDescent="0.25">
      <c r="A5" s="18" t="s">
        <v>11</v>
      </c>
      <c r="B5" s="18" t="s">
        <v>12</v>
      </c>
      <c r="C5" s="18" t="s">
        <v>4016</v>
      </c>
      <c r="D5" s="19" t="s">
        <v>13</v>
      </c>
    </row>
    <row r="6" spans="1:9" ht="13.5" x14ac:dyDescent="0.25">
      <c r="A6" s="18" t="s">
        <v>14</v>
      </c>
      <c r="B6" s="18" t="s">
        <v>15</v>
      </c>
      <c r="C6" s="18" t="s">
        <v>4017</v>
      </c>
      <c r="D6" s="19" t="s">
        <v>16</v>
      </c>
    </row>
    <row r="7" spans="1:9" ht="13.5" x14ac:dyDescent="0.25">
      <c r="A7" s="20" t="s">
        <v>17</v>
      </c>
      <c r="B7" s="20" t="s">
        <v>18</v>
      </c>
      <c r="C7" s="20" t="s">
        <v>4556</v>
      </c>
      <c r="D7" s="21" t="s">
        <v>19</v>
      </c>
      <c r="F7" s="120" t="s">
        <v>7006</v>
      </c>
    </row>
    <row r="8" spans="1:9" ht="13.5" x14ac:dyDescent="0.25">
      <c r="A8" s="20" t="s">
        <v>20</v>
      </c>
      <c r="B8" s="20" t="s">
        <v>21</v>
      </c>
      <c r="C8" s="20" t="s">
        <v>4557</v>
      </c>
      <c r="D8" s="21" t="s">
        <v>22</v>
      </c>
    </row>
    <row r="9" spans="1:9" ht="13.5" x14ac:dyDescent="0.25">
      <c r="A9" s="20" t="s">
        <v>23</v>
      </c>
      <c r="B9" s="20" t="s">
        <v>24</v>
      </c>
      <c r="C9" s="20" t="s">
        <v>4558</v>
      </c>
      <c r="D9" s="21" t="s">
        <v>25</v>
      </c>
    </row>
    <row r="10" spans="1:9" ht="13.5" x14ac:dyDescent="0.25">
      <c r="A10" s="20" t="s">
        <v>26</v>
      </c>
      <c r="B10" s="20" t="s">
        <v>27</v>
      </c>
      <c r="C10" s="20" t="s">
        <v>4559</v>
      </c>
      <c r="D10" s="21" t="s">
        <v>28</v>
      </c>
    </row>
    <row r="11" spans="1:9" ht="13.5" x14ac:dyDescent="0.25">
      <c r="A11" s="20" t="s">
        <v>29</v>
      </c>
      <c r="B11" s="20" t="s">
        <v>30</v>
      </c>
      <c r="C11" s="20" t="s">
        <v>4560</v>
      </c>
      <c r="D11" s="21" t="s">
        <v>31</v>
      </c>
    </row>
    <row r="12" spans="1:9" ht="13.5" x14ac:dyDescent="0.25">
      <c r="A12" s="20" t="s">
        <v>32</v>
      </c>
      <c r="B12" s="20" t="s">
        <v>33</v>
      </c>
      <c r="C12" s="20" t="s">
        <v>4561</v>
      </c>
      <c r="D12" s="21" t="s">
        <v>34</v>
      </c>
    </row>
    <row r="13" spans="1:9" ht="13.5" x14ac:dyDescent="0.25">
      <c r="A13" s="22" t="s">
        <v>35</v>
      </c>
      <c r="B13" s="22" t="s">
        <v>36</v>
      </c>
      <c r="C13" s="22" t="s">
        <v>4018</v>
      </c>
      <c r="D13" s="23" t="s">
        <v>37</v>
      </c>
    </row>
    <row r="14" spans="1:9" ht="13.5" x14ac:dyDescent="0.25">
      <c r="A14" s="16" t="s">
        <v>38</v>
      </c>
      <c r="B14" s="16" t="s">
        <v>39</v>
      </c>
      <c r="C14" s="16" t="s">
        <v>4019</v>
      </c>
      <c r="D14" s="17" t="s">
        <v>40</v>
      </c>
    </row>
    <row r="15" spans="1:9" ht="13.5" x14ac:dyDescent="0.25">
      <c r="A15" s="20" t="s">
        <v>41</v>
      </c>
      <c r="B15" s="20" t="s">
        <v>42</v>
      </c>
      <c r="C15" s="20" t="s">
        <v>4020</v>
      </c>
      <c r="D15" s="21" t="s">
        <v>43</v>
      </c>
    </row>
    <row r="16" spans="1:9" ht="13.5" x14ac:dyDescent="0.25">
      <c r="A16" s="20" t="s">
        <v>44</v>
      </c>
      <c r="B16" s="20" t="s">
        <v>45</v>
      </c>
      <c r="C16" s="20" t="s">
        <v>4021</v>
      </c>
      <c r="D16" s="21" t="s">
        <v>46</v>
      </c>
    </row>
    <row r="17" spans="1:4" ht="13.5" x14ac:dyDescent="0.25">
      <c r="A17" s="16" t="s">
        <v>47</v>
      </c>
      <c r="B17" s="16" t="s">
        <v>48</v>
      </c>
      <c r="C17" s="16" t="s">
        <v>4022</v>
      </c>
      <c r="D17" s="17" t="s">
        <v>49</v>
      </c>
    </row>
    <row r="18" spans="1:4" ht="13.5" x14ac:dyDescent="0.25">
      <c r="A18" s="20" t="s">
        <v>50</v>
      </c>
      <c r="B18" s="20" t="s">
        <v>51</v>
      </c>
      <c r="C18" s="20" t="s">
        <v>4023</v>
      </c>
      <c r="D18" s="21" t="s">
        <v>52</v>
      </c>
    </row>
    <row r="19" spans="1:4" ht="13.5" x14ac:dyDescent="0.25">
      <c r="A19" s="20" t="s">
        <v>53</v>
      </c>
      <c r="B19" s="20" t="s">
        <v>54</v>
      </c>
      <c r="C19" s="20" t="s">
        <v>4024</v>
      </c>
      <c r="D19" s="21" t="s">
        <v>55</v>
      </c>
    </row>
    <row r="20" spans="1:4" ht="13.5" x14ac:dyDescent="0.25">
      <c r="A20" s="20" t="s">
        <v>56</v>
      </c>
      <c r="B20" s="20" t="s">
        <v>57</v>
      </c>
      <c r="C20" s="20" t="s">
        <v>4025</v>
      </c>
      <c r="D20" s="21" t="s">
        <v>58</v>
      </c>
    </row>
    <row r="21" spans="1:4" ht="13.5" x14ac:dyDescent="0.25">
      <c r="A21" s="20" t="s">
        <v>59</v>
      </c>
      <c r="B21" s="20" t="s">
        <v>60</v>
      </c>
      <c r="C21" s="20" t="s">
        <v>4026</v>
      </c>
      <c r="D21" s="24" t="s">
        <v>61</v>
      </c>
    </row>
    <row r="22" spans="1:4" ht="26.25" x14ac:dyDescent="0.25">
      <c r="A22" s="20" t="s">
        <v>62</v>
      </c>
      <c r="B22" s="20" t="s">
        <v>63</v>
      </c>
      <c r="C22" s="20" t="s">
        <v>4027</v>
      </c>
      <c r="D22" s="24" t="s">
        <v>64</v>
      </c>
    </row>
    <row r="23" spans="1:4" ht="13.5" x14ac:dyDescent="0.25">
      <c r="A23" s="20" t="s">
        <v>65</v>
      </c>
      <c r="B23" s="20" t="s">
        <v>66</v>
      </c>
      <c r="C23" s="20" t="s">
        <v>4028</v>
      </c>
      <c r="D23" s="21" t="s">
        <v>67</v>
      </c>
    </row>
    <row r="24" spans="1:4" ht="13.5" x14ac:dyDescent="0.25">
      <c r="A24" s="20" t="s">
        <v>68</v>
      </c>
      <c r="B24" s="20" t="s">
        <v>69</v>
      </c>
      <c r="C24" s="20" t="s">
        <v>4029</v>
      </c>
      <c r="D24" s="21" t="s">
        <v>70</v>
      </c>
    </row>
    <row r="25" spans="1:4" ht="27" x14ac:dyDescent="0.25">
      <c r="A25" s="16" t="s">
        <v>71</v>
      </c>
      <c r="B25" s="16" t="s">
        <v>72</v>
      </c>
      <c r="C25" s="16" t="s">
        <v>4030</v>
      </c>
      <c r="D25" s="17" t="s">
        <v>73</v>
      </c>
    </row>
    <row r="26" spans="1:4" ht="27" x14ac:dyDescent="0.25">
      <c r="A26" s="25" t="s">
        <v>74</v>
      </c>
      <c r="B26" s="25" t="s">
        <v>75</v>
      </c>
      <c r="C26" s="25" t="s">
        <v>4031</v>
      </c>
      <c r="D26" s="26" t="s">
        <v>76</v>
      </c>
    </row>
    <row r="27" spans="1:4" ht="13.5" x14ac:dyDescent="0.25">
      <c r="A27" s="20" t="s">
        <v>77</v>
      </c>
      <c r="B27" s="20" t="s">
        <v>78</v>
      </c>
      <c r="C27" s="20" t="s">
        <v>4032</v>
      </c>
      <c r="D27" s="27" t="s">
        <v>79</v>
      </c>
    </row>
    <row r="28" spans="1:4" ht="13.5" x14ac:dyDescent="0.25">
      <c r="A28" s="20" t="s">
        <v>80</v>
      </c>
      <c r="B28" s="20" t="s">
        <v>81</v>
      </c>
      <c r="C28" s="20" t="s">
        <v>4033</v>
      </c>
      <c r="D28" s="27" t="s">
        <v>82</v>
      </c>
    </row>
    <row r="29" spans="1:4" ht="13.5" x14ac:dyDescent="0.25">
      <c r="A29" s="20" t="s">
        <v>83</v>
      </c>
      <c r="B29" s="20" t="s">
        <v>84</v>
      </c>
      <c r="C29" s="20" t="s">
        <v>4034</v>
      </c>
      <c r="D29" s="21" t="s">
        <v>85</v>
      </c>
    </row>
    <row r="30" spans="1:4" ht="13.5" x14ac:dyDescent="0.25">
      <c r="A30" s="20" t="s">
        <v>86</v>
      </c>
      <c r="B30" s="20" t="s">
        <v>87</v>
      </c>
      <c r="C30" s="20" t="s">
        <v>4035</v>
      </c>
      <c r="D30" s="21" t="s">
        <v>88</v>
      </c>
    </row>
    <row r="31" spans="1:4" ht="13.5" x14ac:dyDescent="0.25">
      <c r="A31" s="20" t="s">
        <v>89</v>
      </c>
      <c r="B31" s="20" t="s">
        <v>90</v>
      </c>
      <c r="C31" s="20" t="s">
        <v>4036</v>
      </c>
      <c r="D31" s="21" t="s">
        <v>91</v>
      </c>
    </row>
    <row r="32" spans="1:4" ht="13.5" x14ac:dyDescent="0.25">
      <c r="A32" s="20" t="s">
        <v>92</v>
      </c>
      <c r="B32" s="20" t="s">
        <v>93</v>
      </c>
      <c r="C32" s="20" t="s">
        <v>4037</v>
      </c>
      <c r="D32" s="21" t="s">
        <v>94</v>
      </c>
    </row>
    <row r="33" spans="1:4" ht="13.5" x14ac:dyDescent="0.25">
      <c r="A33" s="20"/>
      <c r="B33" s="20" t="s">
        <v>95</v>
      </c>
      <c r="C33" s="20" t="s">
        <v>4038</v>
      </c>
      <c r="D33" s="21" t="s">
        <v>96</v>
      </c>
    </row>
    <row r="34" spans="1:4" ht="27" x14ac:dyDescent="0.25">
      <c r="A34" s="20" t="s">
        <v>97</v>
      </c>
      <c r="B34" s="20" t="s">
        <v>98</v>
      </c>
      <c r="C34" s="20" t="s">
        <v>4039</v>
      </c>
      <c r="D34" s="21" t="s">
        <v>99</v>
      </c>
    </row>
    <row r="35" spans="1:4" ht="27" x14ac:dyDescent="0.25">
      <c r="A35" s="20" t="s">
        <v>100</v>
      </c>
      <c r="B35" s="20" t="s">
        <v>101</v>
      </c>
      <c r="C35" s="20" t="s">
        <v>4040</v>
      </c>
      <c r="D35" s="21" t="s">
        <v>102</v>
      </c>
    </row>
    <row r="36" spans="1:4" ht="27" x14ac:dyDescent="0.25">
      <c r="A36" s="16" t="s">
        <v>103</v>
      </c>
      <c r="B36" s="16" t="s">
        <v>104</v>
      </c>
      <c r="C36" s="16" t="s">
        <v>4041</v>
      </c>
      <c r="D36" s="17" t="s">
        <v>105</v>
      </c>
    </row>
    <row r="37" spans="1:4" ht="27" x14ac:dyDescent="0.25">
      <c r="A37" s="16" t="s">
        <v>106</v>
      </c>
      <c r="B37" s="16" t="s">
        <v>107</v>
      </c>
      <c r="C37" s="16" t="s">
        <v>4042</v>
      </c>
      <c r="D37" s="17" t="s">
        <v>108</v>
      </c>
    </row>
    <row r="38" spans="1:4" ht="13.5" x14ac:dyDescent="0.25">
      <c r="A38" s="16" t="s">
        <v>109</v>
      </c>
      <c r="B38" s="16" t="s">
        <v>110</v>
      </c>
      <c r="C38" s="16" t="s">
        <v>4043</v>
      </c>
      <c r="D38" s="17" t="s">
        <v>13</v>
      </c>
    </row>
    <row r="39" spans="1:4" ht="13.5" x14ac:dyDescent="0.25">
      <c r="A39" s="16" t="s">
        <v>111</v>
      </c>
      <c r="B39" s="16" t="s">
        <v>112</v>
      </c>
      <c r="C39" s="16" t="s">
        <v>4044</v>
      </c>
      <c r="D39" s="17" t="s">
        <v>16</v>
      </c>
    </row>
    <row r="40" spans="1:4" ht="13.5" x14ac:dyDescent="0.25">
      <c r="A40" s="20" t="s">
        <v>113</v>
      </c>
      <c r="B40" s="20" t="s">
        <v>114</v>
      </c>
      <c r="C40" s="20" t="s">
        <v>4045</v>
      </c>
      <c r="D40" s="21" t="s">
        <v>19</v>
      </c>
    </row>
    <row r="41" spans="1:4" ht="13.5" x14ac:dyDescent="0.25">
      <c r="A41" s="20" t="s">
        <v>115</v>
      </c>
      <c r="B41" s="20" t="s">
        <v>116</v>
      </c>
      <c r="C41" s="20" t="s">
        <v>4046</v>
      </c>
      <c r="D41" s="24" t="s">
        <v>22</v>
      </c>
    </row>
    <row r="42" spans="1:4" ht="13.5" x14ac:dyDescent="0.25">
      <c r="A42" s="20" t="s">
        <v>117</v>
      </c>
      <c r="B42" s="20" t="s">
        <v>118</v>
      </c>
      <c r="C42" s="20" t="s">
        <v>4047</v>
      </c>
      <c r="D42" s="21" t="s">
        <v>25</v>
      </c>
    </row>
    <row r="43" spans="1:4" ht="13.5" x14ac:dyDescent="0.25">
      <c r="A43" s="20" t="s">
        <v>119</v>
      </c>
      <c r="B43" s="20" t="s">
        <v>120</v>
      </c>
      <c r="C43" s="20" t="s">
        <v>4048</v>
      </c>
      <c r="D43" s="21" t="s">
        <v>28</v>
      </c>
    </row>
    <row r="44" spans="1:4" ht="13.5" x14ac:dyDescent="0.25">
      <c r="A44" s="20" t="s">
        <v>121</v>
      </c>
      <c r="B44" s="20" t="s">
        <v>122</v>
      </c>
      <c r="C44" s="20" t="s">
        <v>4049</v>
      </c>
      <c r="D44" s="21" t="s">
        <v>31</v>
      </c>
    </row>
    <row r="45" spans="1:4" ht="13.5" x14ac:dyDescent="0.25">
      <c r="A45" s="20" t="s">
        <v>123</v>
      </c>
      <c r="B45" s="20" t="s">
        <v>124</v>
      </c>
      <c r="C45" s="20" t="s">
        <v>4050</v>
      </c>
      <c r="D45" s="21" t="s">
        <v>34</v>
      </c>
    </row>
    <row r="46" spans="1:4" ht="13.5" x14ac:dyDescent="0.25">
      <c r="A46" s="20" t="s">
        <v>125</v>
      </c>
      <c r="B46" s="20" t="s">
        <v>126</v>
      </c>
      <c r="C46" s="20" t="s">
        <v>4051</v>
      </c>
      <c r="D46" s="21" t="s">
        <v>37</v>
      </c>
    </row>
    <row r="47" spans="1:4" ht="13.5" x14ac:dyDescent="0.25">
      <c r="A47" s="16" t="s">
        <v>127</v>
      </c>
      <c r="B47" s="16" t="s">
        <v>128</v>
      </c>
      <c r="C47" s="16" t="s">
        <v>4052</v>
      </c>
      <c r="D47" s="17" t="s">
        <v>40</v>
      </c>
    </row>
    <row r="48" spans="1:4" ht="13.5" x14ac:dyDescent="0.25">
      <c r="A48" s="20" t="s">
        <v>129</v>
      </c>
      <c r="B48" s="20" t="s">
        <v>130</v>
      </c>
      <c r="C48" s="20" t="s">
        <v>4053</v>
      </c>
      <c r="D48" s="21" t="s">
        <v>43</v>
      </c>
    </row>
    <row r="49" spans="1:4" ht="13.5" x14ac:dyDescent="0.25">
      <c r="A49" s="20" t="s">
        <v>131</v>
      </c>
      <c r="B49" s="20" t="s">
        <v>132</v>
      </c>
      <c r="C49" s="20" t="s">
        <v>4054</v>
      </c>
      <c r="D49" s="21" t="s">
        <v>46</v>
      </c>
    </row>
    <row r="50" spans="1:4" ht="13.5" x14ac:dyDescent="0.25">
      <c r="A50" s="16" t="s">
        <v>133</v>
      </c>
      <c r="B50" s="16" t="s">
        <v>134</v>
      </c>
      <c r="C50" s="16" t="s">
        <v>4055</v>
      </c>
      <c r="D50" s="17" t="s">
        <v>49</v>
      </c>
    </row>
    <row r="51" spans="1:4" ht="13.5" x14ac:dyDescent="0.25">
      <c r="A51" s="20" t="s">
        <v>135</v>
      </c>
      <c r="B51" s="20" t="s">
        <v>136</v>
      </c>
      <c r="C51" s="20" t="s">
        <v>4056</v>
      </c>
      <c r="D51" s="21" t="s">
        <v>52</v>
      </c>
    </row>
    <row r="52" spans="1:4" ht="13.5" x14ac:dyDescent="0.25">
      <c r="A52" s="20" t="s">
        <v>137</v>
      </c>
      <c r="B52" s="20" t="s">
        <v>138</v>
      </c>
      <c r="C52" s="20" t="s">
        <v>4057</v>
      </c>
      <c r="D52" s="21" t="s">
        <v>55</v>
      </c>
    </row>
    <row r="53" spans="1:4" ht="13.5" x14ac:dyDescent="0.25">
      <c r="A53" s="20" t="s">
        <v>139</v>
      </c>
      <c r="B53" s="20" t="s">
        <v>140</v>
      </c>
      <c r="C53" s="20" t="s">
        <v>4058</v>
      </c>
      <c r="D53" s="21" t="s">
        <v>58</v>
      </c>
    </row>
    <row r="54" spans="1:4" ht="13.5" x14ac:dyDescent="0.25">
      <c r="A54" s="20" t="s">
        <v>141</v>
      </c>
      <c r="B54" s="20" t="s">
        <v>142</v>
      </c>
      <c r="C54" s="20" t="s">
        <v>4059</v>
      </c>
      <c r="D54" s="24" t="s">
        <v>61</v>
      </c>
    </row>
    <row r="55" spans="1:4" ht="26.25" x14ac:dyDescent="0.25">
      <c r="A55" s="20" t="s">
        <v>143</v>
      </c>
      <c r="B55" s="20" t="s">
        <v>144</v>
      </c>
      <c r="C55" s="20" t="s">
        <v>4060</v>
      </c>
      <c r="D55" s="24" t="s">
        <v>64</v>
      </c>
    </row>
    <row r="56" spans="1:4" ht="13.5" x14ac:dyDescent="0.25">
      <c r="A56" s="20" t="s">
        <v>145</v>
      </c>
      <c r="B56" s="20" t="s">
        <v>146</v>
      </c>
      <c r="C56" s="20" t="s">
        <v>4061</v>
      </c>
      <c r="D56" s="21" t="s">
        <v>67</v>
      </c>
    </row>
    <row r="57" spans="1:4" ht="13.5" x14ac:dyDescent="0.25">
      <c r="A57" s="20" t="s">
        <v>147</v>
      </c>
      <c r="B57" s="20" t="s">
        <v>148</v>
      </c>
      <c r="C57" s="20" t="s">
        <v>4062</v>
      </c>
      <c r="D57" s="21" t="s">
        <v>70</v>
      </c>
    </row>
    <row r="58" spans="1:4" ht="27" x14ac:dyDescent="0.25">
      <c r="A58" s="16" t="s">
        <v>3633</v>
      </c>
      <c r="B58" s="16" t="s">
        <v>149</v>
      </c>
      <c r="C58" s="16" t="s">
        <v>4063</v>
      </c>
      <c r="D58" s="17" t="s">
        <v>73</v>
      </c>
    </row>
    <row r="59" spans="1:4" ht="27" x14ac:dyDescent="0.25">
      <c r="A59" s="25" t="s">
        <v>3634</v>
      </c>
      <c r="B59" s="25" t="s">
        <v>150</v>
      </c>
      <c r="C59" s="25" t="s">
        <v>4064</v>
      </c>
      <c r="D59" s="26" t="s">
        <v>76</v>
      </c>
    </row>
    <row r="60" spans="1:4" ht="13.5" x14ac:dyDescent="0.25">
      <c r="A60" s="20" t="s">
        <v>151</v>
      </c>
      <c r="B60" s="20" t="s">
        <v>152</v>
      </c>
      <c r="C60" s="20" t="s">
        <v>4065</v>
      </c>
      <c r="D60" s="27" t="s">
        <v>79</v>
      </c>
    </row>
    <row r="61" spans="1:4" ht="13.5" x14ac:dyDescent="0.25">
      <c r="A61" s="20" t="s">
        <v>153</v>
      </c>
      <c r="B61" s="20" t="s">
        <v>154</v>
      </c>
      <c r="C61" s="20" t="s">
        <v>4066</v>
      </c>
      <c r="D61" s="27" t="s">
        <v>82</v>
      </c>
    </row>
    <row r="62" spans="1:4" ht="13.5" x14ac:dyDescent="0.25">
      <c r="A62" s="20" t="s">
        <v>155</v>
      </c>
      <c r="B62" s="20" t="s">
        <v>156</v>
      </c>
      <c r="C62" s="20" t="s">
        <v>4067</v>
      </c>
      <c r="D62" s="27" t="s">
        <v>85</v>
      </c>
    </row>
    <row r="63" spans="1:4" ht="13.5" x14ac:dyDescent="0.25">
      <c r="A63" s="20" t="s">
        <v>157</v>
      </c>
      <c r="B63" s="20" t="s">
        <v>158</v>
      </c>
      <c r="C63" s="20" t="s">
        <v>4068</v>
      </c>
      <c r="D63" s="27" t="s">
        <v>88</v>
      </c>
    </row>
    <row r="64" spans="1:4" ht="13.5" x14ac:dyDescent="0.25">
      <c r="A64" s="20" t="s">
        <v>159</v>
      </c>
      <c r="B64" s="20" t="s">
        <v>160</v>
      </c>
      <c r="C64" s="20" t="s">
        <v>4069</v>
      </c>
      <c r="D64" s="27" t="s">
        <v>91</v>
      </c>
    </row>
    <row r="65" spans="1:4" ht="13.5" x14ac:dyDescent="0.25">
      <c r="A65" s="20" t="s">
        <v>161</v>
      </c>
      <c r="B65" s="20" t="s">
        <v>162</v>
      </c>
      <c r="C65" s="20" t="s">
        <v>4070</v>
      </c>
      <c r="D65" s="27" t="s">
        <v>94</v>
      </c>
    </row>
    <row r="66" spans="1:4" ht="13.5" x14ac:dyDescent="0.25">
      <c r="A66" s="20"/>
      <c r="B66" s="20" t="s">
        <v>163</v>
      </c>
      <c r="C66" s="20" t="s">
        <v>4071</v>
      </c>
      <c r="D66" s="27" t="s">
        <v>96</v>
      </c>
    </row>
    <row r="67" spans="1:4" ht="26.25" x14ac:dyDescent="0.25">
      <c r="A67" s="20" t="s">
        <v>164</v>
      </c>
      <c r="B67" s="20" t="s">
        <v>165</v>
      </c>
      <c r="C67" s="20" t="s">
        <v>4072</v>
      </c>
      <c r="D67" s="27" t="s">
        <v>99</v>
      </c>
    </row>
    <row r="68" spans="1:4" ht="26.25" x14ac:dyDescent="0.25">
      <c r="A68" s="20" t="s">
        <v>166</v>
      </c>
      <c r="B68" s="20" t="s">
        <v>167</v>
      </c>
      <c r="C68" s="20" t="s">
        <v>4073</v>
      </c>
      <c r="D68" s="27" t="s">
        <v>102</v>
      </c>
    </row>
    <row r="69" spans="1:4" ht="13.5" x14ac:dyDescent="0.25">
      <c r="A69" s="16" t="s">
        <v>168</v>
      </c>
      <c r="B69" s="16" t="s">
        <v>169</v>
      </c>
      <c r="C69" s="16" t="s">
        <v>4074</v>
      </c>
      <c r="D69" s="17" t="s">
        <v>170</v>
      </c>
    </row>
    <row r="70" spans="1:4" ht="13.5" x14ac:dyDescent="0.25">
      <c r="A70" s="16" t="s">
        <v>171</v>
      </c>
      <c r="B70" s="16" t="s">
        <v>172</v>
      </c>
      <c r="C70" s="16" t="s">
        <v>4075</v>
      </c>
      <c r="D70" s="17" t="s">
        <v>173</v>
      </c>
    </row>
    <row r="71" spans="1:4" ht="13.5" x14ac:dyDescent="0.25">
      <c r="A71" s="16" t="s">
        <v>174</v>
      </c>
      <c r="B71" s="16" t="s">
        <v>175</v>
      </c>
      <c r="C71" s="16" t="s">
        <v>4076</v>
      </c>
      <c r="D71" s="17" t="s">
        <v>176</v>
      </c>
    </row>
    <row r="72" spans="1:4" ht="13.5" x14ac:dyDescent="0.25">
      <c r="A72" s="16" t="s">
        <v>177</v>
      </c>
      <c r="B72" s="16" t="s">
        <v>178</v>
      </c>
      <c r="C72" s="16" t="s">
        <v>4077</v>
      </c>
      <c r="D72" s="17" t="s">
        <v>179</v>
      </c>
    </row>
    <row r="73" spans="1:4" ht="13.5" x14ac:dyDescent="0.25">
      <c r="A73" s="20" t="s">
        <v>180</v>
      </c>
      <c r="B73" s="20" t="s">
        <v>181</v>
      </c>
      <c r="C73" s="20" t="s">
        <v>4078</v>
      </c>
      <c r="D73" s="21" t="s">
        <v>182</v>
      </c>
    </row>
    <row r="74" spans="1:4" ht="13.5" x14ac:dyDescent="0.25">
      <c r="A74" s="20" t="s">
        <v>183</v>
      </c>
      <c r="B74" s="20" t="s">
        <v>184</v>
      </c>
      <c r="C74" s="20" t="s">
        <v>4079</v>
      </c>
      <c r="D74" s="24" t="s">
        <v>185</v>
      </c>
    </row>
    <row r="75" spans="1:4" ht="27" x14ac:dyDescent="0.25">
      <c r="A75" s="16" t="s">
        <v>186</v>
      </c>
      <c r="B75" s="16" t="s">
        <v>187</v>
      </c>
      <c r="C75" s="16" t="s">
        <v>4080</v>
      </c>
      <c r="D75" s="17" t="s">
        <v>188</v>
      </c>
    </row>
    <row r="76" spans="1:4" ht="13.5" x14ac:dyDescent="0.25">
      <c r="A76" s="20" t="s">
        <v>189</v>
      </c>
      <c r="B76" s="20" t="s">
        <v>190</v>
      </c>
      <c r="C76" s="20" t="s">
        <v>4081</v>
      </c>
      <c r="D76" s="21" t="s">
        <v>191</v>
      </c>
    </row>
    <row r="77" spans="1:4" ht="13.5" x14ac:dyDescent="0.25">
      <c r="A77" s="20" t="s">
        <v>192</v>
      </c>
      <c r="B77" s="20" t="s">
        <v>193</v>
      </c>
      <c r="C77" s="20" t="s">
        <v>4082</v>
      </c>
      <c r="D77" s="21" t="s">
        <v>194</v>
      </c>
    </row>
    <row r="78" spans="1:4" ht="13.5" x14ac:dyDescent="0.25">
      <c r="A78" s="20" t="s">
        <v>195</v>
      </c>
      <c r="B78" s="20" t="s">
        <v>196</v>
      </c>
      <c r="C78" s="20" t="s">
        <v>4083</v>
      </c>
      <c r="D78" s="21" t="s">
        <v>197</v>
      </c>
    </row>
    <row r="79" spans="1:4" ht="13.5" x14ac:dyDescent="0.25">
      <c r="A79" s="20" t="s">
        <v>198</v>
      </c>
      <c r="B79" s="20" t="s">
        <v>199</v>
      </c>
      <c r="C79" s="20" t="s">
        <v>4084</v>
      </c>
      <c r="D79" s="24" t="s">
        <v>200</v>
      </c>
    </row>
    <row r="80" spans="1:4" ht="13.5" x14ac:dyDescent="0.25">
      <c r="A80" s="16" t="s">
        <v>201</v>
      </c>
      <c r="B80" s="16" t="s">
        <v>202</v>
      </c>
      <c r="C80" s="16" t="s">
        <v>4085</v>
      </c>
      <c r="D80" s="17" t="s">
        <v>203</v>
      </c>
    </row>
    <row r="81" spans="1:4" ht="13.5" x14ac:dyDescent="0.25">
      <c r="A81" s="20" t="s">
        <v>204</v>
      </c>
      <c r="B81" s="20" t="s">
        <v>205</v>
      </c>
      <c r="C81" s="20" t="s">
        <v>4086</v>
      </c>
      <c r="D81" s="21" t="s">
        <v>206</v>
      </c>
    </row>
    <row r="82" spans="1:4" ht="54" x14ac:dyDescent="0.25">
      <c r="A82" s="20" t="s">
        <v>207</v>
      </c>
      <c r="B82" s="20" t="s">
        <v>208</v>
      </c>
      <c r="C82" s="20" t="s">
        <v>4087</v>
      </c>
      <c r="D82" s="21" t="s">
        <v>209</v>
      </c>
    </row>
    <row r="83" spans="1:4" ht="40.5" x14ac:dyDescent="0.25">
      <c r="A83" s="20" t="s">
        <v>210</v>
      </c>
      <c r="B83" s="20" t="s">
        <v>211</v>
      </c>
      <c r="C83" s="20" t="s">
        <v>4088</v>
      </c>
      <c r="D83" s="21" t="s">
        <v>212</v>
      </c>
    </row>
    <row r="84" spans="1:4" ht="26.25" x14ac:dyDescent="0.25">
      <c r="A84" s="20" t="s">
        <v>213</v>
      </c>
      <c r="B84" s="20" t="s">
        <v>214</v>
      </c>
      <c r="C84" s="20" t="s">
        <v>4089</v>
      </c>
      <c r="D84" s="24" t="s">
        <v>215</v>
      </c>
    </row>
    <row r="85" spans="1:4" ht="27" x14ac:dyDescent="0.25">
      <c r="A85" s="20" t="s">
        <v>216</v>
      </c>
      <c r="B85" s="20" t="s">
        <v>217</v>
      </c>
      <c r="C85" s="20" t="s">
        <v>4090</v>
      </c>
      <c r="D85" s="21" t="s">
        <v>218</v>
      </c>
    </row>
    <row r="86" spans="1:4" ht="27" x14ac:dyDescent="0.25">
      <c r="A86" s="20" t="s">
        <v>219</v>
      </c>
      <c r="B86" s="20" t="s">
        <v>220</v>
      </c>
      <c r="C86" s="20" t="s">
        <v>4091</v>
      </c>
      <c r="D86" s="21" t="s">
        <v>221</v>
      </c>
    </row>
    <row r="87" spans="1:4" ht="27" x14ac:dyDescent="0.25">
      <c r="A87" s="20" t="s">
        <v>222</v>
      </c>
      <c r="B87" s="20" t="s">
        <v>223</v>
      </c>
      <c r="C87" s="20" t="s">
        <v>4092</v>
      </c>
      <c r="D87" s="21" t="s">
        <v>224</v>
      </c>
    </row>
    <row r="88" spans="1:4" ht="27" x14ac:dyDescent="0.25">
      <c r="A88" s="20" t="s">
        <v>225</v>
      </c>
      <c r="B88" s="20" t="s">
        <v>226</v>
      </c>
      <c r="C88" s="20" t="s">
        <v>4093</v>
      </c>
      <c r="D88" s="21" t="s">
        <v>227</v>
      </c>
    </row>
    <row r="89" spans="1:4" ht="27" x14ac:dyDescent="0.25">
      <c r="A89" s="20" t="s">
        <v>228</v>
      </c>
      <c r="B89" s="20" t="s">
        <v>229</v>
      </c>
      <c r="C89" s="20" t="s">
        <v>4094</v>
      </c>
      <c r="D89" s="21" t="s">
        <v>230</v>
      </c>
    </row>
    <row r="90" spans="1:4" ht="39" x14ac:dyDescent="0.25">
      <c r="A90" s="20" t="s">
        <v>231</v>
      </c>
      <c r="B90" s="20" t="s">
        <v>232</v>
      </c>
      <c r="C90" s="20" t="s">
        <v>4095</v>
      </c>
      <c r="D90" s="24" t="s">
        <v>233</v>
      </c>
    </row>
    <row r="91" spans="1:4" ht="27" x14ac:dyDescent="0.25">
      <c r="A91" s="20" t="s">
        <v>234</v>
      </c>
      <c r="B91" s="20" t="s">
        <v>235</v>
      </c>
      <c r="C91" s="20" t="s">
        <v>4096</v>
      </c>
      <c r="D91" s="21" t="s">
        <v>236</v>
      </c>
    </row>
    <row r="92" spans="1:4" ht="27" x14ac:dyDescent="0.25">
      <c r="A92" s="20" t="s">
        <v>237</v>
      </c>
      <c r="B92" s="20" t="s">
        <v>238</v>
      </c>
      <c r="C92" s="20" t="s">
        <v>4097</v>
      </c>
      <c r="D92" s="21" t="s">
        <v>239</v>
      </c>
    </row>
    <row r="93" spans="1:4" ht="26.25" x14ac:dyDescent="0.25">
      <c r="A93" s="20" t="s">
        <v>240</v>
      </c>
      <c r="B93" s="20" t="s">
        <v>241</v>
      </c>
      <c r="C93" s="20" t="s">
        <v>4098</v>
      </c>
      <c r="D93" s="24" t="s">
        <v>242</v>
      </c>
    </row>
    <row r="94" spans="1:4" ht="27" x14ac:dyDescent="0.25">
      <c r="A94" s="20" t="s">
        <v>243</v>
      </c>
      <c r="B94" s="20" t="s">
        <v>244</v>
      </c>
      <c r="C94" s="20" t="s">
        <v>4099</v>
      </c>
      <c r="D94" s="21" t="s">
        <v>245</v>
      </c>
    </row>
    <row r="95" spans="1:4" ht="40.5" x14ac:dyDescent="0.25">
      <c r="A95" s="20" t="s">
        <v>246</v>
      </c>
      <c r="B95" s="20" t="s">
        <v>247</v>
      </c>
      <c r="C95" s="20" t="s">
        <v>4100</v>
      </c>
      <c r="D95" s="21" t="s">
        <v>248</v>
      </c>
    </row>
    <row r="96" spans="1:4" ht="39" x14ac:dyDescent="0.25">
      <c r="A96" s="20" t="s">
        <v>249</v>
      </c>
      <c r="B96" s="20" t="s">
        <v>250</v>
      </c>
      <c r="C96" s="20" t="s">
        <v>4101</v>
      </c>
      <c r="D96" s="24" t="s">
        <v>251</v>
      </c>
    </row>
    <row r="97" spans="1:4" ht="27" x14ac:dyDescent="0.25">
      <c r="A97" s="20" t="s">
        <v>252</v>
      </c>
      <c r="B97" s="20" t="s">
        <v>253</v>
      </c>
      <c r="C97" s="20" t="s">
        <v>4102</v>
      </c>
      <c r="D97" s="21" t="s">
        <v>254</v>
      </c>
    </row>
    <row r="98" spans="1:4" ht="27" x14ac:dyDescent="0.25">
      <c r="A98" s="20" t="s">
        <v>255</v>
      </c>
      <c r="B98" s="20" t="s">
        <v>256</v>
      </c>
      <c r="C98" s="20" t="s">
        <v>4103</v>
      </c>
      <c r="D98" s="21" t="s">
        <v>257</v>
      </c>
    </row>
    <row r="99" spans="1:4" ht="51.75" x14ac:dyDescent="0.25">
      <c r="A99" s="20" t="s">
        <v>258</v>
      </c>
      <c r="B99" s="20" t="s">
        <v>259</v>
      </c>
      <c r="C99" s="20" t="s">
        <v>4104</v>
      </c>
      <c r="D99" s="24" t="s">
        <v>260</v>
      </c>
    </row>
    <row r="100" spans="1:4" ht="27" x14ac:dyDescent="0.25">
      <c r="A100" s="20" t="s">
        <v>261</v>
      </c>
      <c r="B100" s="20" t="s">
        <v>262</v>
      </c>
      <c r="C100" s="20" t="s">
        <v>4105</v>
      </c>
      <c r="D100" s="21" t="s">
        <v>263</v>
      </c>
    </row>
    <row r="101" spans="1:4" ht="40.5" x14ac:dyDescent="0.25">
      <c r="A101" s="20" t="s">
        <v>264</v>
      </c>
      <c r="B101" s="20" t="s">
        <v>265</v>
      </c>
      <c r="C101" s="20" t="s">
        <v>4106</v>
      </c>
      <c r="D101" s="21" t="s">
        <v>266</v>
      </c>
    </row>
    <row r="102" spans="1:4" ht="39" x14ac:dyDescent="0.25">
      <c r="A102" s="20" t="s">
        <v>267</v>
      </c>
      <c r="B102" s="20" t="s">
        <v>268</v>
      </c>
      <c r="C102" s="20" t="s">
        <v>4107</v>
      </c>
      <c r="D102" s="24" t="s">
        <v>269</v>
      </c>
    </row>
    <row r="103" spans="1:4" ht="67.5" x14ac:dyDescent="0.25">
      <c r="A103" s="20" t="s">
        <v>270</v>
      </c>
      <c r="B103" s="20" t="s">
        <v>271</v>
      </c>
      <c r="C103" s="20" t="s">
        <v>4108</v>
      </c>
      <c r="D103" s="21" t="s">
        <v>272</v>
      </c>
    </row>
    <row r="104" spans="1:4" ht="27" x14ac:dyDescent="0.25">
      <c r="A104" s="20" t="s">
        <v>273</v>
      </c>
      <c r="B104" s="20" t="s">
        <v>274</v>
      </c>
      <c r="C104" s="20" t="s">
        <v>4109</v>
      </c>
      <c r="D104" s="21" t="s">
        <v>275</v>
      </c>
    </row>
    <row r="105" spans="1:4" ht="40.5" x14ac:dyDescent="0.25">
      <c r="A105" s="20" t="s">
        <v>276</v>
      </c>
      <c r="B105" s="20" t="s">
        <v>277</v>
      </c>
      <c r="C105" s="20" t="s">
        <v>4110</v>
      </c>
      <c r="D105" s="21" t="s">
        <v>278</v>
      </c>
    </row>
    <row r="106" spans="1:4" ht="27" x14ac:dyDescent="0.25">
      <c r="A106" s="20" t="s">
        <v>279</v>
      </c>
      <c r="B106" s="20" t="s">
        <v>280</v>
      </c>
      <c r="C106" s="20" t="s">
        <v>4111</v>
      </c>
      <c r="D106" s="21" t="s">
        <v>281</v>
      </c>
    </row>
    <row r="107" spans="1:4" ht="27" x14ac:dyDescent="0.25">
      <c r="A107" s="20" t="s">
        <v>282</v>
      </c>
      <c r="B107" s="20" t="s">
        <v>283</v>
      </c>
      <c r="C107" s="20" t="s">
        <v>4112</v>
      </c>
      <c r="D107" s="21" t="s">
        <v>284</v>
      </c>
    </row>
    <row r="108" spans="1:4" ht="27" x14ac:dyDescent="0.25">
      <c r="A108" s="20" t="s">
        <v>285</v>
      </c>
      <c r="B108" s="20" t="s">
        <v>286</v>
      </c>
      <c r="C108" s="20" t="s">
        <v>4113</v>
      </c>
      <c r="D108" s="21" t="s">
        <v>287</v>
      </c>
    </row>
    <row r="109" spans="1:4" ht="81" x14ac:dyDescent="0.25">
      <c r="A109" s="20" t="s">
        <v>288</v>
      </c>
      <c r="B109" s="20" t="s">
        <v>289</v>
      </c>
      <c r="C109" s="20" t="s">
        <v>4114</v>
      </c>
      <c r="D109" s="21" t="s">
        <v>290</v>
      </c>
    </row>
    <row r="110" spans="1:4" ht="27" x14ac:dyDescent="0.25">
      <c r="A110" s="20" t="s">
        <v>291</v>
      </c>
      <c r="B110" s="20" t="s">
        <v>292</v>
      </c>
      <c r="C110" s="20" t="s">
        <v>4115</v>
      </c>
      <c r="D110" s="21" t="s">
        <v>293</v>
      </c>
    </row>
    <row r="111" spans="1:4" ht="13.5" x14ac:dyDescent="0.25">
      <c r="A111" s="20" t="s">
        <v>294</v>
      </c>
      <c r="B111" s="20" t="s">
        <v>295</v>
      </c>
      <c r="C111" s="20" t="s">
        <v>4116</v>
      </c>
      <c r="D111" s="21" t="s">
        <v>296</v>
      </c>
    </row>
    <row r="112" spans="1:4" ht="40.5" x14ac:dyDescent="0.25">
      <c r="A112" s="20" t="s">
        <v>297</v>
      </c>
      <c r="B112" s="20" t="s">
        <v>298</v>
      </c>
      <c r="C112" s="20" t="s">
        <v>4117</v>
      </c>
      <c r="D112" s="21" t="s">
        <v>299</v>
      </c>
    </row>
    <row r="113" spans="1:4" ht="27" x14ac:dyDescent="0.25">
      <c r="A113" s="20" t="s">
        <v>300</v>
      </c>
      <c r="B113" s="20" t="s">
        <v>301</v>
      </c>
      <c r="C113" s="20" t="s">
        <v>4118</v>
      </c>
      <c r="D113" s="21" t="s">
        <v>302</v>
      </c>
    </row>
    <row r="114" spans="1:4" ht="13.5" x14ac:dyDescent="0.25">
      <c r="A114" s="16" t="s">
        <v>303</v>
      </c>
      <c r="B114" s="16" t="s">
        <v>304</v>
      </c>
      <c r="C114" s="16" t="s">
        <v>4119</v>
      </c>
      <c r="D114" s="17" t="s">
        <v>305</v>
      </c>
    </row>
    <row r="115" spans="1:4" ht="13.5" x14ac:dyDescent="0.25">
      <c r="A115" s="20" t="s">
        <v>306</v>
      </c>
      <c r="B115" s="20" t="s">
        <v>307</v>
      </c>
      <c r="C115" s="20" t="s">
        <v>4120</v>
      </c>
      <c r="D115" s="27" t="s">
        <v>308</v>
      </c>
    </row>
    <row r="116" spans="1:4" ht="26.25" x14ac:dyDescent="0.25">
      <c r="A116" s="20" t="s">
        <v>309</v>
      </c>
      <c r="B116" s="20" t="s">
        <v>310</v>
      </c>
      <c r="C116" s="20" t="s">
        <v>4121</v>
      </c>
      <c r="D116" s="27" t="s">
        <v>311</v>
      </c>
    </row>
    <row r="117" spans="1:4" ht="26.25" x14ac:dyDescent="0.25">
      <c r="A117" s="20" t="s">
        <v>312</v>
      </c>
      <c r="B117" s="20" t="s">
        <v>313</v>
      </c>
      <c r="C117" s="20" t="s">
        <v>4122</v>
      </c>
      <c r="D117" s="27" t="s">
        <v>314</v>
      </c>
    </row>
    <row r="118" spans="1:4" ht="26.25" x14ac:dyDescent="0.25">
      <c r="A118" s="20" t="s">
        <v>315</v>
      </c>
      <c r="B118" s="20" t="s">
        <v>316</v>
      </c>
      <c r="C118" s="20" t="s">
        <v>4123</v>
      </c>
      <c r="D118" s="27" t="s">
        <v>317</v>
      </c>
    </row>
    <row r="119" spans="1:4" ht="13.5" x14ac:dyDescent="0.25">
      <c r="A119" s="16" t="s">
        <v>318</v>
      </c>
      <c r="B119" s="16" t="s">
        <v>319</v>
      </c>
      <c r="C119" s="16" t="s">
        <v>4124</v>
      </c>
      <c r="D119" s="17" t="s">
        <v>320</v>
      </c>
    </row>
    <row r="120" spans="1:4" ht="13.5" x14ac:dyDescent="0.25">
      <c r="A120" s="16" t="s">
        <v>321</v>
      </c>
      <c r="B120" s="16" t="s">
        <v>322</v>
      </c>
      <c r="C120" s="16" t="s">
        <v>4125</v>
      </c>
      <c r="D120" s="17" t="s">
        <v>320</v>
      </c>
    </row>
    <row r="121" spans="1:4" ht="13.5" x14ac:dyDescent="0.25">
      <c r="A121" s="20" t="s">
        <v>323</v>
      </c>
      <c r="B121" s="20" t="s">
        <v>324</v>
      </c>
      <c r="C121" s="20" t="s">
        <v>4126</v>
      </c>
      <c r="D121" s="27" t="s">
        <v>325</v>
      </c>
    </row>
    <row r="122" spans="1:4" ht="13.5" x14ac:dyDescent="0.25">
      <c r="A122" s="20" t="s">
        <v>326</v>
      </c>
      <c r="B122" s="20" t="s">
        <v>327</v>
      </c>
      <c r="C122" s="20" t="s">
        <v>4127</v>
      </c>
      <c r="D122" s="27" t="s">
        <v>200</v>
      </c>
    </row>
    <row r="123" spans="1:4" ht="13.5" x14ac:dyDescent="0.25">
      <c r="A123" s="16" t="s">
        <v>328</v>
      </c>
      <c r="B123" s="16" t="s">
        <v>329</v>
      </c>
      <c r="C123" s="16" t="s">
        <v>4128</v>
      </c>
      <c r="D123" s="17" t="s">
        <v>330</v>
      </c>
    </row>
    <row r="124" spans="1:4" ht="27" x14ac:dyDescent="0.25">
      <c r="A124" s="16" t="s">
        <v>331</v>
      </c>
      <c r="B124" s="16" t="s">
        <v>332</v>
      </c>
      <c r="C124" s="16" t="s">
        <v>4129</v>
      </c>
      <c r="D124" s="17" t="s">
        <v>333</v>
      </c>
    </row>
    <row r="125" spans="1:4" ht="13.5" x14ac:dyDescent="0.25">
      <c r="A125" s="20" t="s">
        <v>334</v>
      </c>
      <c r="B125" s="20" t="s">
        <v>335</v>
      </c>
      <c r="C125" s="20" t="s">
        <v>4130</v>
      </c>
      <c r="D125" s="27" t="s">
        <v>336</v>
      </c>
    </row>
    <row r="126" spans="1:4" ht="13.5" x14ac:dyDescent="0.25">
      <c r="A126" s="20" t="s">
        <v>337</v>
      </c>
      <c r="B126" s="20" t="s">
        <v>338</v>
      </c>
      <c r="C126" s="20" t="s">
        <v>4131</v>
      </c>
      <c r="D126" s="27" t="s">
        <v>339</v>
      </c>
    </row>
    <row r="127" spans="1:4" ht="13.5" x14ac:dyDescent="0.25">
      <c r="A127" s="20" t="s">
        <v>340</v>
      </c>
      <c r="B127" s="20" t="s">
        <v>341</v>
      </c>
      <c r="C127" s="20" t="s">
        <v>4132</v>
      </c>
      <c r="D127" s="27" t="s">
        <v>342</v>
      </c>
    </row>
    <row r="128" spans="1:4" ht="13.5" x14ac:dyDescent="0.25">
      <c r="A128" s="20" t="s">
        <v>343</v>
      </c>
      <c r="B128" s="20" t="s">
        <v>344</v>
      </c>
      <c r="C128" s="20" t="s">
        <v>4133</v>
      </c>
      <c r="D128" s="27" t="s">
        <v>345</v>
      </c>
    </row>
    <row r="129" spans="1:4" ht="26.25" x14ac:dyDescent="0.25">
      <c r="A129" s="20" t="s">
        <v>346</v>
      </c>
      <c r="B129" s="20" t="s">
        <v>347</v>
      </c>
      <c r="C129" s="20" t="s">
        <v>4134</v>
      </c>
      <c r="D129" s="27" t="s">
        <v>348</v>
      </c>
    </row>
    <row r="130" spans="1:4" ht="26.25" x14ac:dyDescent="0.25">
      <c r="A130" s="20" t="s">
        <v>349</v>
      </c>
      <c r="B130" s="20" t="s">
        <v>350</v>
      </c>
      <c r="C130" s="20" t="s">
        <v>4135</v>
      </c>
      <c r="D130" s="27" t="s">
        <v>351</v>
      </c>
    </row>
    <row r="131" spans="1:4" ht="13.5" x14ac:dyDescent="0.25">
      <c r="A131" s="20" t="s">
        <v>352</v>
      </c>
      <c r="B131" s="20" t="s">
        <v>353</v>
      </c>
      <c r="C131" s="20" t="s">
        <v>4136</v>
      </c>
      <c r="D131" s="27" t="s">
        <v>354</v>
      </c>
    </row>
    <row r="132" spans="1:4" ht="26.25" x14ac:dyDescent="0.25">
      <c r="A132" s="20" t="s">
        <v>355</v>
      </c>
      <c r="B132" s="20" t="s">
        <v>356</v>
      </c>
      <c r="C132" s="20" t="s">
        <v>4137</v>
      </c>
      <c r="D132" s="27" t="s">
        <v>357</v>
      </c>
    </row>
    <row r="133" spans="1:4" ht="39" x14ac:dyDescent="0.25">
      <c r="A133" s="20" t="s">
        <v>358</v>
      </c>
      <c r="B133" s="20" t="s">
        <v>359</v>
      </c>
      <c r="C133" s="20" t="s">
        <v>4138</v>
      </c>
      <c r="D133" s="27" t="s">
        <v>360</v>
      </c>
    </row>
    <row r="134" spans="1:4" ht="13.5" x14ac:dyDescent="0.25">
      <c r="A134" s="20" t="s">
        <v>361</v>
      </c>
      <c r="B134" s="20" t="s">
        <v>362</v>
      </c>
      <c r="C134" s="20" t="s">
        <v>4139</v>
      </c>
      <c r="D134" s="27" t="s">
        <v>363</v>
      </c>
    </row>
    <row r="135" spans="1:4" ht="26.25" x14ac:dyDescent="0.25">
      <c r="A135" s="20" t="s">
        <v>364</v>
      </c>
      <c r="B135" s="20" t="s">
        <v>365</v>
      </c>
      <c r="C135" s="20" t="s">
        <v>4140</v>
      </c>
      <c r="D135" s="27" t="s">
        <v>366</v>
      </c>
    </row>
    <row r="136" spans="1:4" ht="13.5" x14ac:dyDescent="0.25">
      <c r="A136" s="16" t="s">
        <v>367</v>
      </c>
      <c r="B136" s="16" t="s">
        <v>368</v>
      </c>
      <c r="C136" s="16" t="s">
        <v>4141</v>
      </c>
      <c r="D136" s="17" t="s">
        <v>369</v>
      </c>
    </row>
    <row r="137" spans="1:4" ht="13.5" x14ac:dyDescent="0.25">
      <c r="A137" s="20" t="s">
        <v>370</v>
      </c>
      <c r="B137" s="20" t="s">
        <v>371</v>
      </c>
      <c r="C137" s="20" t="s">
        <v>4142</v>
      </c>
      <c r="D137" s="27" t="s">
        <v>372</v>
      </c>
    </row>
    <row r="138" spans="1:4" ht="26.25" x14ac:dyDescent="0.25">
      <c r="A138" s="20" t="s">
        <v>373</v>
      </c>
      <c r="B138" s="20" t="s">
        <v>374</v>
      </c>
      <c r="C138" s="20" t="s">
        <v>4143</v>
      </c>
      <c r="D138" s="27" t="s">
        <v>375</v>
      </c>
    </row>
    <row r="139" spans="1:4" ht="26.25" x14ac:dyDescent="0.25">
      <c r="A139" s="20" t="s">
        <v>376</v>
      </c>
      <c r="B139" s="20" t="s">
        <v>377</v>
      </c>
      <c r="C139" s="20" t="s">
        <v>4144</v>
      </c>
      <c r="D139" s="27" t="s">
        <v>378</v>
      </c>
    </row>
    <row r="140" spans="1:4" ht="39" x14ac:dyDescent="0.25">
      <c r="A140" s="20" t="s">
        <v>379</v>
      </c>
      <c r="B140" s="20" t="s">
        <v>380</v>
      </c>
      <c r="C140" s="20" t="s">
        <v>4145</v>
      </c>
      <c r="D140" s="27" t="s">
        <v>381</v>
      </c>
    </row>
    <row r="141" spans="1:4" ht="40.5" x14ac:dyDescent="0.25">
      <c r="A141" s="16" t="s">
        <v>382</v>
      </c>
      <c r="B141" s="16" t="s">
        <v>383</v>
      </c>
      <c r="C141" s="16" t="s">
        <v>4146</v>
      </c>
      <c r="D141" s="17" t="s">
        <v>384</v>
      </c>
    </row>
    <row r="142" spans="1:4" ht="13.5" x14ac:dyDescent="0.25">
      <c r="A142" s="20" t="s">
        <v>385</v>
      </c>
      <c r="B142" s="20" t="s">
        <v>386</v>
      </c>
      <c r="C142" s="20" t="s">
        <v>4147</v>
      </c>
      <c r="D142" s="27" t="s">
        <v>387</v>
      </c>
    </row>
    <row r="143" spans="1:4" ht="39" x14ac:dyDescent="0.25">
      <c r="A143" s="20" t="s">
        <v>388</v>
      </c>
      <c r="B143" s="20" t="s">
        <v>389</v>
      </c>
      <c r="C143" s="20" t="s">
        <v>4148</v>
      </c>
      <c r="D143" s="27" t="s">
        <v>390</v>
      </c>
    </row>
    <row r="144" spans="1:4" ht="39" x14ac:dyDescent="0.25">
      <c r="A144" s="20" t="s">
        <v>391</v>
      </c>
      <c r="B144" s="20" t="s">
        <v>392</v>
      </c>
      <c r="C144" s="20" t="s">
        <v>4149</v>
      </c>
      <c r="D144" s="27" t="s">
        <v>393</v>
      </c>
    </row>
    <row r="145" spans="1:4" ht="26.25" x14ac:dyDescent="0.25">
      <c r="A145" s="20" t="s">
        <v>394</v>
      </c>
      <c r="B145" s="20" t="s">
        <v>395</v>
      </c>
      <c r="C145" s="20" t="s">
        <v>4150</v>
      </c>
      <c r="D145" s="27" t="s">
        <v>396</v>
      </c>
    </row>
    <row r="146" spans="1:4" ht="13.5" x14ac:dyDescent="0.25">
      <c r="A146" s="20" t="s">
        <v>397</v>
      </c>
      <c r="B146" s="20" t="s">
        <v>398</v>
      </c>
      <c r="C146" s="20" t="s">
        <v>4151</v>
      </c>
      <c r="D146" s="27" t="s">
        <v>399</v>
      </c>
    </row>
    <row r="147" spans="1:4" ht="13.5" x14ac:dyDescent="0.25">
      <c r="A147" s="20" t="s">
        <v>400</v>
      </c>
      <c r="B147" s="20" t="s">
        <v>401</v>
      </c>
      <c r="C147" s="20" t="s">
        <v>4152</v>
      </c>
      <c r="D147" s="27" t="s">
        <v>402</v>
      </c>
    </row>
    <row r="148" spans="1:4" ht="102.75" x14ac:dyDescent="0.25">
      <c r="A148" s="20" t="s">
        <v>403</v>
      </c>
      <c r="B148" s="20" t="s">
        <v>404</v>
      </c>
      <c r="C148" s="20" t="s">
        <v>4153</v>
      </c>
      <c r="D148" s="28" t="s">
        <v>405</v>
      </c>
    </row>
    <row r="149" spans="1:4" ht="13.5" x14ac:dyDescent="0.25">
      <c r="A149" s="20" t="s">
        <v>406</v>
      </c>
      <c r="B149" s="20" t="s">
        <v>407</v>
      </c>
      <c r="C149" s="20" t="s">
        <v>4154</v>
      </c>
      <c r="D149" s="27" t="s">
        <v>408</v>
      </c>
    </row>
    <row r="150" spans="1:4" ht="13.5" x14ac:dyDescent="0.25">
      <c r="A150" s="20" t="s">
        <v>409</v>
      </c>
      <c r="B150" s="20" t="s">
        <v>410</v>
      </c>
      <c r="C150" s="20" t="s">
        <v>4155</v>
      </c>
      <c r="D150" s="27" t="s">
        <v>411</v>
      </c>
    </row>
    <row r="151" spans="1:4" ht="39" x14ac:dyDescent="0.25">
      <c r="A151" s="20" t="s">
        <v>412</v>
      </c>
      <c r="B151" s="20" t="s">
        <v>413</v>
      </c>
      <c r="C151" s="20" t="s">
        <v>4156</v>
      </c>
      <c r="D151" s="27" t="s">
        <v>414</v>
      </c>
    </row>
    <row r="152" spans="1:4" ht="26.25" x14ac:dyDescent="0.25">
      <c r="A152" s="20" t="s">
        <v>415</v>
      </c>
      <c r="B152" s="20" t="s">
        <v>416</v>
      </c>
      <c r="C152" s="20" t="s">
        <v>4157</v>
      </c>
      <c r="D152" s="27" t="s">
        <v>417</v>
      </c>
    </row>
    <row r="153" spans="1:4" ht="13.5" x14ac:dyDescent="0.25">
      <c r="A153" s="20" t="s">
        <v>418</v>
      </c>
      <c r="B153" s="20" t="s">
        <v>419</v>
      </c>
      <c r="C153" s="20" t="s">
        <v>4158</v>
      </c>
      <c r="D153" s="27" t="s">
        <v>420</v>
      </c>
    </row>
    <row r="154" spans="1:4" ht="13.5" x14ac:dyDescent="0.25">
      <c r="A154" s="20" t="s">
        <v>421</v>
      </c>
      <c r="B154" s="20" t="s">
        <v>422</v>
      </c>
      <c r="C154" s="20" t="s">
        <v>4159</v>
      </c>
      <c r="D154" s="27" t="s">
        <v>423</v>
      </c>
    </row>
    <row r="155" spans="1:4" ht="13.5" x14ac:dyDescent="0.25">
      <c r="A155" s="20" t="s">
        <v>424</v>
      </c>
      <c r="B155" s="20" t="s">
        <v>425</v>
      </c>
      <c r="C155" s="20" t="s">
        <v>4160</v>
      </c>
      <c r="D155" s="27" t="s">
        <v>426</v>
      </c>
    </row>
    <row r="156" spans="1:4" ht="26.25" x14ac:dyDescent="0.25">
      <c r="A156" s="20" t="s">
        <v>427</v>
      </c>
      <c r="B156" s="20" t="s">
        <v>428</v>
      </c>
      <c r="C156" s="20" t="s">
        <v>4161</v>
      </c>
      <c r="D156" s="27" t="s">
        <v>429</v>
      </c>
    </row>
    <row r="157" spans="1:4" ht="13.5" x14ac:dyDescent="0.25">
      <c r="A157" s="20" t="s">
        <v>430</v>
      </c>
      <c r="B157" s="20" t="s">
        <v>431</v>
      </c>
      <c r="C157" s="20" t="s">
        <v>4162</v>
      </c>
      <c r="D157" s="27" t="s">
        <v>432</v>
      </c>
    </row>
    <row r="158" spans="1:4" ht="13.5" x14ac:dyDescent="0.25">
      <c r="A158" s="20" t="s">
        <v>433</v>
      </c>
      <c r="B158" s="20" t="s">
        <v>434</v>
      </c>
      <c r="C158" s="20" t="s">
        <v>4163</v>
      </c>
      <c r="D158" s="27" t="s">
        <v>435</v>
      </c>
    </row>
    <row r="159" spans="1:4" ht="26.25" x14ac:dyDescent="0.25">
      <c r="A159" s="20" t="s">
        <v>436</v>
      </c>
      <c r="B159" s="20" t="s">
        <v>437</v>
      </c>
      <c r="C159" s="20" t="s">
        <v>4164</v>
      </c>
      <c r="D159" s="27" t="s">
        <v>438</v>
      </c>
    </row>
    <row r="160" spans="1:4" ht="13.5" x14ac:dyDescent="0.25">
      <c r="A160" s="20" t="s">
        <v>439</v>
      </c>
      <c r="B160" s="20" t="s">
        <v>440</v>
      </c>
      <c r="C160" s="20" t="s">
        <v>4165</v>
      </c>
      <c r="D160" s="27" t="s">
        <v>441</v>
      </c>
    </row>
    <row r="161" spans="1:4" ht="13.5" x14ac:dyDescent="0.25">
      <c r="A161" s="20" t="s">
        <v>442</v>
      </c>
      <c r="B161" s="20" t="s">
        <v>443</v>
      </c>
      <c r="C161" s="20" t="s">
        <v>4166</v>
      </c>
      <c r="D161" s="27" t="s">
        <v>444</v>
      </c>
    </row>
    <row r="162" spans="1:4" ht="26.25" x14ac:dyDescent="0.25">
      <c r="A162" s="20" t="s">
        <v>445</v>
      </c>
      <c r="B162" s="20" t="s">
        <v>446</v>
      </c>
      <c r="C162" s="20" t="s">
        <v>4167</v>
      </c>
      <c r="D162" s="27" t="s">
        <v>447</v>
      </c>
    </row>
    <row r="163" spans="1:4" ht="26.25" x14ac:dyDescent="0.25">
      <c r="A163" s="20" t="s">
        <v>448</v>
      </c>
      <c r="B163" s="20" t="s">
        <v>449</v>
      </c>
      <c r="C163" s="20" t="s">
        <v>4168</v>
      </c>
      <c r="D163" s="27" t="s">
        <v>450</v>
      </c>
    </row>
    <row r="164" spans="1:4" ht="26.25" x14ac:dyDescent="0.25">
      <c r="A164" s="20" t="s">
        <v>451</v>
      </c>
      <c r="B164" s="20" t="s">
        <v>452</v>
      </c>
      <c r="C164" s="20" t="s">
        <v>4169</v>
      </c>
      <c r="D164" s="27" t="s">
        <v>453</v>
      </c>
    </row>
    <row r="165" spans="1:4" ht="13.5" x14ac:dyDescent="0.25">
      <c r="A165" s="20" t="s">
        <v>454</v>
      </c>
      <c r="B165" s="20" t="s">
        <v>455</v>
      </c>
      <c r="C165" s="20" t="s">
        <v>4170</v>
      </c>
      <c r="D165" s="27" t="s">
        <v>456</v>
      </c>
    </row>
    <row r="166" spans="1:4" ht="27" x14ac:dyDescent="0.25">
      <c r="A166" s="16" t="s">
        <v>457</v>
      </c>
      <c r="B166" s="16" t="s">
        <v>458</v>
      </c>
      <c r="C166" s="16" t="s">
        <v>4171</v>
      </c>
      <c r="D166" s="17" t="s">
        <v>459</v>
      </c>
    </row>
    <row r="167" spans="1:4" ht="13.5" x14ac:dyDescent="0.25">
      <c r="A167" s="20" t="s">
        <v>460</v>
      </c>
      <c r="B167" s="20" t="s">
        <v>461</v>
      </c>
      <c r="C167" s="20" t="s">
        <v>4172</v>
      </c>
      <c r="D167" s="27" t="s">
        <v>462</v>
      </c>
    </row>
    <row r="168" spans="1:4" ht="13.5" x14ac:dyDescent="0.25">
      <c r="A168" s="20" t="s">
        <v>463</v>
      </c>
      <c r="B168" s="20" t="s">
        <v>464</v>
      </c>
      <c r="C168" s="20" t="s">
        <v>4173</v>
      </c>
      <c r="D168" s="27" t="s">
        <v>465</v>
      </c>
    </row>
    <row r="169" spans="1:4" ht="39" x14ac:dyDescent="0.25">
      <c r="A169" s="20" t="s">
        <v>466</v>
      </c>
      <c r="B169" s="20" t="s">
        <v>467</v>
      </c>
      <c r="C169" s="20" t="s">
        <v>4174</v>
      </c>
      <c r="D169" s="27" t="s">
        <v>468</v>
      </c>
    </row>
    <row r="170" spans="1:4" ht="39" x14ac:dyDescent="0.25">
      <c r="A170" s="20" t="s">
        <v>469</v>
      </c>
      <c r="B170" s="20" t="s">
        <v>470</v>
      </c>
      <c r="C170" s="20" t="s">
        <v>4175</v>
      </c>
      <c r="D170" s="27" t="s">
        <v>471</v>
      </c>
    </row>
    <row r="171" spans="1:4" ht="39" x14ac:dyDescent="0.25">
      <c r="A171" s="20" t="s">
        <v>472</v>
      </c>
      <c r="B171" s="20" t="s">
        <v>473</v>
      </c>
      <c r="C171" s="20" t="s">
        <v>4176</v>
      </c>
      <c r="D171" s="27" t="s">
        <v>474</v>
      </c>
    </row>
    <row r="172" spans="1:4" ht="64.5" x14ac:dyDescent="0.25">
      <c r="A172" s="20" t="s">
        <v>475</v>
      </c>
      <c r="B172" s="20" t="s">
        <v>476</v>
      </c>
      <c r="C172" s="20" t="s">
        <v>4177</v>
      </c>
      <c r="D172" s="27" t="s">
        <v>477</v>
      </c>
    </row>
    <row r="173" spans="1:4" ht="102.75" x14ac:dyDescent="0.25">
      <c r="A173" s="20" t="s">
        <v>478</v>
      </c>
      <c r="B173" s="20" t="s">
        <v>479</v>
      </c>
      <c r="C173" s="20" t="s">
        <v>4178</v>
      </c>
      <c r="D173" s="28" t="s">
        <v>480</v>
      </c>
    </row>
    <row r="174" spans="1:4" ht="39" x14ac:dyDescent="0.25">
      <c r="A174" s="20" t="s">
        <v>481</v>
      </c>
      <c r="B174" s="20" t="s">
        <v>482</v>
      </c>
      <c r="C174" s="20" t="s">
        <v>4179</v>
      </c>
      <c r="D174" s="27" t="s">
        <v>483</v>
      </c>
    </row>
    <row r="175" spans="1:4" ht="26.25" x14ac:dyDescent="0.25">
      <c r="A175" s="20" t="s">
        <v>484</v>
      </c>
      <c r="B175" s="20" t="s">
        <v>485</v>
      </c>
      <c r="C175" s="20" t="s">
        <v>4180</v>
      </c>
      <c r="D175" s="27" t="s">
        <v>486</v>
      </c>
    </row>
    <row r="176" spans="1:4" ht="77.25" x14ac:dyDescent="0.25">
      <c r="A176" s="20" t="s">
        <v>487</v>
      </c>
      <c r="B176" s="20" t="s">
        <v>488</v>
      </c>
      <c r="C176" s="20" t="s">
        <v>4181</v>
      </c>
      <c r="D176" s="27" t="s">
        <v>489</v>
      </c>
    </row>
    <row r="177" spans="1:4" ht="26.25" x14ac:dyDescent="0.25">
      <c r="A177" s="20" t="s">
        <v>490</v>
      </c>
      <c r="B177" s="20" t="s">
        <v>491</v>
      </c>
      <c r="C177" s="20" t="s">
        <v>4182</v>
      </c>
      <c r="D177" s="27" t="s">
        <v>492</v>
      </c>
    </row>
    <row r="178" spans="1:4" ht="115.5" x14ac:dyDescent="0.25">
      <c r="A178" s="20" t="s">
        <v>493</v>
      </c>
      <c r="B178" s="20" t="s">
        <v>494</v>
      </c>
      <c r="C178" s="20" t="s">
        <v>4183</v>
      </c>
      <c r="D178" s="29" t="s">
        <v>495</v>
      </c>
    </row>
    <row r="179" spans="1:4" ht="13.5" x14ac:dyDescent="0.25">
      <c r="A179" s="20" t="s">
        <v>496</v>
      </c>
      <c r="B179" s="20" t="s">
        <v>497</v>
      </c>
      <c r="C179" s="20" t="s">
        <v>4184</v>
      </c>
      <c r="D179" s="27" t="s">
        <v>498</v>
      </c>
    </row>
    <row r="180" spans="1:4" ht="26.25" x14ac:dyDescent="0.25">
      <c r="A180" s="20" t="s">
        <v>499</v>
      </c>
      <c r="B180" s="20" t="s">
        <v>500</v>
      </c>
      <c r="C180" s="20" t="s">
        <v>4185</v>
      </c>
      <c r="D180" s="27" t="s">
        <v>501</v>
      </c>
    </row>
    <row r="181" spans="1:4" ht="39" x14ac:dyDescent="0.25">
      <c r="A181" s="20" t="s">
        <v>502</v>
      </c>
      <c r="B181" s="20" t="s">
        <v>503</v>
      </c>
      <c r="C181" s="20" t="s">
        <v>4186</v>
      </c>
      <c r="D181" s="27" t="s">
        <v>504</v>
      </c>
    </row>
    <row r="182" spans="1:4" ht="141" x14ac:dyDescent="0.25">
      <c r="A182" s="20" t="s">
        <v>505</v>
      </c>
      <c r="B182" s="20" t="s">
        <v>506</v>
      </c>
      <c r="C182" s="20" t="s">
        <v>4187</v>
      </c>
      <c r="D182" s="27" t="s">
        <v>507</v>
      </c>
    </row>
    <row r="183" spans="1:4" ht="13.5" x14ac:dyDescent="0.25">
      <c r="A183" s="20" t="s">
        <v>508</v>
      </c>
      <c r="B183" s="20" t="s">
        <v>509</v>
      </c>
      <c r="C183" s="20" t="s">
        <v>4188</v>
      </c>
      <c r="D183" s="27" t="s">
        <v>510</v>
      </c>
    </row>
    <row r="184" spans="1:4" ht="13.5" x14ac:dyDescent="0.25">
      <c r="A184" s="20" t="s">
        <v>511</v>
      </c>
      <c r="B184" s="20" t="s">
        <v>512</v>
      </c>
      <c r="C184" s="20" t="s">
        <v>4189</v>
      </c>
      <c r="D184" s="27" t="s">
        <v>513</v>
      </c>
    </row>
    <row r="185" spans="1:4" ht="13.5" x14ac:dyDescent="0.25">
      <c r="A185" s="20" t="s">
        <v>514</v>
      </c>
      <c r="B185" s="20" t="s">
        <v>515</v>
      </c>
      <c r="C185" s="20" t="s">
        <v>4190</v>
      </c>
      <c r="D185" s="27" t="s">
        <v>516</v>
      </c>
    </row>
    <row r="186" spans="1:4" ht="39" x14ac:dyDescent="0.25">
      <c r="A186" s="20" t="s">
        <v>517</v>
      </c>
      <c r="B186" s="20" t="s">
        <v>518</v>
      </c>
      <c r="C186" s="20" t="s">
        <v>4191</v>
      </c>
      <c r="D186" s="27" t="s">
        <v>519</v>
      </c>
    </row>
    <row r="187" spans="1:4" ht="13.5" x14ac:dyDescent="0.25">
      <c r="A187" s="20" t="s">
        <v>520</v>
      </c>
      <c r="B187" s="20" t="s">
        <v>521</v>
      </c>
      <c r="C187" s="20" t="s">
        <v>4192</v>
      </c>
      <c r="D187" s="27" t="s">
        <v>522</v>
      </c>
    </row>
    <row r="188" spans="1:4" ht="26.25" x14ac:dyDescent="0.25">
      <c r="A188" s="20" t="s">
        <v>523</v>
      </c>
      <c r="B188" s="20" t="s">
        <v>524</v>
      </c>
      <c r="C188" s="20" t="s">
        <v>4193</v>
      </c>
      <c r="D188" s="27" t="s">
        <v>525</v>
      </c>
    </row>
    <row r="189" spans="1:4" ht="13.5" x14ac:dyDescent="0.25">
      <c r="A189" s="20" t="s">
        <v>526</v>
      </c>
      <c r="B189" s="20" t="s">
        <v>527</v>
      </c>
      <c r="C189" s="20" t="s">
        <v>4194</v>
      </c>
      <c r="D189" s="27" t="s">
        <v>528</v>
      </c>
    </row>
    <row r="190" spans="1:4" ht="13.5" x14ac:dyDescent="0.25">
      <c r="A190" s="20" t="s">
        <v>529</v>
      </c>
      <c r="B190" s="20" t="s">
        <v>530</v>
      </c>
      <c r="C190" s="20" t="s">
        <v>4195</v>
      </c>
      <c r="D190" s="27" t="s">
        <v>531</v>
      </c>
    </row>
    <row r="191" spans="1:4" ht="26.25" x14ac:dyDescent="0.25">
      <c r="A191" s="20" t="s">
        <v>532</v>
      </c>
      <c r="B191" s="20" t="s">
        <v>533</v>
      </c>
      <c r="C191" s="20" t="s">
        <v>4196</v>
      </c>
      <c r="D191" s="27" t="s">
        <v>534</v>
      </c>
    </row>
    <row r="192" spans="1:4" ht="13.5" x14ac:dyDescent="0.25">
      <c r="A192" s="20" t="s">
        <v>535</v>
      </c>
      <c r="B192" s="20" t="s">
        <v>536</v>
      </c>
      <c r="C192" s="20" t="s">
        <v>4197</v>
      </c>
      <c r="D192" s="27" t="s">
        <v>537</v>
      </c>
    </row>
    <row r="193" spans="1:4" ht="13.5" x14ac:dyDescent="0.25">
      <c r="A193" s="20" t="s">
        <v>538</v>
      </c>
      <c r="B193" s="20" t="s">
        <v>539</v>
      </c>
      <c r="C193" s="20" t="s">
        <v>4198</v>
      </c>
      <c r="D193" s="27" t="s">
        <v>540</v>
      </c>
    </row>
    <row r="194" spans="1:4" ht="26.25" x14ac:dyDescent="0.25">
      <c r="A194" s="20" t="s">
        <v>541</v>
      </c>
      <c r="B194" s="20" t="s">
        <v>542</v>
      </c>
      <c r="C194" s="20" t="s">
        <v>4199</v>
      </c>
      <c r="D194" s="27" t="s">
        <v>543</v>
      </c>
    </row>
    <row r="195" spans="1:4" ht="13.5" x14ac:dyDescent="0.25">
      <c r="A195" s="20" t="s">
        <v>544</v>
      </c>
      <c r="B195" s="20" t="s">
        <v>545</v>
      </c>
      <c r="C195" s="20" t="s">
        <v>4200</v>
      </c>
      <c r="D195" s="27" t="s">
        <v>546</v>
      </c>
    </row>
    <row r="196" spans="1:4" ht="13.5" x14ac:dyDescent="0.25">
      <c r="A196" s="20" t="s">
        <v>547</v>
      </c>
      <c r="B196" s="20" t="s">
        <v>548</v>
      </c>
      <c r="C196" s="20" t="s">
        <v>4201</v>
      </c>
      <c r="D196" s="27" t="s">
        <v>549</v>
      </c>
    </row>
    <row r="197" spans="1:4" ht="13.5" x14ac:dyDescent="0.25">
      <c r="A197" s="20" t="s">
        <v>550</v>
      </c>
      <c r="B197" s="20" t="s">
        <v>551</v>
      </c>
      <c r="C197" s="20" t="s">
        <v>4202</v>
      </c>
      <c r="D197" s="27" t="s">
        <v>552</v>
      </c>
    </row>
    <row r="198" spans="1:4" ht="39" x14ac:dyDescent="0.25">
      <c r="A198" s="20" t="s">
        <v>553</v>
      </c>
      <c r="B198" s="20" t="s">
        <v>554</v>
      </c>
      <c r="C198" s="20" t="s">
        <v>4203</v>
      </c>
      <c r="D198" s="27" t="s">
        <v>555</v>
      </c>
    </row>
    <row r="199" spans="1:4" ht="13.5" x14ac:dyDescent="0.25">
      <c r="A199" s="20" t="s">
        <v>556</v>
      </c>
      <c r="B199" s="20" t="s">
        <v>557</v>
      </c>
      <c r="C199" s="20" t="s">
        <v>4204</v>
      </c>
      <c r="D199" s="27" t="s">
        <v>558</v>
      </c>
    </row>
    <row r="200" spans="1:4" ht="13.5" x14ac:dyDescent="0.25">
      <c r="A200" s="20" t="s">
        <v>559</v>
      </c>
      <c r="B200" s="20" t="s">
        <v>560</v>
      </c>
      <c r="C200" s="20" t="s">
        <v>4205</v>
      </c>
      <c r="D200" s="27" t="s">
        <v>561</v>
      </c>
    </row>
    <row r="201" spans="1:4" ht="51.75" x14ac:dyDescent="0.25">
      <c r="A201" s="20" t="s">
        <v>562</v>
      </c>
      <c r="B201" s="20" t="s">
        <v>563</v>
      </c>
      <c r="C201" s="20" t="s">
        <v>4206</v>
      </c>
      <c r="D201" s="27" t="s">
        <v>564</v>
      </c>
    </row>
    <row r="202" spans="1:4" ht="26.25" x14ac:dyDescent="0.25">
      <c r="A202" s="20" t="s">
        <v>565</v>
      </c>
      <c r="B202" s="20" t="s">
        <v>566</v>
      </c>
      <c r="C202" s="20" t="s">
        <v>4207</v>
      </c>
      <c r="D202" s="27" t="s">
        <v>567</v>
      </c>
    </row>
    <row r="203" spans="1:4" ht="13.5" x14ac:dyDescent="0.25">
      <c r="A203" s="20" t="s">
        <v>568</v>
      </c>
      <c r="B203" s="20" t="s">
        <v>569</v>
      </c>
      <c r="C203" s="20" t="s">
        <v>4208</v>
      </c>
      <c r="D203" s="27" t="s">
        <v>191</v>
      </c>
    </row>
    <row r="204" spans="1:4" ht="13.5" x14ac:dyDescent="0.25">
      <c r="A204" s="20" t="s">
        <v>570</v>
      </c>
      <c r="B204" s="20" t="s">
        <v>571</v>
      </c>
      <c r="C204" s="20" t="s">
        <v>4209</v>
      </c>
      <c r="D204" s="27" t="s">
        <v>194</v>
      </c>
    </row>
    <row r="205" spans="1:4" ht="13.5" x14ac:dyDescent="0.25">
      <c r="A205" s="20" t="s">
        <v>572</v>
      </c>
      <c r="B205" s="20" t="s">
        <v>573</v>
      </c>
      <c r="C205" s="20" t="s">
        <v>4210</v>
      </c>
      <c r="D205" s="27" t="s">
        <v>197</v>
      </c>
    </row>
    <row r="206" spans="1:4" ht="13.5" x14ac:dyDescent="0.25">
      <c r="A206" s="20" t="s">
        <v>574</v>
      </c>
      <c r="B206" s="20" t="s">
        <v>575</v>
      </c>
      <c r="C206" s="20" t="s">
        <v>4211</v>
      </c>
      <c r="D206" s="27" t="s">
        <v>576</v>
      </c>
    </row>
    <row r="207" spans="1:4" ht="39" x14ac:dyDescent="0.25">
      <c r="A207" s="20" t="s">
        <v>577</v>
      </c>
      <c r="B207" s="20" t="s">
        <v>578</v>
      </c>
      <c r="C207" s="20" t="s">
        <v>4212</v>
      </c>
      <c r="D207" s="27" t="s">
        <v>579</v>
      </c>
    </row>
    <row r="208" spans="1:4" ht="13.5" x14ac:dyDescent="0.25">
      <c r="A208" s="20" t="s">
        <v>580</v>
      </c>
      <c r="B208" s="20" t="s">
        <v>581</v>
      </c>
      <c r="C208" s="20" t="s">
        <v>4213</v>
      </c>
      <c r="D208" s="27" t="s">
        <v>582</v>
      </c>
    </row>
    <row r="209" spans="1:4" ht="13.5" x14ac:dyDescent="0.25">
      <c r="A209" s="20" t="s">
        <v>583</v>
      </c>
      <c r="B209" s="20" t="s">
        <v>584</v>
      </c>
      <c r="C209" s="20" t="s">
        <v>4214</v>
      </c>
      <c r="D209" s="27" t="s">
        <v>585</v>
      </c>
    </row>
    <row r="210" spans="1:4" ht="27" x14ac:dyDescent="0.25">
      <c r="A210" s="16" t="s">
        <v>586</v>
      </c>
      <c r="B210" s="16" t="s">
        <v>587</v>
      </c>
      <c r="C210" s="16" t="s">
        <v>4215</v>
      </c>
      <c r="D210" s="17" t="s">
        <v>588</v>
      </c>
    </row>
    <row r="211" spans="1:4" ht="26.25" x14ac:dyDescent="0.25">
      <c r="A211" s="20" t="s">
        <v>589</v>
      </c>
      <c r="B211" s="20" t="s">
        <v>590</v>
      </c>
      <c r="C211" s="20" t="s">
        <v>4216</v>
      </c>
      <c r="D211" s="27" t="s">
        <v>591</v>
      </c>
    </row>
    <row r="212" spans="1:4" ht="13.5" x14ac:dyDescent="0.25">
      <c r="A212" s="20" t="s">
        <v>592</v>
      </c>
      <c r="B212" s="20" t="s">
        <v>593</v>
      </c>
      <c r="C212" s="20" t="s">
        <v>4217</v>
      </c>
      <c r="D212" s="27" t="s">
        <v>206</v>
      </c>
    </row>
    <row r="213" spans="1:4" ht="51.75" x14ac:dyDescent="0.25">
      <c r="A213" s="20" t="s">
        <v>594</v>
      </c>
      <c r="B213" s="20" t="s">
        <v>595</v>
      </c>
      <c r="C213" s="20" t="s">
        <v>4218</v>
      </c>
      <c r="D213" s="27" t="s">
        <v>209</v>
      </c>
    </row>
    <row r="214" spans="1:4" ht="39" x14ac:dyDescent="0.25">
      <c r="A214" s="20" t="s">
        <v>596</v>
      </c>
      <c r="B214" s="20" t="s">
        <v>597</v>
      </c>
      <c r="C214" s="20" t="s">
        <v>4219</v>
      </c>
      <c r="D214" s="27" t="s">
        <v>212</v>
      </c>
    </row>
    <row r="215" spans="1:4" ht="26.25" x14ac:dyDescent="0.25">
      <c r="A215" s="20" t="s">
        <v>598</v>
      </c>
      <c r="B215" s="20" t="s">
        <v>599</v>
      </c>
      <c r="C215" s="20" t="s">
        <v>4220</v>
      </c>
      <c r="D215" s="27" t="s">
        <v>215</v>
      </c>
    </row>
    <row r="216" spans="1:4" ht="26.25" x14ac:dyDescent="0.25">
      <c r="A216" s="20" t="s">
        <v>600</v>
      </c>
      <c r="B216" s="20" t="s">
        <v>601</v>
      </c>
      <c r="C216" s="20" t="s">
        <v>4221</v>
      </c>
      <c r="D216" s="27" t="s">
        <v>218</v>
      </c>
    </row>
    <row r="217" spans="1:4" ht="26.25" x14ac:dyDescent="0.25">
      <c r="A217" s="20" t="s">
        <v>602</v>
      </c>
      <c r="B217" s="20" t="s">
        <v>603</v>
      </c>
      <c r="C217" s="20" t="s">
        <v>4222</v>
      </c>
      <c r="D217" s="27" t="s">
        <v>221</v>
      </c>
    </row>
    <row r="218" spans="1:4" ht="26.25" x14ac:dyDescent="0.25">
      <c r="A218" s="20" t="s">
        <v>604</v>
      </c>
      <c r="B218" s="20" t="s">
        <v>605</v>
      </c>
      <c r="C218" s="20" t="s">
        <v>4223</v>
      </c>
      <c r="D218" s="27" t="s">
        <v>227</v>
      </c>
    </row>
    <row r="219" spans="1:4" ht="26.25" x14ac:dyDescent="0.25">
      <c r="A219" s="20" t="s">
        <v>606</v>
      </c>
      <c r="B219" s="20" t="s">
        <v>607</v>
      </c>
      <c r="C219" s="20" t="s">
        <v>4224</v>
      </c>
      <c r="D219" s="27" t="s">
        <v>236</v>
      </c>
    </row>
    <row r="220" spans="1:4" ht="26.25" x14ac:dyDescent="0.25">
      <c r="A220" s="20" t="s">
        <v>608</v>
      </c>
      <c r="B220" s="20" t="s">
        <v>609</v>
      </c>
      <c r="C220" s="20" t="s">
        <v>4225</v>
      </c>
      <c r="D220" s="27" t="s">
        <v>239</v>
      </c>
    </row>
    <row r="221" spans="1:4" ht="26.25" x14ac:dyDescent="0.25">
      <c r="A221" s="20" t="s">
        <v>610</v>
      </c>
      <c r="B221" s="20" t="s">
        <v>611</v>
      </c>
      <c r="C221" s="20" t="s">
        <v>4226</v>
      </c>
      <c r="D221" s="27" t="s">
        <v>242</v>
      </c>
    </row>
    <row r="222" spans="1:4" ht="26.25" x14ac:dyDescent="0.25">
      <c r="A222" s="20" t="s">
        <v>612</v>
      </c>
      <c r="B222" s="20" t="s">
        <v>613</v>
      </c>
      <c r="C222" s="20" t="s">
        <v>4227</v>
      </c>
      <c r="D222" s="27" t="s">
        <v>245</v>
      </c>
    </row>
    <row r="223" spans="1:4" ht="26.25" x14ac:dyDescent="0.25">
      <c r="A223" s="20" t="s">
        <v>614</v>
      </c>
      <c r="B223" s="20" t="s">
        <v>615</v>
      </c>
      <c r="C223" s="20" t="s">
        <v>4228</v>
      </c>
      <c r="D223" s="27" t="s">
        <v>254</v>
      </c>
    </row>
    <row r="224" spans="1:4" ht="26.25" x14ac:dyDescent="0.25">
      <c r="A224" s="20" t="s">
        <v>616</v>
      </c>
      <c r="B224" s="20" t="s">
        <v>617</v>
      </c>
      <c r="C224" s="20" t="s">
        <v>4229</v>
      </c>
      <c r="D224" s="27" t="s">
        <v>257</v>
      </c>
    </row>
    <row r="225" spans="1:4" ht="51.75" x14ac:dyDescent="0.25">
      <c r="A225" s="20" t="s">
        <v>618</v>
      </c>
      <c r="B225" s="20" t="s">
        <v>619</v>
      </c>
      <c r="C225" s="20" t="s">
        <v>4230</v>
      </c>
      <c r="D225" s="27" t="s">
        <v>260</v>
      </c>
    </row>
    <row r="226" spans="1:4" ht="26.25" x14ac:dyDescent="0.25">
      <c r="A226" s="20" t="s">
        <v>620</v>
      </c>
      <c r="B226" s="20" t="s">
        <v>621</v>
      </c>
      <c r="C226" s="20" t="s">
        <v>4231</v>
      </c>
      <c r="D226" s="27" t="s">
        <v>263</v>
      </c>
    </row>
    <row r="227" spans="1:4" ht="39" x14ac:dyDescent="0.25">
      <c r="A227" s="20" t="s">
        <v>622</v>
      </c>
      <c r="B227" s="20" t="s">
        <v>623</v>
      </c>
      <c r="C227" s="20" t="s">
        <v>4232</v>
      </c>
      <c r="D227" s="27" t="s">
        <v>266</v>
      </c>
    </row>
    <row r="228" spans="1:4" ht="39" x14ac:dyDescent="0.25">
      <c r="A228" s="20" t="s">
        <v>624</v>
      </c>
      <c r="B228" s="20" t="s">
        <v>625</v>
      </c>
      <c r="C228" s="20" t="s">
        <v>4233</v>
      </c>
      <c r="D228" s="27" t="s">
        <v>269</v>
      </c>
    </row>
    <row r="229" spans="1:4" ht="64.5" x14ac:dyDescent="0.25">
      <c r="A229" s="20" t="s">
        <v>626</v>
      </c>
      <c r="B229" s="20" t="s">
        <v>627</v>
      </c>
      <c r="C229" s="20" t="s">
        <v>4234</v>
      </c>
      <c r="D229" s="27" t="s">
        <v>272</v>
      </c>
    </row>
    <row r="230" spans="1:4" ht="26.25" x14ac:dyDescent="0.25">
      <c r="A230" s="20" t="s">
        <v>628</v>
      </c>
      <c r="B230" s="20" t="s">
        <v>629</v>
      </c>
      <c r="C230" s="20" t="s">
        <v>4235</v>
      </c>
      <c r="D230" s="27" t="s">
        <v>275</v>
      </c>
    </row>
    <row r="231" spans="1:4" ht="39" x14ac:dyDescent="0.25">
      <c r="A231" s="20" t="s">
        <v>630</v>
      </c>
      <c r="B231" s="20" t="s">
        <v>631</v>
      </c>
      <c r="C231" s="20" t="s">
        <v>4236</v>
      </c>
      <c r="D231" s="27" t="s">
        <v>278</v>
      </c>
    </row>
    <row r="232" spans="1:4" ht="26.25" x14ac:dyDescent="0.25">
      <c r="A232" s="20" t="s">
        <v>632</v>
      </c>
      <c r="B232" s="20" t="s">
        <v>633</v>
      </c>
      <c r="C232" s="20" t="s">
        <v>4237</v>
      </c>
      <c r="D232" s="27" t="s">
        <v>281</v>
      </c>
    </row>
    <row r="233" spans="1:4" ht="13.5" x14ac:dyDescent="0.25">
      <c r="A233" s="20" t="s">
        <v>634</v>
      </c>
      <c r="B233" s="20" t="s">
        <v>635</v>
      </c>
      <c r="C233" s="20" t="s">
        <v>4238</v>
      </c>
      <c r="D233" s="27" t="s">
        <v>636</v>
      </c>
    </row>
    <row r="234" spans="1:4" ht="26.25" x14ac:dyDescent="0.25">
      <c r="A234" s="20" t="s">
        <v>637</v>
      </c>
      <c r="B234" s="20" t="s">
        <v>638</v>
      </c>
      <c r="C234" s="20" t="s">
        <v>4239</v>
      </c>
      <c r="D234" s="27" t="s">
        <v>284</v>
      </c>
    </row>
    <row r="235" spans="1:4" ht="39" x14ac:dyDescent="0.25">
      <c r="A235" s="20" t="s">
        <v>639</v>
      </c>
      <c r="B235" s="20" t="s">
        <v>640</v>
      </c>
      <c r="C235" s="20" t="s">
        <v>4240</v>
      </c>
      <c r="D235" s="27" t="s">
        <v>293</v>
      </c>
    </row>
    <row r="236" spans="1:4" ht="13.5" x14ac:dyDescent="0.25">
      <c r="A236" s="20" t="s">
        <v>641</v>
      </c>
      <c r="B236" s="20" t="s">
        <v>642</v>
      </c>
      <c r="C236" s="20" t="s">
        <v>4241</v>
      </c>
      <c r="D236" s="27" t="s">
        <v>296</v>
      </c>
    </row>
    <row r="237" spans="1:4" ht="39" x14ac:dyDescent="0.25">
      <c r="A237" s="20" t="s">
        <v>643</v>
      </c>
      <c r="B237" s="20" t="s">
        <v>644</v>
      </c>
      <c r="C237" s="20" t="s">
        <v>4242</v>
      </c>
      <c r="D237" s="27" t="s">
        <v>299</v>
      </c>
    </row>
    <row r="238" spans="1:4" ht="26.25" x14ac:dyDescent="0.25">
      <c r="A238" s="20" t="s">
        <v>645</v>
      </c>
      <c r="B238" s="20" t="s">
        <v>646</v>
      </c>
      <c r="C238" s="20" t="s">
        <v>4243</v>
      </c>
      <c r="D238" s="27" t="s">
        <v>302</v>
      </c>
    </row>
    <row r="239" spans="1:4" ht="13.5" x14ac:dyDescent="0.25">
      <c r="A239" s="16" t="s">
        <v>648</v>
      </c>
      <c r="B239" s="16" t="s">
        <v>649</v>
      </c>
      <c r="C239" s="16" t="s">
        <v>4244</v>
      </c>
      <c r="D239" s="17" t="s">
        <v>650</v>
      </c>
    </row>
    <row r="240" spans="1:4" ht="26.25" x14ac:dyDescent="0.25">
      <c r="A240" s="20" t="s">
        <v>651</v>
      </c>
      <c r="B240" s="20" t="s">
        <v>652</v>
      </c>
      <c r="C240" s="20" t="s">
        <v>4245</v>
      </c>
      <c r="D240" s="27" t="s">
        <v>653</v>
      </c>
    </row>
    <row r="241" spans="1:4" ht="26.25" x14ac:dyDescent="0.25">
      <c r="A241" s="20" t="s">
        <v>654</v>
      </c>
      <c r="B241" s="20" t="s">
        <v>655</v>
      </c>
      <c r="C241" s="20" t="s">
        <v>4246</v>
      </c>
      <c r="D241" s="27" t="s">
        <v>656</v>
      </c>
    </row>
    <row r="242" spans="1:4" ht="13.5" x14ac:dyDescent="0.25">
      <c r="A242" s="20" t="s">
        <v>657</v>
      </c>
      <c r="B242" s="20" t="s">
        <v>658</v>
      </c>
      <c r="C242" s="20" t="s">
        <v>4247</v>
      </c>
      <c r="D242" s="27" t="s">
        <v>659</v>
      </c>
    </row>
    <row r="243" spans="1:4" ht="26.25" x14ac:dyDescent="0.25">
      <c r="A243" s="20" t="s">
        <v>660</v>
      </c>
      <c r="B243" s="20" t="s">
        <v>661</v>
      </c>
      <c r="C243" s="20" t="s">
        <v>4248</v>
      </c>
      <c r="D243" s="27" t="s">
        <v>662</v>
      </c>
    </row>
    <row r="244" spans="1:4" ht="13.5" x14ac:dyDescent="0.25">
      <c r="A244" s="20" t="s">
        <v>663</v>
      </c>
      <c r="B244" s="20" t="s">
        <v>664</v>
      </c>
      <c r="C244" s="20" t="s">
        <v>4249</v>
      </c>
      <c r="D244" s="27" t="s">
        <v>665</v>
      </c>
    </row>
    <row r="245" spans="1:4" ht="13.5" x14ac:dyDescent="0.25">
      <c r="A245" s="20" t="s">
        <v>666</v>
      </c>
      <c r="B245" s="20" t="s">
        <v>667</v>
      </c>
      <c r="C245" s="20" t="s">
        <v>4250</v>
      </c>
      <c r="D245" s="27" t="s">
        <v>668</v>
      </c>
    </row>
    <row r="246" spans="1:4" ht="26.25" x14ac:dyDescent="0.25">
      <c r="A246" s="20" t="s">
        <v>669</v>
      </c>
      <c r="B246" s="20" t="s">
        <v>670</v>
      </c>
      <c r="C246" s="20" t="s">
        <v>4251</v>
      </c>
      <c r="D246" s="27" t="s">
        <v>671</v>
      </c>
    </row>
    <row r="247" spans="1:4" ht="54" x14ac:dyDescent="0.25">
      <c r="A247" s="16" t="s">
        <v>672</v>
      </c>
      <c r="B247" s="16" t="s">
        <v>673</v>
      </c>
      <c r="C247" s="16" t="s">
        <v>4252</v>
      </c>
      <c r="D247" s="17" t="s">
        <v>674</v>
      </c>
    </row>
    <row r="248" spans="1:4" ht="26.25" x14ac:dyDescent="0.25">
      <c r="A248" s="20" t="s">
        <v>675</v>
      </c>
      <c r="B248" s="20" t="s">
        <v>676</v>
      </c>
      <c r="C248" s="20" t="s">
        <v>4253</v>
      </c>
      <c r="D248" s="27" t="s">
        <v>677</v>
      </c>
    </row>
    <row r="249" spans="1:4" ht="13.5" x14ac:dyDescent="0.25">
      <c r="A249" s="20" t="s">
        <v>678</v>
      </c>
      <c r="B249" s="20" t="s">
        <v>679</v>
      </c>
      <c r="C249" s="20" t="s">
        <v>4254</v>
      </c>
      <c r="D249" s="27" t="s">
        <v>680</v>
      </c>
    </row>
    <row r="250" spans="1:4" ht="13.5" x14ac:dyDescent="0.25">
      <c r="A250" s="20" t="s">
        <v>681</v>
      </c>
      <c r="B250" s="20" t="s">
        <v>682</v>
      </c>
      <c r="C250" s="20" t="s">
        <v>4255</v>
      </c>
      <c r="D250" s="27" t="s">
        <v>683</v>
      </c>
    </row>
    <row r="251" spans="1:4" ht="26.25" x14ac:dyDescent="0.25">
      <c r="A251" s="20" t="s">
        <v>684</v>
      </c>
      <c r="B251" s="20" t="s">
        <v>685</v>
      </c>
      <c r="C251" s="20" t="s">
        <v>4256</v>
      </c>
      <c r="D251" s="27" t="s">
        <v>686</v>
      </c>
    </row>
    <row r="252" spans="1:4" ht="13.5" x14ac:dyDescent="0.25">
      <c r="A252" s="20" t="s">
        <v>687</v>
      </c>
      <c r="B252" s="20" t="s">
        <v>688</v>
      </c>
      <c r="C252" s="20" t="s">
        <v>4257</v>
      </c>
      <c r="D252" s="27" t="s">
        <v>689</v>
      </c>
    </row>
    <row r="253" spans="1:4" ht="26.25" x14ac:dyDescent="0.25">
      <c r="A253" s="20" t="s">
        <v>690</v>
      </c>
      <c r="B253" s="20" t="s">
        <v>691</v>
      </c>
      <c r="C253" s="20" t="s">
        <v>4258</v>
      </c>
      <c r="D253" s="27" t="s">
        <v>692</v>
      </c>
    </row>
    <row r="254" spans="1:4" ht="26.25" x14ac:dyDescent="0.25">
      <c r="A254" s="20" t="s">
        <v>693</v>
      </c>
      <c r="B254" s="20" t="s">
        <v>694</v>
      </c>
      <c r="C254" s="20" t="s">
        <v>4259</v>
      </c>
      <c r="D254" s="27" t="s">
        <v>695</v>
      </c>
    </row>
    <row r="255" spans="1:4" ht="26.25" x14ac:dyDescent="0.25">
      <c r="A255" s="20" t="s">
        <v>696</v>
      </c>
      <c r="B255" s="20" t="s">
        <v>697</v>
      </c>
      <c r="C255" s="20" t="s">
        <v>4260</v>
      </c>
      <c r="D255" s="27" t="s">
        <v>698</v>
      </c>
    </row>
    <row r="256" spans="1:4" ht="26.25" x14ac:dyDescent="0.25">
      <c r="A256" s="20" t="s">
        <v>699</v>
      </c>
      <c r="B256" s="20" t="s">
        <v>700</v>
      </c>
      <c r="C256" s="20" t="s">
        <v>4261</v>
      </c>
      <c r="D256" s="27" t="s">
        <v>701</v>
      </c>
    </row>
    <row r="257" spans="1:4" ht="13.5" x14ac:dyDescent="0.25">
      <c r="A257" s="20" t="s">
        <v>702</v>
      </c>
      <c r="B257" s="20" t="s">
        <v>703</v>
      </c>
      <c r="C257" s="20" t="s">
        <v>4262</v>
      </c>
      <c r="D257" s="27" t="s">
        <v>704</v>
      </c>
    </row>
    <row r="258" spans="1:4" ht="13.5" x14ac:dyDescent="0.25">
      <c r="A258" s="20" t="s">
        <v>705</v>
      </c>
      <c r="B258" s="20" t="s">
        <v>706</v>
      </c>
      <c r="C258" s="20" t="s">
        <v>4263</v>
      </c>
      <c r="D258" s="27" t="s">
        <v>707</v>
      </c>
    </row>
    <row r="259" spans="1:4" ht="13.5" x14ac:dyDescent="0.25">
      <c r="A259" s="20" t="s">
        <v>708</v>
      </c>
      <c r="B259" s="20" t="s">
        <v>709</v>
      </c>
      <c r="C259" s="20" t="s">
        <v>4264</v>
      </c>
      <c r="D259" s="27" t="s">
        <v>710</v>
      </c>
    </row>
    <row r="260" spans="1:4" ht="13.5" x14ac:dyDescent="0.25">
      <c r="A260" s="20" t="s">
        <v>711</v>
      </c>
      <c r="B260" s="20" t="s">
        <v>712</v>
      </c>
      <c r="C260" s="20" t="s">
        <v>4265</v>
      </c>
      <c r="D260" s="27" t="s">
        <v>713</v>
      </c>
    </row>
    <row r="261" spans="1:4" ht="39" x14ac:dyDescent="0.25">
      <c r="A261" s="20" t="s">
        <v>714</v>
      </c>
      <c r="B261" s="20" t="s">
        <v>715</v>
      </c>
      <c r="C261" s="20" t="s">
        <v>4266</v>
      </c>
      <c r="D261" s="27" t="s">
        <v>716</v>
      </c>
    </row>
    <row r="262" spans="1:4" ht="26.25" x14ac:dyDescent="0.25">
      <c r="A262" s="20" t="s">
        <v>717</v>
      </c>
      <c r="B262" s="20" t="s">
        <v>718</v>
      </c>
      <c r="C262" s="20" t="s">
        <v>4267</v>
      </c>
      <c r="D262" s="27" t="s">
        <v>719</v>
      </c>
    </row>
    <row r="263" spans="1:4" ht="40.5" x14ac:dyDescent="0.25">
      <c r="A263" s="16" t="s">
        <v>720</v>
      </c>
      <c r="B263" s="16" t="s">
        <v>721</v>
      </c>
      <c r="C263" s="16" t="s">
        <v>4268</v>
      </c>
      <c r="D263" s="17" t="s">
        <v>722</v>
      </c>
    </row>
    <row r="264" spans="1:4" ht="39" x14ac:dyDescent="0.25">
      <c r="A264" s="20" t="s">
        <v>723</v>
      </c>
      <c r="B264" s="20" t="s">
        <v>724</v>
      </c>
      <c r="C264" s="20" t="s">
        <v>4269</v>
      </c>
      <c r="D264" s="27" t="s">
        <v>725</v>
      </c>
    </row>
    <row r="265" spans="1:4" ht="13.5" x14ac:dyDescent="0.25">
      <c r="A265" s="20" t="s">
        <v>726</v>
      </c>
      <c r="B265" s="20" t="s">
        <v>727</v>
      </c>
      <c r="C265" s="20" t="s">
        <v>4270</v>
      </c>
      <c r="D265" s="27" t="s">
        <v>728</v>
      </c>
    </row>
    <row r="266" spans="1:4" ht="51.75" x14ac:dyDescent="0.25">
      <c r="A266" s="20" t="s">
        <v>729</v>
      </c>
      <c r="B266" s="20" t="s">
        <v>730</v>
      </c>
      <c r="C266" s="20" t="s">
        <v>4271</v>
      </c>
      <c r="D266" s="27" t="s">
        <v>731</v>
      </c>
    </row>
    <row r="267" spans="1:4" ht="26.25" x14ac:dyDescent="0.25">
      <c r="A267" s="20" t="s">
        <v>732</v>
      </c>
      <c r="B267" s="20" t="s">
        <v>733</v>
      </c>
      <c r="C267" s="20" t="s">
        <v>4272</v>
      </c>
      <c r="D267" s="27" t="s">
        <v>734</v>
      </c>
    </row>
    <row r="268" spans="1:4" ht="26.25" x14ac:dyDescent="0.25">
      <c r="A268" s="20" t="s">
        <v>735</v>
      </c>
      <c r="B268" s="20" t="s">
        <v>736</v>
      </c>
      <c r="C268" s="20" t="s">
        <v>4273</v>
      </c>
      <c r="D268" s="27" t="s">
        <v>737</v>
      </c>
    </row>
    <row r="269" spans="1:4" ht="26.25" x14ac:dyDescent="0.25">
      <c r="A269" s="20" t="s">
        <v>738</v>
      </c>
      <c r="B269" s="20" t="s">
        <v>739</v>
      </c>
      <c r="C269" s="20" t="s">
        <v>4274</v>
      </c>
      <c r="D269" s="27" t="s">
        <v>740</v>
      </c>
    </row>
    <row r="270" spans="1:4" ht="26.25" x14ac:dyDescent="0.25">
      <c r="A270" s="20" t="s">
        <v>741</v>
      </c>
      <c r="B270" s="20" t="s">
        <v>742</v>
      </c>
      <c r="C270" s="20" t="s">
        <v>4275</v>
      </c>
      <c r="D270" s="27" t="s">
        <v>743</v>
      </c>
    </row>
    <row r="271" spans="1:4" ht="26.25" x14ac:dyDescent="0.25">
      <c r="A271" s="20" t="s">
        <v>744</v>
      </c>
      <c r="B271" s="20" t="s">
        <v>745</v>
      </c>
      <c r="C271" s="20" t="s">
        <v>4276</v>
      </c>
      <c r="D271" s="27" t="s">
        <v>746</v>
      </c>
    </row>
    <row r="272" spans="1:4" ht="26.25" x14ac:dyDescent="0.25">
      <c r="A272" s="20" t="s">
        <v>747</v>
      </c>
      <c r="B272" s="20" t="s">
        <v>748</v>
      </c>
      <c r="C272" s="20" t="s">
        <v>4277</v>
      </c>
      <c r="D272" s="27" t="s">
        <v>749</v>
      </c>
    </row>
    <row r="273" spans="1:4" ht="39" x14ac:dyDescent="0.25">
      <c r="A273" s="20" t="s">
        <v>750</v>
      </c>
      <c r="B273" s="20" t="s">
        <v>751</v>
      </c>
      <c r="C273" s="20" t="s">
        <v>4278</v>
      </c>
      <c r="D273" s="27" t="s">
        <v>752</v>
      </c>
    </row>
    <row r="274" spans="1:4" ht="27" x14ac:dyDescent="0.25">
      <c r="A274" s="16" t="s">
        <v>753</v>
      </c>
      <c r="B274" s="16" t="s">
        <v>754</v>
      </c>
      <c r="C274" s="16" t="s">
        <v>4279</v>
      </c>
      <c r="D274" s="17" t="s">
        <v>755</v>
      </c>
    </row>
    <row r="275" spans="1:4" ht="39" x14ac:dyDescent="0.25">
      <c r="A275" s="20" t="s">
        <v>756</v>
      </c>
      <c r="B275" s="20" t="s">
        <v>757</v>
      </c>
      <c r="C275" s="20" t="s">
        <v>4280</v>
      </c>
      <c r="D275" s="27" t="s">
        <v>758</v>
      </c>
    </row>
    <row r="276" spans="1:4" ht="39" x14ac:dyDescent="0.25">
      <c r="A276" s="20" t="s">
        <v>759</v>
      </c>
      <c r="B276" s="20" t="s">
        <v>760</v>
      </c>
      <c r="C276" s="20" t="s">
        <v>4281</v>
      </c>
      <c r="D276" s="27" t="s">
        <v>761</v>
      </c>
    </row>
    <row r="277" spans="1:4" ht="39" x14ac:dyDescent="0.25">
      <c r="A277" s="20" t="s">
        <v>762</v>
      </c>
      <c r="B277" s="20" t="s">
        <v>763</v>
      </c>
      <c r="C277" s="20" t="s">
        <v>4282</v>
      </c>
      <c r="D277" s="27" t="s">
        <v>764</v>
      </c>
    </row>
    <row r="278" spans="1:4" ht="13.5" x14ac:dyDescent="0.25">
      <c r="A278" s="20" t="s">
        <v>765</v>
      </c>
      <c r="B278" s="20" t="s">
        <v>766</v>
      </c>
      <c r="C278" s="20" t="s">
        <v>4283</v>
      </c>
      <c r="D278" s="27" t="s">
        <v>767</v>
      </c>
    </row>
    <row r="279" spans="1:4" ht="26.25" x14ac:dyDescent="0.25">
      <c r="A279" s="20" t="s">
        <v>768</v>
      </c>
      <c r="B279" s="20" t="s">
        <v>769</v>
      </c>
      <c r="C279" s="20" t="s">
        <v>4284</v>
      </c>
      <c r="D279" s="27" t="s">
        <v>770</v>
      </c>
    </row>
    <row r="280" spans="1:4" ht="26.25" x14ac:dyDescent="0.25">
      <c r="A280" s="20" t="s">
        <v>771</v>
      </c>
      <c r="B280" s="20" t="s">
        <v>772</v>
      </c>
      <c r="C280" s="20" t="s">
        <v>4285</v>
      </c>
      <c r="D280" s="27" t="s">
        <v>773</v>
      </c>
    </row>
    <row r="281" spans="1:4" ht="26.25" x14ac:dyDescent="0.25">
      <c r="A281" s="20" t="s">
        <v>774</v>
      </c>
      <c r="B281" s="20" t="s">
        <v>775</v>
      </c>
      <c r="C281" s="20" t="s">
        <v>4286</v>
      </c>
      <c r="D281" s="27" t="s">
        <v>776</v>
      </c>
    </row>
    <row r="282" spans="1:4" ht="51.75" x14ac:dyDescent="0.25">
      <c r="A282" s="20" t="s">
        <v>777</v>
      </c>
      <c r="B282" s="20" t="s">
        <v>778</v>
      </c>
      <c r="C282" s="20" t="s">
        <v>4287</v>
      </c>
      <c r="D282" s="27" t="s">
        <v>779</v>
      </c>
    </row>
    <row r="283" spans="1:4" ht="51.75" x14ac:dyDescent="0.25">
      <c r="A283" s="20" t="s">
        <v>780</v>
      </c>
      <c r="B283" s="20" t="s">
        <v>781</v>
      </c>
      <c r="C283" s="20" t="s">
        <v>4288</v>
      </c>
      <c r="D283" s="27" t="s">
        <v>782</v>
      </c>
    </row>
    <row r="284" spans="1:4" ht="13.5" x14ac:dyDescent="0.25">
      <c r="A284" s="20" t="s">
        <v>783</v>
      </c>
      <c r="B284" s="20" t="s">
        <v>784</v>
      </c>
      <c r="C284" s="20" t="s">
        <v>4289</v>
      </c>
      <c r="D284" s="27" t="s">
        <v>785</v>
      </c>
    </row>
    <row r="285" spans="1:4" ht="26.25" x14ac:dyDescent="0.25">
      <c r="A285" s="20" t="s">
        <v>786</v>
      </c>
      <c r="B285" s="20" t="s">
        <v>787</v>
      </c>
      <c r="C285" s="20" t="s">
        <v>4290</v>
      </c>
      <c r="D285" s="27" t="s">
        <v>788</v>
      </c>
    </row>
    <row r="286" spans="1:4" ht="26.25" x14ac:dyDescent="0.25">
      <c r="A286" s="20" t="s">
        <v>789</v>
      </c>
      <c r="B286" s="20" t="s">
        <v>790</v>
      </c>
      <c r="C286" s="20" t="s">
        <v>4291</v>
      </c>
      <c r="D286" s="27" t="s">
        <v>791</v>
      </c>
    </row>
    <row r="287" spans="1:4" ht="26.25" x14ac:dyDescent="0.25">
      <c r="A287" s="20" t="s">
        <v>792</v>
      </c>
      <c r="B287" s="20" t="s">
        <v>793</v>
      </c>
      <c r="C287" s="20" t="s">
        <v>4292</v>
      </c>
      <c r="D287" s="27" t="s">
        <v>794</v>
      </c>
    </row>
    <row r="288" spans="1:4" ht="26.25" x14ac:dyDescent="0.25">
      <c r="A288" s="20" t="s">
        <v>795</v>
      </c>
      <c r="B288" s="20" t="s">
        <v>796</v>
      </c>
      <c r="C288" s="20" t="s">
        <v>4293</v>
      </c>
      <c r="D288" s="27" t="s">
        <v>797</v>
      </c>
    </row>
    <row r="289" spans="1:4" ht="26.25" x14ac:dyDescent="0.25">
      <c r="A289" s="20" t="s">
        <v>798</v>
      </c>
      <c r="B289" s="20" t="s">
        <v>799</v>
      </c>
      <c r="C289" s="20" t="s">
        <v>4294</v>
      </c>
      <c r="D289" s="27" t="s">
        <v>800</v>
      </c>
    </row>
    <row r="290" spans="1:4" ht="26.25" x14ac:dyDescent="0.25">
      <c r="A290" s="20" t="s">
        <v>801</v>
      </c>
      <c r="B290" s="20" t="s">
        <v>802</v>
      </c>
      <c r="C290" s="20" t="s">
        <v>4295</v>
      </c>
      <c r="D290" s="27" t="s">
        <v>803</v>
      </c>
    </row>
    <row r="291" spans="1:4" ht="26.25" x14ac:dyDescent="0.25">
      <c r="A291" s="20" t="s">
        <v>804</v>
      </c>
      <c r="B291" s="20" t="s">
        <v>805</v>
      </c>
      <c r="C291" s="20" t="s">
        <v>4296</v>
      </c>
      <c r="D291" s="27" t="s">
        <v>806</v>
      </c>
    </row>
    <row r="292" spans="1:4" ht="26.25" x14ac:dyDescent="0.25">
      <c r="A292" s="20" t="s">
        <v>807</v>
      </c>
      <c r="B292" s="20" t="s">
        <v>808</v>
      </c>
      <c r="C292" s="20" t="s">
        <v>4297</v>
      </c>
      <c r="D292" s="27" t="s">
        <v>809</v>
      </c>
    </row>
    <row r="293" spans="1:4" ht="13.5" x14ac:dyDescent="0.25">
      <c r="A293" s="20" t="s">
        <v>810</v>
      </c>
      <c r="B293" s="20" t="s">
        <v>811</v>
      </c>
      <c r="C293" s="20" t="s">
        <v>4298</v>
      </c>
      <c r="D293" s="27" t="s">
        <v>812</v>
      </c>
    </row>
    <row r="294" spans="1:4" ht="13.5" x14ac:dyDescent="0.25">
      <c r="A294" s="20" t="s">
        <v>813</v>
      </c>
      <c r="B294" s="20" t="s">
        <v>814</v>
      </c>
      <c r="C294" s="20" t="s">
        <v>4299</v>
      </c>
      <c r="D294" s="27" t="s">
        <v>815</v>
      </c>
    </row>
    <row r="295" spans="1:4" ht="26.25" x14ac:dyDescent="0.25">
      <c r="A295" s="20" t="s">
        <v>816</v>
      </c>
      <c r="B295" s="20" t="s">
        <v>817</v>
      </c>
      <c r="C295" s="20" t="s">
        <v>4300</v>
      </c>
      <c r="D295" s="27" t="s">
        <v>818</v>
      </c>
    </row>
    <row r="296" spans="1:4" ht="13.5" x14ac:dyDescent="0.25">
      <c r="A296" s="20" t="s">
        <v>819</v>
      </c>
      <c r="B296" s="20" t="s">
        <v>820</v>
      </c>
      <c r="C296" s="20" t="s">
        <v>4301</v>
      </c>
      <c r="D296" s="27" t="s">
        <v>821</v>
      </c>
    </row>
    <row r="297" spans="1:4" ht="13.5" x14ac:dyDescent="0.25">
      <c r="A297" s="20" t="s">
        <v>822</v>
      </c>
      <c r="B297" s="20" t="s">
        <v>823</v>
      </c>
      <c r="C297" s="20" t="s">
        <v>4302</v>
      </c>
      <c r="D297" s="27" t="s">
        <v>824</v>
      </c>
    </row>
    <row r="298" spans="1:4" ht="13.5" x14ac:dyDescent="0.25">
      <c r="A298" s="20" t="s">
        <v>825</v>
      </c>
      <c r="B298" s="20" t="s">
        <v>826</v>
      </c>
      <c r="C298" s="20" t="s">
        <v>4303</v>
      </c>
      <c r="D298" s="27" t="s">
        <v>827</v>
      </c>
    </row>
    <row r="299" spans="1:4" ht="13.5" x14ac:dyDescent="0.25">
      <c r="A299" s="20" t="s">
        <v>828</v>
      </c>
      <c r="B299" s="20" t="s">
        <v>829</v>
      </c>
      <c r="C299" s="20" t="s">
        <v>4304</v>
      </c>
      <c r="D299" s="27" t="s">
        <v>830</v>
      </c>
    </row>
    <row r="300" spans="1:4" ht="39" x14ac:dyDescent="0.25">
      <c r="A300" s="20" t="s">
        <v>831</v>
      </c>
      <c r="B300" s="20" t="s">
        <v>832</v>
      </c>
      <c r="C300" s="20" t="s">
        <v>4305</v>
      </c>
      <c r="D300" s="27" t="s">
        <v>833</v>
      </c>
    </row>
    <row r="301" spans="1:4" ht="13.5" x14ac:dyDescent="0.25">
      <c r="A301" s="20" t="s">
        <v>834</v>
      </c>
      <c r="B301" s="20" t="s">
        <v>835</v>
      </c>
      <c r="C301" s="20" t="s">
        <v>4306</v>
      </c>
      <c r="D301" s="27" t="s">
        <v>836</v>
      </c>
    </row>
    <row r="302" spans="1:4" ht="39" x14ac:dyDescent="0.25">
      <c r="A302" s="20" t="s">
        <v>837</v>
      </c>
      <c r="B302" s="20" t="s">
        <v>838</v>
      </c>
      <c r="C302" s="20" t="s">
        <v>4307</v>
      </c>
      <c r="D302" s="27" t="s">
        <v>839</v>
      </c>
    </row>
    <row r="303" spans="1:4" ht="13.5" x14ac:dyDescent="0.25">
      <c r="A303" s="20" t="s">
        <v>840</v>
      </c>
      <c r="B303" s="20" t="s">
        <v>841</v>
      </c>
      <c r="C303" s="20" t="s">
        <v>4308</v>
      </c>
      <c r="D303" s="27" t="s">
        <v>842</v>
      </c>
    </row>
    <row r="304" spans="1:4" ht="26.25" x14ac:dyDescent="0.25">
      <c r="A304" s="20" t="s">
        <v>843</v>
      </c>
      <c r="B304" s="20" t="s">
        <v>844</v>
      </c>
      <c r="C304" s="20" t="s">
        <v>4309</v>
      </c>
      <c r="D304" s="27" t="s">
        <v>845</v>
      </c>
    </row>
    <row r="305" spans="1:4" ht="13.5" x14ac:dyDescent="0.25">
      <c r="A305" s="20" t="s">
        <v>846</v>
      </c>
      <c r="B305" s="20" t="s">
        <v>847</v>
      </c>
      <c r="C305" s="20" t="s">
        <v>4310</v>
      </c>
      <c r="D305" s="27" t="s">
        <v>848</v>
      </c>
    </row>
    <row r="306" spans="1:4" ht="26.25" x14ac:dyDescent="0.25">
      <c r="A306" s="20" t="s">
        <v>849</v>
      </c>
      <c r="B306" s="20" t="s">
        <v>850</v>
      </c>
      <c r="C306" s="20" t="s">
        <v>4311</v>
      </c>
      <c r="D306" s="27" t="s">
        <v>851</v>
      </c>
    </row>
    <row r="307" spans="1:4" ht="39" x14ac:dyDescent="0.25">
      <c r="A307" s="20" t="s">
        <v>852</v>
      </c>
      <c r="B307" s="20" t="s">
        <v>853</v>
      </c>
      <c r="C307" s="20" t="s">
        <v>4312</v>
      </c>
      <c r="D307" s="27" t="s">
        <v>854</v>
      </c>
    </row>
    <row r="308" spans="1:4" ht="39" x14ac:dyDescent="0.25">
      <c r="A308" s="20" t="s">
        <v>855</v>
      </c>
      <c r="B308" s="20" t="s">
        <v>856</v>
      </c>
      <c r="C308" s="20" t="s">
        <v>4313</v>
      </c>
      <c r="D308" s="27" t="s">
        <v>857</v>
      </c>
    </row>
    <row r="309" spans="1:4" ht="26.25" x14ac:dyDescent="0.25">
      <c r="A309" s="20" t="s">
        <v>858</v>
      </c>
      <c r="B309" s="20" t="s">
        <v>859</v>
      </c>
      <c r="C309" s="20" t="s">
        <v>4314</v>
      </c>
      <c r="D309" s="27" t="s">
        <v>860</v>
      </c>
    </row>
    <row r="310" spans="1:4" ht="27" x14ac:dyDescent="0.25">
      <c r="A310" s="16" t="s">
        <v>861</v>
      </c>
      <c r="B310" s="16" t="s">
        <v>862</v>
      </c>
      <c r="C310" s="16" t="s">
        <v>4315</v>
      </c>
      <c r="D310" s="17" t="s">
        <v>863</v>
      </c>
    </row>
    <row r="311" spans="1:4" ht="26.25" x14ac:dyDescent="0.25">
      <c r="A311" s="20" t="s">
        <v>864</v>
      </c>
      <c r="B311" s="20" t="s">
        <v>865</v>
      </c>
      <c r="C311" s="20" t="s">
        <v>4316</v>
      </c>
      <c r="D311" s="27" t="s">
        <v>866</v>
      </c>
    </row>
    <row r="312" spans="1:4" ht="39" x14ac:dyDescent="0.25">
      <c r="A312" s="20" t="s">
        <v>867</v>
      </c>
      <c r="B312" s="20" t="s">
        <v>868</v>
      </c>
      <c r="C312" s="20" t="s">
        <v>4317</v>
      </c>
      <c r="D312" s="27" t="s">
        <v>869</v>
      </c>
    </row>
    <row r="313" spans="1:4" ht="13.5" x14ac:dyDescent="0.25">
      <c r="A313" s="20" t="s">
        <v>870</v>
      </c>
      <c r="B313" s="20" t="s">
        <v>871</v>
      </c>
      <c r="C313" s="20" t="s">
        <v>4318</v>
      </c>
      <c r="D313" s="27" t="s">
        <v>872</v>
      </c>
    </row>
    <row r="314" spans="1:4" ht="26.25" x14ac:dyDescent="0.25">
      <c r="A314" s="20" t="s">
        <v>873</v>
      </c>
      <c r="B314" s="20" t="s">
        <v>874</v>
      </c>
      <c r="C314" s="20" t="s">
        <v>4319</v>
      </c>
      <c r="D314" s="27" t="s">
        <v>875</v>
      </c>
    </row>
    <row r="315" spans="1:4" ht="13.5" x14ac:dyDescent="0.25">
      <c r="A315" s="20" t="s">
        <v>876</v>
      </c>
      <c r="B315" s="20" t="s">
        <v>877</v>
      </c>
      <c r="C315" s="20" t="s">
        <v>4320</v>
      </c>
      <c r="D315" s="27" t="s">
        <v>878</v>
      </c>
    </row>
    <row r="316" spans="1:4" ht="13.5" x14ac:dyDescent="0.25">
      <c r="A316" s="20" t="s">
        <v>879</v>
      </c>
      <c r="B316" s="20" t="s">
        <v>880</v>
      </c>
      <c r="C316" s="20" t="s">
        <v>4321</v>
      </c>
      <c r="D316" s="27" t="s">
        <v>881</v>
      </c>
    </row>
    <row r="317" spans="1:4" ht="26.25" x14ac:dyDescent="0.25">
      <c r="A317" s="20" t="s">
        <v>882</v>
      </c>
      <c r="B317" s="20" t="s">
        <v>883</v>
      </c>
      <c r="C317" s="20" t="s">
        <v>4322</v>
      </c>
      <c r="D317" s="27" t="s">
        <v>884</v>
      </c>
    </row>
    <row r="318" spans="1:4" ht="26.25" x14ac:dyDescent="0.25">
      <c r="A318" s="20" t="s">
        <v>885</v>
      </c>
      <c r="B318" s="20" t="s">
        <v>886</v>
      </c>
      <c r="C318" s="20" t="s">
        <v>4323</v>
      </c>
      <c r="D318" s="27" t="s">
        <v>887</v>
      </c>
    </row>
    <row r="319" spans="1:4" ht="39" x14ac:dyDescent="0.25">
      <c r="A319" s="20" t="s">
        <v>888</v>
      </c>
      <c r="B319" s="20" t="s">
        <v>889</v>
      </c>
      <c r="C319" s="20" t="s">
        <v>4324</v>
      </c>
      <c r="D319" s="27" t="s">
        <v>890</v>
      </c>
    </row>
    <row r="320" spans="1:4" ht="26.25" x14ac:dyDescent="0.25">
      <c r="A320" s="20" t="s">
        <v>891</v>
      </c>
      <c r="B320" s="20" t="s">
        <v>892</v>
      </c>
      <c r="C320" s="20" t="s">
        <v>4325</v>
      </c>
      <c r="D320" s="27" t="s">
        <v>893</v>
      </c>
    </row>
    <row r="321" spans="1:4" ht="13.5" x14ac:dyDescent="0.25">
      <c r="A321" s="20" t="s">
        <v>894</v>
      </c>
      <c r="B321" s="20" t="s">
        <v>895</v>
      </c>
      <c r="C321" s="20" t="s">
        <v>4326</v>
      </c>
      <c r="D321" s="27" t="s">
        <v>896</v>
      </c>
    </row>
    <row r="322" spans="1:4" ht="26.25" x14ac:dyDescent="0.25">
      <c r="A322" s="20" t="s">
        <v>897</v>
      </c>
      <c r="B322" s="20" t="s">
        <v>898</v>
      </c>
      <c r="C322" s="20" t="s">
        <v>4327</v>
      </c>
      <c r="D322" s="27" t="s">
        <v>899</v>
      </c>
    </row>
    <row r="323" spans="1:4" ht="26.25" x14ac:dyDescent="0.25">
      <c r="A323" s="20" t="s">
        <v>900</v>
      </c>
      <c r="B323" s="20" t="s">
        <v>901</v>
      </c>
      <c r="C323" s="20" t="s">
        <v>4328</v>
      </c>
      <c r="D323" s="27" t="s">
        <v>902</v>
      </c>
    </row>
    <row r="324" spans="1:4" ht="13.5" x14ac:dyDescent="0.25">
      <c r="A324" s="20" t="s">
        <v>903</v>
      </c>
      <c r="B324" s="20" t="s">
        <v>904</v>
      </c>
      <c r="C324" s="20" t="s">
        <v>4329</v>
      </c>
      <c r="D324" s="27" t="s">
        <v>905</v>
      </c>
    </row>
    <row r="325" spans="1:4" ht="26.25" x14ac:dyDescent="0.25">
      <c r="A325" s="20" t="s">
        <v>906</v>
      </c>
      <c r="B325" s="20" t="s">
        <v>907</v>
      </c>
      <c r="C325" s="20" t="s">
        <v>4330</v>
      </c>
      <c r="D325" s="27" t="s">
        <v>908</v>
      </c>
    </row>
    <row r="326" spans="1:4" ht="13.5" x14ac:dyDescent="0.25">
      <c r="A326" s="20" t="s">
        <v>909</v>
      </c>
      <c r="B326" s="20" t="s">
        <v>910</v>
      </c>
      <c r="C326" s="20" t="s">
        <v>4331</v>
      </c>
      <c r="D326" s="27" t="s">
        <v>911</v>
      </c>
    </row>
    <row r="327" spans="1:4" ht="13.5" x14ac:dyDescent="0.25">
      <c r="A327" s="16" t="s">
        <v>912</v>
      </c>
      <c r="B327" s="16" t="s">
        <v>913</v>
      </c>
      <c r="C327" s="16" t="s">
        <v>4332</v>
      </c>
      <c r="D327" s="17" t="s">
        <v>914</v>
      </c>
    </row>
    <row r="328" spans="1:4" ht="13.5" x14ac:dyDescent="0.25">
      <c r="A328" s="16" t="s">
        <v>915</v>
      </c>
      <c r="B328" s="16" t="s">
        <v>916</v>
      </c>
      <c r="C328" s="16" t="s">
        <v>4333</v>
      </c>
      <c r="D328" s="17" t="s">
        <v>917</v>
      </c>
    </row>
    <row r="329" spans="1:4" ht="13.5" x14ac:dyDescent="0.25">
      <c r="A329" s="16" t="s">
        <v>918</v>
      </c>
      <c r="B329" s="16" t="s">
        <v>919</v>
      </c>
      <c r="C329" s="16" t="s">
        <v>4334</v>
      </c>
      <c r="D329" s="17" t="s">
        <v>920</v>
      </c>
    </row>
    <row r="330" spans="1:4" ht="27" x14ac:dyDescent="0.25">
      <c r="A330" s="16" t="s">
        <v>921</v>
      </c>
      <c r="B330" s="16" t="s">
        <v>922</v>
      </c>
      <c r="C330" s="16" t="s">
        <v>4335</v>
      </c>
      <c r="D330" s="17" t="s">
        <v>923</v>
      </c>
    </row>
    <row r="331" spans="1:4" ht="13.5" x14ac:dyDescent="0.25">
      <c r="A331" s="20" t="s">
        <v>924</v>
      </c>
      <c r="B331" s="20" t="s">
        <v>925</v>
      </c>
      <c r="C331" s="20" t="s">
        <v>4336</v>
      </c>
      <c r="D331" s="27" t="s">
        <v>926</v>
      </c>
    </row>
    <row r="332" spans="1:4" ht="13.5" x14ac:dyDescent="0.25">
      <c r="A332" s="20" t="s">
        <v>927</v>
      </c>
      <c r="B332" s="20" t="s">
        <v>928</v>
      </c>
      <c r="C332" s="20" t="s">
        <v>4337</v>
      </c>
      <c r="D332" s="24" t="s">
        <v>929</v>
      </c>
    </row>
    <row r="333" spans="1:4" ht="13.5" x14ac:dyDescent="0.25">
      <c r="A333" s="20"/>
      <c r="B333" s="20" t="s">
        <v>3391</v>
      </c>
      <c r="C333" s="20" t="s">
        <v>4338</v>
      </c>
      <c r="D333" s="24" t="s">
        <v>3392</v>
      </c>
    </row>
    <row r="334" spans="1:4" ht="27" x14ac:dyDescent="0.25">
      <c r="A334" s="16" t="s">
        <v>3631</v>
      </c>
      <c r="B334" s="16" t="s">
        <v>3388</v>
      </c>
      <c r="C334" s="16" t="s">
        <v>4339</v>
      </c>
      <c r="D334" s="17" t="s">
        <v>3390</v>
      </c>
    </row>
    <row r="335" spans="1:4" ht="26.25" x14ac:dyDescent="0.25">
      <c r="A335" s="20" t="s">
        <v>3632</v>
      </c>
      <c r="B335" s="20" t="s">
        <v>3389</v>
      </c>
      <c r="C335" s="20" t="s">
        <v>4340</v>
      </c>
      <c r="D335" s="27" t="s">
        <v>3390</v>
      </c>
    </row>
    <row r="336" spans="1:4" ht="13.5" x14ac:dyDescent="0.25">
      <c r="A336" s="16" t="s">
        <v>930</v>
      </c>
      <c r="B336" s="16" t="s">
        <v>931</v>
      </c>
      <c r="C336" s="16" t="s">
        <v>4341</v>
      </c>
      <c r="D336" s="17" t="s">
        <v>932</v>
      </c>
    </row>
    <row r="337" spans="1:4" ht="13.5" x14ac:dyDescent="0.25">
      <c r="A337" s="20" t="s">
        <v>933</v>
      </c>
      <c r="B337" s="20" t="s">
        <v>934</v>
      </c>
      <c r="C337" s="20" t="s">
        <v>4342</v>
      </c>
      <c r="D337" s="27" t="s">
        <v>935</v>
      </c>
    </row>
    <row r="338" spans="1:4" ht="13.5" x14ac:dyDescent="0.25">
      <c r="A338" s="20" t="s">
        <v>936</v>
      </c>
      <c r="B338" s="20" t="s">
        <v>937</v>
      </c>
      <c r="C338" s="20" t="s">
        <v>4343</v>
      </c>
      <c r="D338" s="27" t="s">
        <v>938</v>
      </c>
    </row>
    <row r="339" spans="1:4" ht="13.5" x14ac:dyDescent="0.25">
      <c r="A339" s="20" t="s">
        <v>939</v>
      </c>
      <c r="B339" s="20" t="s">
        <v>940</v>
      </c>
      <c r="C339" s="20" t="s">
        <v>4344</v>
      </c>
      <c r="D339" s="27" t="s">
        <v>941</v>
      </c>
    </row>
    <row r="340" spans="1:4" ht="27" x14ac:dyDescent="0.25">
      <c r="A340" s="16" t="s">
        <v>942</v>
      </c>
      <c r="B340" s="16" t="s">
        <v>943</v>
      </c>
      <c r="C340" s="16" t="s">
        <v>4345</v>
      </c>
      <c r="D340" s="17" t="s">
        <v>944</v>
      </c>
    </row>
    <row r="341" spans="1:4" ht="13.5" x14ac:dyDescent="0.25">
      <c r="A341" s="16" t="s">
        <v>945</v>
      </c>
      <c r="B341" s="16" t="s">
        <v>946</v>
      </c>
      <c r="C341" s="16" t="s">
        <v>4346</v>
      </c>
      <c r="D341" s="17" t="s">
        <v>947</v>
      </c>
    </row>
    <row r="342" spans="1:4" ht="13.5" x14ac:dyDescent="0.25">
      <c r="A342" s="16" t="s">
        <v>948</v>
      </c>
      <c r="B342" s="16" t="s">
        <v>949</v>
      </c>
      <c r="C342" s="16" t="s">
        <v>4347</v>
      </c>
      <c r="D342" s="17" t="s">
        <v>950</v>
      </c>
    </row>
    <row r="343" spans="1:4" ht="26.25" x14ac:dyDescent="0.25">
      <c r="A343" s="20" t="s">
        <v>951</v>
      </c>
      <c r="B343" s="20" t="s">
        <v>952</v>
      </c>
      <c r="C343" s="20" t="s">
        <v>4348</v>
      </c>
      <c r="D343" s="27" t="s">
        <v>953</v>
      </c>
    </row>
    <row r="344" spans="1:4" ht="26.25" x14ac:dyDescent="0.25">
      <c r="A344" s="20" t="s">
        <v>954</v>
      </c>
      <c r="B344" s="20" t="s">
        <v>955</v>
      </c>
      <c r="C344" s="20" t="s">
        <v>4349</v>
      </c>
      <c r="D344" s="27" t="s">
        <v>956</v>
      </c>
    </row>
    <row r="345" spans="1:4" ht="13.5" x14ac:dyDescent="0.25">
      <c r="A345" s="20" t="s">
        <v>957</v>
      </c>
      <c r="B345" s="20" t="s">
        <v>958</v>
      </c>
      <c r="C345" s="20" t="s">
        <v>4350</v>
      </c>
      <c r="D345" s="27" t="s">
        <v>959</v>
      </c>
    </row>
    <row r="346" spans="1:4" ht="13.5" x14ac:dyDescent="0.25">
      <c r="A346" s="16" t="s">
        <v>960</v>
      </c>
      <c r="B346" s="16" t="s">
        <v>961</v>
      </c>
      <c r="C346" s="16" t="s">
        <v>4351</v>
      </c>
      <c r="D346" s="17" t="s">
        <v>962</v>
      </c>
    </row>
    <row r="347" spans="1:4" ht="13.5" x14ac:dyDescent="0.25">
      <c r="A347" s="20" t="s">
        <v>963</v>
      </c>
      <c r="B347" s="20" t="s">
        <v>964</v>
      </c>
      <c r="C347" s="20" t="s">
        <v>4352</v>
      </c>
      <c r="D347" s="27" t="s">
        <v>965</v>
      </c>
    </row>
    <row r="348" spans="1:4" ht="13.5" x14ac:dyDescent="0.25">
      <c r="A348" s="20" t="s">
        <v>966</v>
      </c>
      <c r="B348" s="20" t="s">
        <v>967</v>
      </c>
      <c r="C348" s="20" t="s">
        <v>4353</v>
      </c>
      <c r="D348" s="27" t="s">
        <v>968</v>
      </c>
    </row>
    <row r="349" spans="1:4" ht="13.5" x14ac:dyDescent="0.25">
      <c r="A349" s="20" t="s">
        <v>969</v>
      </c>
      <c r="B349" s="20" t="s">
        <v>970</v>
      </c>
      <c r="C349" s="20" t="s">
        <v>4354</v>
      </c>
      <c r="D349" s="27" t="s">
        <v>971</v>
      </c>
    </row>
    <row r="350" spans="1:4" ht="13.5" x14ac:dyDescent="0.25">
      <c r="A350" s="20" t="s">
        <v>972</v>
      </c>
      <c r="B350" s="20" t="s">
        <v>973</v>
      </c>
      <c r="C350" s="20" t="s">
        <v>4355</v>
      </c>
      <c r="D350" s="27" t="s">
        <v>974</v>
      </c>
    </row>
    <row r="351" spans="1:4" ht="13.5" x14ac:dyDescent="0.25">
      <c r="A351" s="20" t="s">
        <v>975</v>
      </c>
      <c r="B351" s="20" t="s">
        <v>976</v>
      </c>
      <c r="C351" s="20" t="s">
        <v>4356</v>
      </c>
      <c r="D351" s="27" t="s">
        <v>977</v>
      </c>
    </row>
    <row r="352" spans="1:4" ht="13.5" x14ac:dyDescent="0.25">
      <c r="A352" s="16" t="s">
        <v>978</v>
      </c>
      <c r="B352" s="16" t="s">
        <v>979</v>
      </c>
      <c r="C352" s="16" t="s">
        <v>4357</v>
      </c>
      <c r="D352" s="17" t="s">
        <v>980</v>
      </c>
    </row>
    <row r="353" spans="1:4" ht="13.5" x14ac:dyDescent="0.25">
      <c r="A353" s="16" t="s">
        <v>981</v>
      </c>
      <c r="B353" s="16" t="s">
        <v>982</v>
      </c>
      <c r="C353" s="16" t="s">
        <v>4358</v>
      </c>
      <c r="D353" s="17" t="s">
        <v>983</v>
      </c>
    </row>
    <row r="354" spans="1:4" ht="13.5" x14ac:dyDescent="0.25">
      <c r="A354" s="20" t="s">
        <v>984</v>
      </c>
      <c r="B354" s="20" t="s">
        <v>985</v>
      </c>
      <c r="C354" s="20" t="s">
        <v>4359</v>
      </c>
      <c r="D354" s="27" t="s">
        <v>986</v>
      </c>
    </row>
    <row r="355" spans="1:4" ht="13.5" x14ac:dyDescent="0.25">
      <c r="A355" s="16" t="s">
        <v>987</v>
      </c>
      <c r="B355" s="16" t="s">
        <v>988</v>
      </c>
      <c r="C355" s="16" t="s">
        <v>4360</v>
      </c>
      <c r="D355" s="17" t="s">
        <v>989</v>
      </c>
    </row>
    <row r="356" spans="1:4" ht="13.5" x14ac:dyDescent="0.25">
      <c r="A356" s="16" t="s">
        <v>990</v>
      </c>
      <c r="B356" s="16" t="s">
        <v>991</v>
      </c>
      <c r="C356" s="16" t="s">
        <v>4361</v>
      </c>
      <c r="D356" s="17" t="s">
        <v>992</v>
      </c>
    </row>
    <row r="357" spans="1:4" ht="13.5" x14ac:dyDescent="0.25">
      <c r="A357" s="16" t="s">
        <v>993</v>
      </c>
      <c r="B357" s="16" t="s">
        <v>994</v>
      </c>
      <c r="C357" s="16" t="s">
        <v>4362</v>
      </c>
      <c r="D357" s="17" t="s">
        <v>995</v>
      </c>
    </row>
    <row r="358" spans="1:4" ht="13.5" x14ac:dyDescent="0.25">
      <c r="A358" s="16" t="s">
        <v>996</v>
      </c>
      <c r="B358" s="16" t="s">
        <v>997</v>
      </c>
      <c r="C358" s="16" t="s">
        <v>4363</v>
      </c>
      <c r="D358" s="17" t="s">
        <v>998</v>
      </c>
    </row>
    <row r="359" spans="1:4" ht="13.5" x14ac:dyDescent="0.25">
      <c r="A359" s="16" t="s">
        <v>999</v>
      </c>
      <c r="B359" s="16" t="s">
        <v>997</v>
      </c>
      <c r="C359" s="16" t="s">
        <v>4363</v>
      </c>
      <c r="D359" s="17" t="s">
        <v>998</v>
      </c>
    </row>
    <row r="360" spans="1:4" ht="13.5" x14ac:dyDescent="0.25">
      <c r="A360" s="16" t="s">
        <v>1000</v>
      </c>
      <c r="B360" s="16" t="s">
        <v>1001</v>
      </c>
      <c r="C360" s="16" t="s">
        <v>4364</v>
      </c>
      <c r="D360" s="17" t="s">
        <v>369</v>
      </c>
    </row>
    <row r="361" spans="1:4" ht="39" x14ac:dyDescent="0.25">
      <c r="A361" s="20" t="s">
        <v>1002</v>
      </c>
      <c r="B361" s="20" t="s">
        <v>1003</v>
      </c>
      <c r="C361" s="20" t="s">
        <v>4365</v>
      </c>
      <c r="D361" s="27" t="s">
        <v>381</v>
      </c>
    </row>
    <row r="362" spans="1:4" ht="40.5" x14ac:dyDescent="0.25">
      <c r="A362" s="16" t="s">
        <v>1004</v>
      </c>
      <c r="B362" s="16" t="s">
        <v>1005</v>
      </c>
      <c r="C362" s="16" t="s">
        <v>4366</v>
      </c>
      <c r="D362" s="17" t="s">
        <v>384</v>
      </c>
    </row>
    <row r="363" spans="1:4" ht="13.5" x14ac:dyDescent="0.25">
      <c r="A363" s="20" t="s">
        <v>1006</v>
      </c>
      <c r="B363" s="20" t="s">
        <v>1007</v>
      </c>
      <c r="C363" s="20" t="s">
        <v>4367</v>
      </c>
      <c r="D363" s="27" t="s">
        <v>387</v>
      </c>
    </row>
    <row r="364" spans="1:4" ht="39" x14ac:dyDescent="0.25">
      <c r="A364" s="20" t="s">
        <v>1008</v>
      </c>
      <c r="B364" s="20" t="s">
        <v>1009</v>
      </c>
      <c r="C364" s="20" t="s">
        <v>4368</v>
      </c>
      <c r="D364" s="27" t="s">
        <v>390</v>
      </c>
    </row>
    <row r="365" spans="1:4" ht="39" x14ac:dyDescent="0.25">
      <c r="A365" s="20" t="s">
        <v>1010</v>
      </c>
      <c r="B365" s="20" t="s">
        <v>1011</v>
      </c>
      <c r="C365" s="20" t="s">
        <v>4369</v>
      </c>
      <c r="D365" s="27" t="s">
        <v>393</v>
      </c>
    </row>
    <row r="366" spans="1:4" ht="26.25" x14ac:dyDescent="0.25">
      <c r="A366" s="20" t="s">
        <v>1012</v>
      </c>
      <c r="B366" s="20" t="s">
        <v>1013</v>
      </c>
      <c r="C366" s="20" t="s">
        <v>4370</v>
      </c>
      <c r="D366" s="27" t="s">
        <v>396</v>
      </c>
    </row>
    <row r="367" spans="1:4" ht="13.5" x14ac:dyDescent="0.25">
      <c r="A367" s="20" t="s">
        <v>1014</v>
      </c>
      <c r="B367" s="20" t="s">
        <v>1015</v>
      </c>
      <c r="C367" s="20" t="s">
        <v>4371</v>
      </c>
      <c r="D367" s="27" t="s">
        <v>399</v>
      </c>
    </row>
    <row r="368" spans="1:4" ht="102.75" x14ac:dyDescent="0.25">
      <c r="A368" s="20" t="s">
        <v>1016</v>
      </c>
      <c r="B368" s="20" t="s">
        <v>1017</v>
      </c>
      <c r="C368" s="20" t="s">
        <v>4372</v>
      </c>
      <c r="D368" s="27" t="s">
        <v>405</v>
      </c>
    </row>
    <row r="369" spans="1:4" ht="13.5" x14ac:dyDescent="0.25">
      <c r="A369" s="20" t="s">
        <v>1018</v>
      </c>
      <c r="B369" s="20" t="s">
        <v>1019</v>
      </c>
      <c r="C369" s="20" t="s">
        <v>4373</v>
      </c>
      <c r="D369" s="27" t="s">
        <v>408</v>
      </c>
    </row>
    <row r="370" spans="1:4" ht="13.5" x14ac:dyDescent="0.25">
      <c r="A370" s="20" t="s">
        <v>1020</v>
      </c>
      <c r="B370" s="20" t="s">
        <v>1021</v>
      </c>
      <c r="C370" s="20" t="s">
        <v>4374</v>
      </c>
      <c r="D370" s="27" t="s">
        <v>411</v>
      </c>
    </row>
    <row r="371" spans="1:4" ht="39" x14ac:dyDescent="0.25">
      <c r="A371" s="20" t="s">
        <v>1022</v>
      </c>
      <c r="B371" s="20" t="s">
        <v>1023</v>
      </c>
      <c r="C371" s="20" t="s">
        <v>4375</v>
      </c>
      <c r="D371" s="27" t="s">
        <v>414</v>
      </c>
    </row>
    <row r="372" spans="1:4" ht="26.25" x14ac:dyDescent="0.25">
      <c r="A372" s="20" t="s">
        <v>1024</v>
      </c>
      <c r="B372" s="20" t="s">
        <v>1025</v>
      </c>
      <c r="C372" s="20" t="s">
        <v>4376</v>
      </c>
      <c r="D372" s="27" t="s">
        <v>417</v>
      </c>
    </row>
    <row r="373" spans="1:4" ht="13.5" x14ac:dyDescent="0.25">
      <c r="A373" s="20" t="s">
        <v>1026</v>
      </c>
      <c r="B373" s="20" t="s">
        <v>1027</v>
      </c>
      <c r="C373" s="20" t="s">
        <v>4377</v>
      </c>
      <c r="D373" s="27" t="s">
        <v>420</v>
      </c>
    </row>
    <row r="374" spans="1:4" ht="13.5" x14ac:dyDescent="0.25">
      <c r="A374" s="20" t="s">
        <v>1028</v>
      </c>
      <c r="B374" s="20" t="s">
        <v>1029</v>
      </c>
      <c r="C374" s="20" t="s">
        <v>4378</v>
      </c>
      <c r="D374" s="27" t="s">
        <v>423</v>
      </c>
    </row>
    <row r="375" spans="1:4" ht="13.5" x14ac:dyDescent="0.25">
      <c r="A375" s="20" t="s">
        <v>1030</v>
      </c>
      <c r="B375" s="20" t="s">
        <v>1031</v>
      </c>
      <c r="C375" s="20" t="s">
        <v>4379</v>
      </c>
      <c r="D375" s="27" t="s">
        <v>426</v>
      </c>
    </row>
    <row r="376" spans="1:4" ht="26.25" x14ac:dyDescent="0.25">
      <c r="A376" s="20" t="s">
        <v>1032</v>
      </c>
      <c r="B376" s="20" t="s">
        <v>1033</v>
      </c>
      <c r="C376" s="20" t="s">
        <v>4380</v>
      </c>
      <c r="D376" s="27" t="s">
        <v>429</v>
      </c>
    </row>
    <row r="377" spans="1:4" ht="13.5" x14ac:dyDescent="0.25">
      <c r="A377" s="20" t="s">
        <v>1034</v>
      </c>
      <c r="B377" s="20" t="s">
        <v>1035</v>
      </c>
      <c r="C377" s="20" t="s">
        <v>4381</v>
      </c>
      <c r="D377" s="27" t="s">
        <v>432</v>
      </c>
    </row>
    <row r="378" spans="1:4" ht="13.5" x14ac:dyDescent="0.25">
      <c r="A378" s="20" t="s">
        <v>1036</v>
      </c>
      <c r="B378" s="20" t="s">
        <v>1037</v>
      </c>
      <c r="C378" s="20" t="s">
        <v>4382</v>
      </c>
      <c r="D378" s="27" t="s">
        <v>435</v>
      </c>
    </row>
    <row r="379" spans="1:4" ht="26.25" x14ac:dyDescent="0.25">
      <c r="A379" s="20" t="s">
        <v>1038</v>
      </c>
      <c r="B379" s="20" t="s">
        <v>1039</v>
      </c>
      <c r="C379" s="20" t="s">
        <v>4383</v>
      </c>
      <c r="D379" s="27" t="s">
        <v>438</v>
      </c>
    </row>
    <row r="380" spans="1:4" ht="13.5" x14ac:dyDescent="0.25">
      <c r="A380" s="20" t="s">
        <v>1040</v>
      </c>
      <c r="B380" s="20" t="s">
        <v>1041</v>
      </c>
      <c r="C380" s="20" t="s">
        <v>4384</v>
      </c>
      <c r="D380" s="27" t="s">
        <v>441</v>
      </c>
    </row>
    <row r="381" spans="1:4" ht="13.5" x14ac:dyDescent="0.25">
      <c r="A381" s="20" t="s">
        <v>1042</v>
      </c>
      <c r="B381" s="20" t="s">
        <v>1043</v>
      </c>
      <c r="C381" s="20" t="s">
        <v>4385</v>
      </c>
      <c r="D381" s="27" t="s">
        <v>444</v>
      </c>
    </row>
    <row r="382" spans="1:4" ht="26.25" x14ac:dyDescent="0.25">
      <c r="A382" s="20" t="s">
        <v>1044</v>
      </c>
      <c r="B382" s="20" t="s">
        <v>1045</v>
      </c>
      <c r="C382" s="20" t="s">
        <v>4386</v>
      </c>
      <c r="D382" s="27" t="s">
        <v>447</v>
      </c>
    </row>
    <row r="383" spans="1:4" ht="26.25" x14ac:dyDescent="0.25">
      <c r="A383" s="20" t="s">
        <v>1046</v>
      </c>
      <c r="B383" s="20" t="s">
        <v>1047</v>
      </c>
      <c r="C383" s="20" t="s">
        <v>4387</v>
      </c>
      <c r="D383" s="27" t="s">
        <v>450</v>
      </c>
    </row>
    <row r="384" spans="1:4" ht="13.5" x14ac:dyDescent="0.25">
      <c r="A384" s="20" t="s">
        <v>1048</v>
      </c>
      <c r="B384" s="20" t="s">
        <v>1049</v>
      </c>
      <c r="C384" s="20" t="s">
        <v>4388</v>
      </c>
      <c r="D384" s="27" t="s">
        <v>1050</v>
      </c>
    </row>
    <row r="385" spans="1:4" ht="26.25" x14ac:dyDescent="0.25">
      <c r="A385" s="20" t="s">
        <v>1048</v>
      </c>
      <c r="B385" s="20" t="s">
        <v>1051</v>
      </c>
      <c r="C385" s="20" t="s">
        <v>4389</v>
      </c>
      <c r="D385" s="27" t="s">
        <v>1052</v>
      </c>
    </row>
    <row r="386" spans="1:4" ht="39" x14ac:dyDescent="0.25">
      <c r="A386" s="20" t="s">
        <v>1048</v>
      </c>
      <c r="B386" s="20" t="s">
        <v>1053</v>
      </c>
      <c r="C386" s="20" t="s">
        <v>4390</v>
      </c>
      <c r="D386" s="27" t="s">
        <v>1054</v>
      </c>
    </row>
    <row r="387" spans="1:4" ht="13.5" x14ac:dyDescent="0.25">
      <c r="A387" s="20" t="s">
        <v>1055</v>
      </c>
      <c r="B387" s="20" t="s">
        <v>1056</v>
      </c>
      <c r="C387" s="20" t="s">
        <v>4391</v>
      </c>
      <c r="D387" s="27" t="s">
        <v>1057</v>
      </c>
    </row>
    <row r="388" spans="1:4" ht="13.5" x14ac:dyDescent="0.25">
      <c r="A388" s="20" t="s">
        <v>1058</v>
      </c>
      <c r="B388" s="20" t="s">
        <v>1059</v>
      </c>
      <c r="C388" s="20" t="s">
        <v>4392</v>
      </c>
      <c r="D388" s="27" t="s">
        <v>1060</v>
      </c>
    </row>
    <row r="389" spans="1:4" ht="26.25" x14ac:dyDescent="0.25">
      <c r="A389" s="20" t="s">
        <v>1061</v>
      </c>
      <c r="B389" s="20" t="s">
        <v>1062</v>
      </c>
      <c r="C389" s="20" t="s">
        <v>4393</v>
      </c>
      <c r="D389" s="27" t="s">
        <v>1063</v>
      </c>
    </row>
    <row r="390" spans="1:4" ht="39" x14ac:dyDescent="0.25">
      <c r="A390" s="20" t="s">
        <v>1064</v>
      </c>
      <c r="B390" s="20" t="s">
        <v>1065</v>
      </c>
      <c r="C390" s="20" t="s">
        <v>4394</v>
      </c>
      <c r="D390" s="27" t="s">
        <v>1066</v>
      </c>
    </row>
    <row r="391" spans="1:4" ht="51.75" x14ac:dyDescent="0.25">
      <c r="A391" s="20" t="s">
        <v>1067</v>
      </c>
      <c r="B391" s="98" t="s">
        <v>1068</v>
      </c>
      <c r="C391" s="98" t="s">
        <v>4395</v>
      </c>
      <c r="D391" s="99" t="s">
        <v>1069</v>
      </c>
    </row>
    <row r="392" spans="1:4" ht="90" x14ac:dyDescent="0.25">
      <c r="A392" s="20" t="s">
        <v>1070</v>
      </c>
      <c r="B392" s="98" t="s">
        <v>1071</v>
      </c>
      <c r="C392" s="98" t="s">
        <v>4396</v>
      </c>
      <c r="D392" s="99" t="s">
        <v>1072</v>
      </c>
    </row>
    <row r="393" spans="1:4" ht="27" x14ac:dyDescent="0.25">
      <c r="A393" s="16" t="s">
        <v>1073</v>
      </c>
      <c r="B393" s="16" t="s">
        <v>1074</v>
      </c>
      <c r="C393" s="16" t="s">
        <v>4397</v>
      </c>
      <c r="D393" s="17" t="s">
        <v>459</v>
      </c>
    </row>
    <row r="394" spans="1:4" ht="39" x14ac:dyDescent="0.25">
      <c r="A394" s="20" t="s">
        <v>3398</v>
      </c>
      <c r="B394" s="20" t="s">
        <v>3393</v>
      </c>
      <c r="C394" s="20" t="s">
        <v>4398</v>
      </c>
      <c r="D394" s="27" t="s">
        <v>3394</v>
      </c>
    </row>
    <row r="395" spans="1:4" ht="13.5" x14ac:dyDescent="0.25">
      <c r="A395" s="20" t="s">
        <v>1075</v>
      </c>
      <c r="B395" s="20" t="s">
        <v>1076</v>
      </c>
      <c r="C395" s="20" t="s">
        <v>4399</v>
      </c>
      <c r="D395" s="27" t="s">
        <v>462</v>
      </c>
    </row>
    <row r="396" spans="1:4" ht="13.5" x14ac:dyDescent="0.25">
      <c r="A396" s="20" t="s">
        <v>1077</v>
      </c>
      <c r="B396" s="20" t="s">
        <v>1078</v>
      </c>
      <c r="C396" s="20" t="s">
        <v>4400</v>
      </c>
      <c r="D396" s="27" t="s">
        <v>465</v>
      </c>
    </row>
    <row r="397" spans="1:4" ht="39" x14ac:dyDescent="0.25">
      <c r="A397" s="20" t="s">
        <v>1079</v>
      </c>
      <c r="B397" s="20" t="s">
        <v>1080</v>
      </c>
      <c r="C397" s="20" t="s">
        <v>4401</v>
      </c>
      <c r="D397" s="27" t="s">
        <v>468</v>
      </c>
    </row>
    <row r="398" spans="1:4" ht="39" x14ac:dyDescent="0.25">
      <c r="A398" s="20" t="s">
        <v>1081</v>
      </c>
      <c r="B398" s="20" t="s">
        <v>1082</v>
      </c>
      <c r="C398" s="20" t="s">
        <v>4402</v>
      </c>
      <c r="D398" s="27" t="s">
        <v>471</v>
      </c>
    </row>
    <row r="399" spans="1:4" ht="39" x14ac:dyDescent="0.25">
      <c r="A399" s="20" t="s">
        <v>1083</v>
      </c>
      <c r="B399" s="20" t="s">
        <v>1084</v>
      </c>
      <c r="C399" s="20" t="s">
        <v>4403</v>
      </c>
      <c r="D399" s="27" t="s">
        <v>474</v>
      </c>
    </row>
    <row r="400" spans="1:4" ht="64.5" x14ac:dyDescent="0.25">
      <c r="A400" s="20" t="s">
        <v>1085</v>
      </c>
      <c r="B400" s="20" t="s">
        <v>1086</v>
      </c>
      <c r="C400" s="20" t="s">
        <v>4404</v>
      </c>
      <c r="D400" s="27" t="s">
        <v>477</v>
      </c>
    </row>
    <row r="401" spans="1:4" ht="102.75" x14ac:dyDescent="0.25">
      <c r="A401" s="20" t="s">
        <v>1087</v>
      </c>
      <c r="B401" s="20" t="s">
        <v>1088</v>
      </c>
      <c r="C401" s="20" t="s">
        <v>4405</v>
      </c>
      <c r="D401" s="27" t="s">
        <v>480</v>
      </c>
    </row>
    <row r="402" spans="1:4" ht="51.75" x14ac:dyDescent="0.25">
      <c r="A402" s="20" t="s">
        <v>1089</v>
      </c>
      <c r="B402" s="20" t="s">
        <v>1090</v>
      </c>
      <c r="C402" s="20" t="s">
        <v>4406</v>
      </c>
      <c r="D402" s="27" t="s">
        <v>1091</v>
      </c>
    </row>
    <row r="403" spans="1:4" ht="39" x14ac:dyDescent="0.25">
      <c r="A403" s="20" t="s">
        <v>1092</v>
      </c>
      <c r="B403" s="20" t="s">
        <v>1093</v>
      </c>
      <c r="C403" s="20" t="s">
        <v>4407</v>
      </c>
      <c r="D403" s="27" t="s">
        <v>483</v>
      </c>
    </row>
    <row r="404" spans="1:4" ht="26.25" x14ac:dyDescent="0.25">
      <c r="A404" s="20" t="s">
        <v>1094</v>
      </c>
      <c r="B404" s="20" t="s">
        <v>1095</v>
      </c>
      <c r="C404" s="20" t="s">
        <v>4408</v>
      </c>
      <c r="D404" s="27" t="s">
        <v>486</v>
      </c>
    </row>
    <row r="405" spans="1:4" ht="77.25" x14ac:dyDescent="0.25">
      <c r="A405" s="20" t="s">
        <v>1096</v>
      </c>
      <c r="B405" s="20" t="s">
        <v>1097</v>
      </c>
      <c r="C405" s="20" t="s">
        <v>4409</v>
      </c>
      <c r="D405" s="27" t="s">
        <v>489</v>
      </c>
    </row>
    <row r="406" spans="1:4" ht="26.25" x14ac:dyDescent="0.25">
      <c r="A406" s="20" t="s">
        <v>1098</v>
      </c>
      <c r="B406" s="20" t="s">
        <v>1099</v>
      </c>
      <c r="C406" s="20" t="s">
        <v>4410</v>
      </c>
      <c r="D406" s="27" t="s">
        <v>492</v>
      </c>
    </row>
    <row r="407" spans="1:4" ht="115.5" x14ac:dyDescent="0.25">
      <c r="A407" s="20" t="s">
        <v>1100</v>
      </c>
      <c r="B407" s="20" t="s">
        <v>1101</v>
      </c>
      <c r="C407" s="20" t="s">
        <v>4411</v>
      </c>
      <c r="D407" s="27" t="s">
        <v>495</v>
      </c>
    </row>
    <row r="408" spans="1:4" ht="13.5" x14ac:dyDescent="0.25">
      <c r="A408" s="20" t="s">
        <v>1102</v>
      </c>
      <c r="B408" s="20" t="s">
        <v>1103</v>
      </c>
      <c r="C408" s="20" t="s">
        <v>4412</v>
      </c>
      <c r="D408" s="27" t="s">
        <v>498</v>
      </c>
    </row>
    <row r="409" spans="1:4" ht="26.25" x14ac:dyDescent="0.25">
      <c r="A409" s="20" t="s">
        <v>1104</v>
      </c>
      <c r="B409" s="20" t="s">
        <v>1105</v>
      </c>
      <c r="C409" s="20" t="s">
        <v>4413</v>
      </c>
      <c r="D409" s="27" t="s">
        <v>501</v>
      </c>
    </row>
    <row r="410" spans="1:4" ht="39" x14ac:dyDescent="0.25">
      <c r="A410" s="20" t="s">
        <v>1106</v>
      </c>
      <c r="B410" s="20" t="s">
        <v>1107</v>
      </c>
      <c r="C410" s="20" t="s">
        <v>4414</v>
      </c>
      <c r="D410" s="27" t="s">
        <v>504</v>
      </c>
    </row>
    <row r="411" spans="1:4" ht="141" x14ac:dyDescent="0.25">
      <c r="A411" s="20" t="s">
        <v>1108</v>
      </c>
      <c r="B411" s="20" t="s">
        <v>1109</v>
      </c>
      <c r="C411" s="20" t="s">
        <v>4415</v>
      </c>
      <c r="D411" s="27" t="s">
        <v>507</v>
      </c>
    </row>
    <row r="412" spans="1:4" ht="13.5" x14ac:dyDescent="0.25">
      <c r="A412" s="20" t="s">
        <v>1110</v>
      </c>
      <c r="B412" s="20" t="s">
        <v>1111</v>
      </c>
      <c r="C412" s="20" t="s">
        <v>4416</v>
      </c>
      <c r="D412" s="27" t="s">
        <v>510</v>
      </c>
    </row>
    <row r="413" spans="1:4" ht="13.5" x14ac:dyDescent="0.25">
      <c r="A413" s="20" t="s">
        <v>1112</v>
      </c>
      <c r="B413" s="20" t="s">
        <v>1113</v>
      </c>
      <c r="C413" s="20" t="s">
        <v>4417</v>
      </c>
      <c r="D413" s="27" t="s">
        <v>513</v>
      </c>
    </row>
    <row r="414" spans="1:4" ht="13.5" x14ac:dyDescent="0.25">
      <c r="A414" s="20" t="s">
        <v>1114</v>
      </c>
      <c r="B414" s="20" t="s">
        <v>1115</v>
      </c>
      <c r="C414" s="20" t="s">
        <v>4418</v>
      </c>
      <c r="D414" s="27" t="s">
        <v>516</v>
      </c>
    </row>
    <row r="415" spans="1:4" ht="64.5" x14ac:dyDescent="0.25">
      <c r="A415" s="20" t="s">
        <v>1116</v>
      </c>
      <c r="B415" s="20" t="s">
        <v>1117</v>
      </c>
      <c r="C415" s="20" t="s">
        <v>4419</v>
      </c>
      <c r="D415" s="27" t="s">
        <v>1118</v>
      </c>
    </row>
    <row r="416" spans="1:4" ht="39" x14ac:dyDescent="0.25">
      <c r="A416" s="20" t="s">
        <v>1119</v>
      </c>
      <c r="B416" s="20" t="s">
        <v>1120</v>
      </c>
      <c r="C416" s="20" t="s">
        <v>4420</v>
      </c>
      <c r="D416" s="27" t="s">
        <v>519</v>
      </c>
    </row>
    <row r="417" spans="1:4" ht="13.5" x14ac:dyDescent="0.25">
      <c r="A417" s="20" t="s">
        <v>1121</v>
      </c>
      <c r="B417" s="20" t="s">
        <v>1122</v>
      </c>
      <c r="C417" s="20" t="s">
        <v>4421</v>
      </c>
      <c r="D417" s="27" t="s">
        <v>522</v>
      </c>
    </row>
    <row r="418" spans="1:4" ht="26.25" x14ac:dyDescent="0.25">
      <c r="A418" s="20" t="s">
        <v>1123</v>
      </c>
      <c r="B418" s="20" t="s">
        <v>1124</v>
      </c>
      <c r="C418" s="20" t="s">
        <v>4422</v>
      </c>
      <c r="D418" s="27" t="s">
        <v>525</v>
      </c>
    </row>
    <row r="419" spans="1:4" ht="13.5" x14ac:dyDescent="0.25">
      <c r="A419" s="20" t="s">
        <v>1125</v>
      </c>
      <c r="B419" s="20" t="s">
        <v>1126</v>
      </c>
      <c r="C419" s="20" t="s">
        <v>4423</v>
      </c>
      <c r="D419" s="27" t="s">
        <v>528</v>
      </c>
    </row>
    <row r="420" spans="1:4" ht="13.5" x14ac:dyDescent="0.25">
      <c r="A420" s="20" t="s">
        <v>1127</v>
      </c>
      <c r="B420" s="20" t="s">
        <v>1128</v>
      </c>
      <c r="C420" s="20" t="s">
        <v>4424</v>
      </c>
      <c r="D420" s="27" t="s">
        <v>531</v>
      </c>
    </row>
    <row r="421" spans="1:4" ht="26.25" x14ac:dyDescent="0.25">
      <c r="A421" s="20" t="s">
        <v>1129</v>
      </c>
      <c r="B421" s="20" t="s">
        <v>1130</v>
      </c>
      <c r="C421" s="20" t="s">
        <v>4425</v>
      </c>
      <c r="D421" s="27" t="s">
        <v>534</v>
      </c>
    </row>
    <row r="422" spans="1:4" ht="13.5" x14ac:dyDescent="0.25">
      <c r="A422" s="20" t="s">
        <v>1131</v>
      </c>
      <c r="B422" s="20" t="s">
        <v>1132</v>
      </c>
      <c r="C422" s="20" t="s">
        <v>4426</v>
      </c>
      <c r="D422" s="27" t="s">
        <v>537</v>
      </c>
    </row>
    <row r="423" spans="1:4" ht="13.5" x14ac:dyDescent="0.25">
      <c r="A423" s="20" t="s">
        <v>1133</v>
      </c>
      <c r="B423" s="20" t="s">
        <v>1134</v>
      </c>
      <c r="C423" s="20" t="s">
        <v>4427</v>
      </c>
      <c r="D423" s="27" t="s">
        <v>540</v>
      </c>
    </row>
    <row r="424" spans="1:4" ht="26.25" x14ac:dyDescent="0.25">
      <c r="A424" s="20" t="s">
        <v>1135</v>
      </c>
      <c r="B424" s="20" t="s">
        <v>1136</v>
      </c>
      <c r="C424" s="20" t="s">
        <v>4428</v>
      </c>
      <c r="D424" s="27" t="s">
        <v>543</v>
      </c>
    </row>
    <row r="425" spans="1:4" ht="13.5" x14ac:dyDescent="0.25">
      <c r="A425" s="20" t="s">
        <v>1137</v>
      </c>
      <c r="B425" s="20" t="s">
        <v>1138</v>
      </c>
      <c r="C425" s="20" t="s">
        <v>4429</v>
      </c>
      <c r="D425" s="27" t="s">
        <v>546</v>
      </c>
    </row>
    <row r="426" spans="1:4" ht="13.5" x14ac:dyDescent="0.25">
      <c r="A426" s="20" t="s">
        <v>1139</v>
      </c>
      <c r="B426" s="20" t="s">
        <v>1140</v>
      </c>
      <c r="C426" s="20" t="s">
        <v>4430</v>
      </c>
      <c r="D426" s="27" t="s">
        <v>549</v>
      </c>
    </row>
    <row r="427" spans="1:4" ht="13.5" x14ac:dyDescent="0.25">
      <c r="A427" s="20" t="s">
        <v>1141</v>
      </c>
      <c r="B427" s="20" t="s">
        <v>1142</v>
      </c>
      <c r="C427" s="20" t="s">
        <v>4431</v>
      </c>
      <c r="D427" s="27" t="s">
        <v>552</v>
      </c>
    </row>
    <row r="428" spans="1:4" ht="39" x14ac:dyDescent="0.25">
      <c r="A428" s="20" t="s">
        <v>1143</v>
      </c>
      <c r="B428" s="20" t="s">
        <v>1144</v>
      </c>
      <c r="C428" s="20" t="s">
        <v>4432</v>
      </c>
      <c r="D428" s="27" t="s">
        <v>555</v>
      </c>
    </row>
    <row r="429" spans="1:4" ht="13.5" x14ac:dyDescent="0.25">
      <c r="A429" s="20" t="s">
        <v>1145</v>
      </c>
      <c r="B429" s="20" t="s">
        <v>1146</v>
      </c>
      <c r="C429" s="20" t="s">
        <v>4433</v>
      </c>
      <c r="D429" s="27" t="s">
        <v>558</v>
      </c>
    </row>
    <row r="430" spans="1:4" ht="13.5" x14ac:dyDescent="0.25">
      <c r="A430" s="20" t="s">
        <v>1147</v>
      </c>
      <c r="B430" s="20" t="s">
        <v>1148</v>
      </c>
      <c r="C430" s="20" t="s">
        <v>4434</v>
      </c>
      <c r="D430" s="27" t="s">
        <v>561</v>
      </c>
    </row>
    <row r="431" spans="1:4" ht="51.75" x14ac:dyDescent="0.25">
      <c r="A431" s="20" t="s">
        <v>1149</v>
      </c>
      <c r="B431" s="20" t="s">
        <v>1150</v>
      </c>
      <c r="C431" s="20" t="s">
        <v>4435</v>
      </c>
      <c r="D431" s="27" t="s">
        <v>564</v>
      </c>
    </row>
    <row r="432" spans="1:4" ht="26.25" x14ac:dyDescent="0.25">
      <c r="A432" s="20" t="s">
        <v>1151</v>
      </c>
      <c r="B432" s="20" t="s">
        <v>1152</v>
      </c>
      <c r="C432" s="20" t="s">
        <v>4436</v>
      </c>
      <c r="D432" s="27" t="s">
        <v>567</v>
      </c>
    </row>
    <row r="433" spans="1:4" ht="13.5" x14ac:dyDescent="0.25">
      <c r="A433" s="20" t="s">
        <v>1153</v>
      </c>
      <c r="B433" s="20" t="s">
        <v>1154</v>
      </c>
      <c r="C433" s="20" t="s">
        <v>4437</v>
      </c>
      <c r="D433" s="27" t="s">
        <v>191</v>
      </c>
    </row>
    <row r="434" spans="1:4" ht="13.5" x14ac:dyDescent="0.25">
      <c r="A434" s="20" t="s">
        <v>3395</v>
      </c>
      <c r="B434" s="20" t="s">
        <v>3396</v>
      </c>
      <c r="C434" s="20" t="s">
        <v>4438</v>
      </c>
      <c r="D434" s="27" t="s">
        <v>3397</v>
      </c>
    </row>
    <row r="435" spans="1:4" ht="13.5" x14ac:dyDescent="0.25">
      <c r="A435" s="20" t="s">
        <v>1155</v>
      </c>
      <c r="B435" s="20" t="s">
        <v>1156</v>
      </c>
      <c r="C435" s="20" t="s">
        <v>4439</v>
      </c>
      <c r="D435" s="27" t="s">
        <v>194</v>
      </c>
    </row>
    <row r="436" spans="1:4" ht="13.5" x14ac:dyDescent="0.25">
      <c r="A436" s="20" t="s">
        <v>1157</v>
      </c>
      <c r="B436" s="20" t="s">
        <v>1158</v>
      </c>
      <c r="C436" s="20" t="s">
        <v>4440</v>
      </c>
      <c r="D436" s="27" t="s">
        <v>197</v>
      </c>
    </row>
    <row r="437" spans="1:4" ht="13.5" x14ac:dyDescent="0.25">
      <c r="A437" s="20" t="s">
        <v>1159</v>
      </c>
      <c r="B437" s="20" t="s">
        <v>1160</v>
      </c>
      <c r="C437" s="20" t="s">
        <v>4441</v>
      </c>
      <c r="D437" s="27" t="s">
        <v>576</v>
      </c>
    </row>
    <row r="438" spans="1:4" ht="39" x14ac:dyDescent="0.25">
      <c r="A438" s="20" t="s">
        <v>1161</v>
      </c>
      <c r="B438" s="20" t="s">
        <v>1162</v>
      </c>
      <c r="C438" s="20" t="s">
        <v>4442</v>
      </c>
      <c r="D438" s="27" t="s">
        <v>579</v>
      </c>
    </row>
    <row r="439" spans="1:4" ht="13.5" x14ac:dyDescent="0.25">
      <c r="A439" s="20" t="s">
        <v>1163</v>
      </c>
      <c r="B439" s="20" t="s">
        <v>1164</v>
      </c>
      <c r="C439" s="20" t="s">
        <v>4443</v>
      </c>
      <c r="D439" s="27" t="s">
        <v>582</v>
      </c>
    </row>
    <row r="440" spans="1:4" ht="13.5" x14ac:dyDescent="0.25">
      <c r="A440" s="20" t="s">
        <v>1165</v>
      </c>
      <c r="B440" s="20" t="s">
        <v>1166</v>
      </c>
      <c r="C440" s="20" t="s">
        <v>4444</v>
      </c>
      <c r="D440" s="27" t="s">
        <v>585</v>
      </c>
    </row>
    <row r="441" spans="1:4" ht="27" x14ac:dyDescent="0.25">
      <c r="A441" s="16" t="s">
        <v>1167</v>
      </c>
      <c r="B441" s="16" t="s">
        <v>1168</v>
      </c>
      <c r="C441" s="16" t="s">
        <v>4445</v>
      </c>
      <c r="D441" s="17" t="s">
        <v>588</v>
      </c>
    </row>
    <row r="442" spans="1:4" ht="26.25" x14ac:dyDescent="0.25">
      <c r="A442" s="20" t="s">
        <v>1169</v>
      </c>
      <c r="B442" s="20" t="s">
        <v>1170</v>
      </c>
      <c r="C442" s="20" t="s">
        <v>4446</v>
      </c>
      <c r="D442" s="27" t="s">
        <v>591</v>
      </c>
    </row>
    <row r="443" spans="1:4" ht="26.25" x14ac:dyDescent="0.25">
      <c r="A443" s="20" t="s">
        <v>1171</v>
      </c>
      <c r="B443" s="20" t="s">
        <v>1172</v>
      </c>
      <c r="C443" s="20" t="s">
        <v>4447</v>
      </c>
      <c r="D443" s="27" t="s">
        <v>227</v>
      </c>
    </row>
    <row r="444" spans="1:4" ht="26.25" x14ac:dyDescent="0.25">
      <c r="A444" s="20" t="s">
        <v>1173</v>
      </c>
      <c r="B444" s="20" t="s">
        <v>1174</v>
      </c>
      <c r="C444" s="20" t="s">
        <v>4448</v>
      </c>
      <c r="D444" s="27" t="s">
        <v>230</v>
      </c>
    </row>
    <row r="445" spans="1:4" ht="39" x14ac:dyDescent="0.25">
      <c r="A445" s="20" t="s">
        <v>1175</v>
      </c>
      <c r="B445" s="20" t="s">
        <v>1176</v>
      </c>
      <c r="C445" s="20" t="s">
        <v>4449</v>
      </c>
      <c r="D445" s="27" t="s">
        <v>1177</v>
      </c>
    </row>
    <row r="446" spans="1:4" ht="39" x14ac:dyDescent="0.25">
      <c r="A446" s="20" t="s">
        <v>1178</v>
      </c>
      <c r="B446" s="20" t="s">
        <v>1179</v>
      </c>
      <c r="C446" s="20" t="s">
        <v>4450</v>
      </c>
      <c r="D446" s="27" t="s">
        <v>233</v>
      </c>
    </row>
    <row r="447" spans="1:4" ht="26.25" x14ac:dyDescent="0.25">
      <c r="A447" s="20" t="s">
        <v>1180</v>
      </c>
      <c r="B447" s="20" t="s">
        <v>1181</v>
      </c>
      <c r="C447" s="20" t="s">
        <v>4451</v>
      </c>
      <c r="D447" s="27" t="s">
        <v>236</v>
      </c>
    </row>
    <row r="448" spans="1:4" ht="26.25" x14ac:dyDescent="0.25">
      <c r="A448" s="20" t="s">
        <v>1182</v>
      </c>
      <c r="B448" s="20" t="s">
        <v>1183</v>
      </c>
      <c r="C448" s="20" t="s">
        <v>4452</v>
      </c>
      <c r="D448" s="27" t="s">
        <v>239</v>
      </c>
    </row>
    <row r="449" spans="1:4" ht="26.25" x14ac:dyDescent="0.25">
      <c r="A449" s="20" t="s">
        <v>1184</v>
      </c>
      <c r="B449" s="20" t="s">
        <v>1185</v>
      </c>
      <c r="C449" s="20" t="s">
        <v>4453</v>
      </c>
      <c r="D449" s="27" t="s">
        <v>242</v>
      </c>
    </row>
    <row r="450" spans="1:4" ht="26.25" x14ac:dyDescent="0.25">
      <c r="A450" s="20" t="s">
        <v>1186</v>
      </c>
      <c r="B450" s="20" t="s">
        <v>1187</v>
      </c>
      <c r="C450" s="20" t="s">
        <v>4454</v>
      </c>
      <c r="D450" s="27" t="s">
        <v>245</v>
      </c>
    </row>
    <row r="451" spans="1:4" ht="39" x14ac:dyDescent="0.25">
      <c r="A451" s="20" t="s">
        <v>1188</v>
      </c>
      <c r="B451" s="20" t="s">
        <v>1189</v>
      </c>
      <c r="C451" s="20" t="s">
        <v>4455</v>
      </c>
      <c r="D451" s="27" t="s">
        <v>248</v>
      </c>
    </row>
    <row r="452" spans="1:4" ht="39" x14ac:dyDescent="0.25">
      <c r="A452" s="20" t="s">
        <v>1190</v>
      </c>
      <c r="B452" s="20" t="s">
        <v>1191</v>
      </c>
      <c r="C452" s="20" t="s">
        <v>4456</v>
      </c>
      <c r="D452" s="27" t="s">
        <v>251</v>
      </c>
    </row>
    <row r="453" spans="1:4" ht="26.25" x14ac:dyDescent="0.25">
      <c r="A453" s="20" t="s">
        <v>1192</v>
      </c>
      <c r="B453" s="20" t="s">
        <v>1193</v>
      </c>
      <c r="C453" s="20" t="s">
        <v>4457</v>
      </c>
      <c r="D453" s="27" t="s">
        <v>254</v>
      </c>
    </row>
    <row r="454" spans="1:4" ht="26.25" x14ac:dyDescent="0.25">
      <c r="A454" s="20" t="s">
        <v>1194</v>
      </c>
      <c r="B454" s="20" t="s">
        <v>1195</v>
      </c>
      <c r="C454" s="20" t="s">
        <v>4458</v>
      </c>
      <c r="D454" s="27" t="s">
        <v>257</v>
      </c>
    </row>
    <row r="455" spans="1:4" ht="51.75" x14ac:dyDescent="0.25">
      <c r="A455" s="20" t="s">
        <v>1196</v>
      </c>
      <c r="B455" s="20" t="s">
        <v>1197</v>
      </c>
      <c r="C455" s="20" t="s">
        <v>4459</v>
      </c>
      <c r="D455" s="27" t="s">
        <v>260</v>
      </c>
    </row>
    <row r="456" spans="1:4" ht="26.25" x14ac:dyDescent="0.25">
      <c r="A456" s="20" t="s">
        <v>1198</v>
      </c>
      <c r="B456" s="20" t="s">
        <v>1199</v>
      </c>
      <c r="C456" s="20" t="s">
        <v>4460</v>
      </c>
      <c r="D456" s="27" t="s">
        <v>263</v>
      </c>
    </row>
    <row r="457" spans="1:4" ht="39" x14ac:dyDescent="0.25">
      <c r="A457" s="20" t="s">
        <v>1200</v>
      </c>
      <c r="B457" s="20" t="s">
        <v>1201</v>
      </c>
      <c r="C457" s="20" t="s">
        <v>4461</v>
      </c>
      <c r="D457" s="27" t="s">
        <v>266</v>
      </c>
    </row>
    <row r="458" spans="1:4" ht="39" x14ac:dyDescent="0.25">
      <c r="A458" s="20" t="s">
        <v>1202</v>
      </c>
      <c r="B458" s="20" t="s">
        <v>1203</v>
      </c>
      <c r="C458" s="20" t="s">
        <v>4462</v>
      </c>
      <c r="D458" s="27" t="s">
        <v>269</v>
      </c>
    </row>
    <row r="459" spans="1:4" ht="64.5" x14ac:dyDescent="0.25">
      <c r="A459" s="20" t="s">
        <v>1204</v>
      </c>
      <c r="B459" s="20" t="s">
        <v>1205</v>
      </c>
      <c r="C459" s="20" t="s">
        <v>4463</v>
      </c>
      <c r="D459" s="27" t="s">
        <v>272</v>
      </c>
    </row>
    <row r="460" spans="1:4" ht="26.25" x14ac:dyDescent="0.25">
      <c r="A460" s="20" t="s">
        <v>1206</v>
      </c>
      <c r="B460" s="20" t="s">
        <v>1207</v>
      </c>
      <c r="C460" s="20" t="s">
        <v>4464</v>
      </c>
      <c r="D460" s="27" t="s">
        <v>275</v>
      </c>
    </row>
    <row r="461" spans="1:4" ht="39" x14ac:dyDescent="0.25">
      <c r="A461" s="20" t="s">
        <v>1208</v>
      </c>
      <c r="B461" s="20" t="s">
        <v>1209</v>
      </c>
      <c r="C461" s="20" t="s">
        <v>4465</v>
      </c>
      <c r="D461" s="27" t="s">
        <v>278</v>
      </c>
    </row>
    <row r="462" spans="1:4" ht="26.25" x14ac:dyDescent="0.25">
      <c r="A462" s="20" t="s">
        <v>1210</v>
      </c>
      <c r="B462" s="20" t="s">
        <v>1211</v>
      </c>
      <c r="C462" s="20" t="s">
        <v>4466</v>
      </c>
      <c r="D462" s="27" t="s">
        <v>281</v>
      </c>
    </row>
    <row r="463" spans="1:4" ht="13.5" x14ac:dyDescent="0.25">
      <c r="A463" s="20" t="s">
        <v>1212</v>
      </c>
      <c r="B463" s="20" t="s">
        <v>1213</v>
      </c>
      <c r="C463" s="20" t="s">
        <v>4467</v>
      </c>
      <c r="D463" s="27" t="s">
        <v>636</v>
      </c>
    </row>
    <row r="464" spans="1:4" ht="26.25" x14ac:dyDescent="0.25">
      <c r="A464" s="20" t="s">
        <v>1214</v>
      </c>
      <c r="B464" s="20" t="s">
        <v>1215</v>
      </c>
      <c r="C464" s="20" t="s">
        <v>4468</v>
      </c>
      <c r="D464" s="27" t="s">
        <v>284</v>
      </c>
    </row>
    <row r="465" spans="1:4" ht="39" x14ac:dyDescent="0.25">
      <c r="A465" s="20" t="s">
        <v>1216</v>
      </c>
      <c r="B465" s="20" t="s">
        <v>1217</v>
      </c>
      <c r="C465" s="20" t="s">
        <v>4469</v>
      </c>
      <c r="D465" s="27" t="s">
        <v>293</v>
      </c>
    </row>
    <row r="466" spans="1:4" ht="13.5" x14ac:dyDescent="0.25">
      <c r="A466" s="20" t="s">
        <v>1218</v>
      </c>
      <c r="B466" s="20" t="s">
        <v>1219</v>
      </c>
      <c r="C466" s="20" t="s">
        <v>4470</v>
      </c>
      <c r="D466" s="27" t="s">
        <v>296</v>
      </c>
    </row>
    <row r="467" spans="1:4" ht="39" x14ac:dyDescent="0.25">
      <c r="A467" s="20" t="s">
        <v>1220</v>
      </c>
      <c r="B467" s="20" t="s">
        <v>1221</v>
      </c>
      <c r="C467" s="20" t="s">
        <v>4471</v>
      </c>
      <c r="D467" s="27" t="s">
        <v>299</v>
      </c>
    </row>
    <row r="468" spans="1:4" ht="26.25" x14ac:dyDescent="0.25">
      <c r="A468" s="20" t="s">
        <v>1222</v>
      </c>
      <c r="B468" s="20" t="s">
        <v>1223</v>
      </c>
      <c r="C468" s="20" t="s">
        <v>4472</v>
      </c>
      <c r="D468" s="27" t="s">
        <v>302</v>
      </c>
    </row>
    <row r="469" spans="1:4" ht="13.5" x14ac:dyDescent="0.25">
      <c r="A469" s="16" t="s">
        <v>1224</v>
      </c>
      <c r="B469" s="16" t="s">
        <v>1225</v>
      </c>
      <c r="C469" s="16" t="s">
        <v>4473</v>
      </c>
      <c r="D469" s="17" t="s">
        <v>650</v>
      </c>
    </row>
    <row r="470" spans="1:4" ht="26.25" x14ac:dyDescent="0.25">
      <c r="A470" s="20" t="s">
        <v>1226</v>
      </c>
      <c r="B470" s="20" t="s">
        <v>1227</v>
      </c>
      <c r="C470" s="20" t="s">
        <v>4474</v>
      </c>
      <c r="D470" s="27" t="s">
        <v>653</v>
      </c>
    </row>
    <row r="471" spans="1:4" ht="26.25" x14ac:dyDescent="0.25">
      <c r="A471" s="20" t="s">
        <v>1228</v>
      </c>
      <c r="B471" s="20" t="s">
        <v>1229</v>
      </c>
      <c r="C471" s="20" t="s">
        <v>4475</v>
      </c>
      <c r="D471" s="27" t="s">
        <v>656</v>
      </c>
    </row>
    <row r="472" spans="1:4" ht="13.5" x14ac:dyDescent="0.25">
      <c r="A472" s="20" t="s">
        <v>1230</v>
      </c>
      <c r="B472" s="20" t="s">
        <v>1231</v>
      </c>
      <c r="C472" s="20" t="s">
        <v>4476</v>
      </c>
      <c r="D472" s="27" t="s">
        <v>659</v>
      </c>
    </row>
    <row r="473" spans="1:4" ht="26.25" x14ac:dyDescent="0.25">
      <c r="A473" s="20" t="s">
        <v>1232</v>
      </c>
      <c r="B473" s="20" t="s">
        <v>1233</v>
      </c>
      <c r="C473" s="20" t="s">
        <v>4477</v>
      </c>
      <c r="D473" s="27" t="s">
        <v>662</v>
      </c>
    </row>
    <row r="474" spans="1:4" ht="13.5" x14ac:dyDescent="0.25">
      <c r="A474" s="20" t="s">
        <v>1234</v>
      </c>
      <c r="B474" s="20" t="s">
        <v>1235</v>
      </c>
      <c r="C474" s="20" t="s">
        <v>4478</v>
      </c>
      <c r="D474" s="27" t="s">
        <v>665</v>
      </c>
    </row>
    <row r="475" spans="1:4" ht="13.5" x14ac:dyDescent="0.25">
      <c r="A475" s="20" t="s">
        <v>1236</v>
      </c>
      <c r="B475" s="20" t="s">
        <v>1237</v>
      </c>
      <c r="C475" s="20" t="s">
        <v>4479</v>
      </c>
      <c r="D475" s="27" t="s">
        <v>668</v>
      </c>
    </row>
    <row r="476" spans="1:4" ht="26.25" x14ac:dyDescent="0.25">
      <c r="A476" s="20" t="s">
        <v>1238</v>
      </c>
      <c r="B476" s="20" t="s">
        <v>1239</v>
      </c>
      <c r="C476" s="20" t="s">
        <v>4480</v>
      </c>
      <c r="D476" s="27" t="s">
        <v>671</v>
      </c>
    </row>
    <row r="477" spans="1:4" ht="67.5" x14ac:dyDescent="0.25">
      <c r="A477" s="16" t="s">
        <v>1240</v>
      </c>
      <c r="B477" s="16" t="s">
        <v>1241</v>
      </c>
      <c r="C477" s="16" t="s">
        <v>4481</v>
      </c>
      <c r="D477" s="17" t="s">
        <v>1242</v>
      </c>
    </row>
    <row r="478" spans="1:4" ht="26.25" x14ac:dyDescent="0.25">
      <c r="A478" s="100" t="s">
        <v>6834</v>
      </c>
      <c r="B478" s="100" t="s">
        <v>6832</v>
      </c>
      <c r="C478" s="100" t="s">
        <v>6835</v>
      </c>
      <c r="D478" s="101" t="s">
        <v>6833</v>
      </c>
    </row>
    <row r="479" spans="1:4" ht="26.25" x14ac:dyDescent="0.25">
      <c r="A479" s="20" t="s">
        <v>1243</v>
      </c>
      <c r="B479" s="20" t="s">
        <v>1244</v>
      </c>
      <c r="C479" s="20" t="s">
        <v>4482</v>
      </c>
      <c r="D479" s="27" t="s">
        <v>677</v>
      </c>
    </row>
    <row r="480" spans="1:4" ht="13.5" x14ac:dyDescent="0.25">
      <c r="A480" s="20" t="s">
        <v>1245</v>
      </c>
      <c r="B480" s="20" t="s">
        <v>1246</v>
      </c>
      <c r="C480" s="20" t="s">
        <v>4483</v>
      </c>
      <c r="D480" s="27" t="s">
        <v>680</v>
      </c>
    </row>
    <row r="481" spans="1:4" ht="13.5" x14ac:dyDescent="0.25">
      <c r="A481" s="20" t="s">
        <v>1247</v>
      </c>
      <c r="B481" s="20" t="s">
        <v>1248</v>
      </c>
      <c r="C481" s="20" t="s">
        <v>4484</v>
      </c>
      <c r="D481" s="27" t="s">
        <v>683</v>
      </c>
    </row>
    <row r="482" spans="1:4" ht="26.25" x14ac:dyDescent="0.25">
      <c r="A482" s="20" t="s">
        <v>1249</v>
      </c>
      <c r="B482" s="20" t="s">
        <v>1250</v>
      </c>
      <c r="C482" s="20" t="s">
        <v>4485</v>
      </c>
      <c r="D482" s="27" t="s">
        <v>686</v>
      </c>
    </row>
    <row r="483" spans="1:4" ht="13.5" x14ac:dyDescent="0.25">
      <c r="A483" s="20" t="s">
        <v>1251</v>
      </c>
      <c r="B483" s="20" t="s">
        <v>1252</v>
      </c>
      <c r="C483" s="20" t="s">
        <v>4486</v>
      </c>
      <c r="D483" s="27" t="s">
        <v>689</v>
      </c>
    </row>
    <row r="484" spans="1:4" ht="26.25" x14ac:dyDescent="0.25">
      <c r="A484" s="20" t="s">
        <v>1253</v>
      </c>
      <c r="B484" s="20" t="s">
        <v>1254</v>
      </c>
      <c r="C484" s="20" t="s">
        <v>4487</v>
      </c>
      <c r="D484" s="27" t="s">
        <v>692</v>
      </c>
    </row>
    <row r="485" spans="1:4" ht="26.25" x14ac:dyDescent="0.25">
      <c r="A485" s="20" t="s">
        <v>1255</v>
      </c>
      <c r="B485" s="20" t="s">
        <v>1256</v>
      </c>
      <c r="C485" s="20" t="s">
        <v>4488</v>
      </c>
      <c r="D485" s="27" t="s">
        <v>695</v>
      </c>
    </row>
    <row r="486" spans="1:4" ht="26.25" x14ac:dyDescent="0.25">
      <c r="A486" s="20" t="s">
        <v>1257</v>
      </c>
      <c r="B486" s="20" t="s">
        <v>1258</v>
      </c>
      <c r="C486" s="20" t="s">
        <v>4489</v>
      </c>
      <c r="D486" s="27" t="s">
        <v>698</v>
      </c>
    </row>
    <row r="487" spans="1:4" ht="26.25" x14ac:dyDescent="0.25">
      <c r="A487" s="20" t="s">
        <v>1259</v>
      </c>
      <c r="B487" s="20" t="s">
        <v>1260</v>
      </c>
      <c r="C487" s="20" t="s">
        <v>4490</v>
      </c>
      <c r="D487" s="27" t="s">
        <v>701</v>
      </c>
    </row>
    <row r="488" spans="1:4" ht="13.5" x14ac:dyDescent="0.25">
      <c r="A488" s="20" t="s">
        <v>1261</v>
      </c>
      <c r="B488" s="20" t="s">
        <v>1262</v>
      </c>
      <c r="C488" s="20" t="s">
        <v>4491</v>
      </c>
      <c r="D488" s="27" t="s">
        <v>704</v>
      </c>
    </row>
    <row r="489" spans="1:4" ht="13.5" x14ac:dyDescent="0.25">
      <c r="A489" s="20" t="s">
        <v>1263</v>
      </c>
      <c r="B489" s="20" t="s">
        <v>1264</v>
      </c>
      <c r="C489" s="20" t="s">
        <v>4492</v>
      </c>
      <c r="D489" s="27" t="s">
        <v>707</v>
      </c>
    </row>
    <row r="490" spans="1:4" ht="13.5" x14ac:dyDescent="0.25">
      <c r="A490" s="20" t="s">
        <v>1265</v>
      </c>
      <c r="B490" s="20" t="s">
        <v>1266</v>
      </c>
      <c r="C490" s="20" t="s">
        <v>4493</v>
      </c>
      <c r="D490" s="27" t="s">
        <v>710</v>
      </c>
    </row>
    <row r="491" spans="1:4" ht="13.5" x14ac:dyDescent="0.25">
      <c r="A491" s="20" t="s">
        <v>1267</v>
      </c>
      <c r="B491" s="20" t="s">
        <v>1268</v>
      </c>
      <c r="C491" s="20" t="s">
        <v>4494</v>
      </c>
      <c r="D491" s="27" t="s">
        <v>713</v>
      </c>
    </row>
    <row r="492" spans="1:4" ht="39" x14ac:dyDescent="0.25">
      <c r="A492" s="20" t="s">
        <v>1269</v>
      </c>
      <c r="B492" s="20" t="s">
        <v>1270</v>
      </c>
      <c r="C492" s="20" t="s">
        <v>4495</v>
      </c>
      <c r="D492" s="27" t="s">
        <v>716</v>
      </c>
    </row>
    <row r="493" spans="1:4" ht="26.25" x14ac:dyDescent="0.25">
      <c r="A493" s="20" t="s">
        <v>1271</v>
      </c>
      <c r="B493" s="20" t="s">
        <v>1272</v>
      </c>
      <c r="C493" s="20" t="s">
        <v>4496</v>
      </c>
      <c r="D493" s="27" t="s">
        <v>719</v>
      </c>
    </row>
    <row r="494" spans="1:4" ht="40.5" x14ac:dyDescent="0.25">
      <c r="A494" s="16" t="s">
        <v>1273</v>
      </c>
      <c r="B494" s="16" t="s">
        <v>1274</v>
      </c>
      <c r="C494" s="16" t="s">
        <v>4497</v>
      </c>
      <c r="D494" s="17" t="s">
        <v>722</v>
      </c>
    </row>
    <row r="495" spans="1:4" ht="39" x14ac:dyDescent="0.25">
      <c r="A495" s="20" t="s">
        <v>1275</v>
      </c>
      <c r="B495" s="20" t="s">
        <v>1276</v>
      </c>
      <c r="C495" s="20" t="s">
        <v>4498</v>
      </c>
      <c r="D495" s="27" t="s">
        <v>725</v>
      </c>
    </row>
    <row r="496" spans="1:4" ht="13.5" x14ac:dyDescent="0.25">
      <c r="A496" s="20" t="s">
        <v>1277</v>
      </c>
      <c r="B496" s="20" t="s">
        <v>1278</v>
      </c>
      <c r="C496" s="20" t="s">
        <v>4499</v>
      </c>
      <c r="D496" s="27" t="s">
        <v>728</v>
      </c>
    </row>
    <row r="497" spans="1:4" ht="51.75" x14ac:dyDescent="0.25">
      <c r="A497" s="20" t="s">
        <v>1279</v>
      </c>
      <c r="B497" s="20" t="s">
        <v>1280</v>
      </c>
      <c r="C497" s="20" t="s">
        <v>4500</v>
      </c>
      <c r="D497" s="27" t="s">
        <v>731</v>
      </c>
    </row>
    <row r="498" spans="1:4" ht="39" x14ac:dyDescent="0.25">
      <c r="A498" s="20" t="s">
        <v>1281</v>
      </c>
      <c r="B498" s="20" t="s">
        <v>1282</v>
      </c>
      <c r="C498" s="20" t="s">
        <v>4501</v>
      </c>
      <c r="D498" s="27" t="s">
        <v>1283</v>
      </c>
    </row>
    <row r="499" spans="1:4" ht="26.25" x14ac:dyDescent="0.25">
      <c r="A499" s="20" t="s">
        <v>1284</v>
      </c>
      <c r="B499" s="20" t="s">
        <v>1285</v>
      </c>
      <c r="C499" s="20" t="s">
        <v>4502</v>
      </c>
      <c r="D499" s="27" t="s">
        <v>734</v>
      </c>
    </row>
    <row r="500" spans="1:4" ht="26.25" x14ac:dyDescent="0.25">
      <c r="A500" s="20" t="s">
        <v>1286</v>
      </c>
      <c r="B500" s="20" t="s">
        <v>1287</v>
      </c>
      <c r="C500" s="20" t="s">
        <v>4503</v>
      </c>
      <c r="D500" s="27" t="s">
        <v>737</v>
      </c>
    </row>
    <row r="501" spans="1:4" ht="26.25" x14ac:dyDescent="0.25">
      <c r="A501" s="20" t="s">
        <v>1288</v>
      </c>
      <c r="B501" s="20" t="s">
        <v>1289</v>
      </c>
      <c r="C501" s="20" t="s">
        <v>4504</v>
      </c>
      <c r="D501" s="27" t="s">
        <v>740</v>
      </c>
    </row>
    <row r="502" spans="1:4" ht="26.25" x14ac:dyDescent="0.25">
      <c r="A502" s="20" t="s">
        <v>1290</v>
      </c>
      <c r="B502" s="20" t="s">
        <v>1291</v>
      </c>
      <c r="C502" s="20" t="s">
        <v>4505</v>
      </c>
      <c r="D502" s="27" t="s">
        <v>743</v>
      </c>
    </row>
    <row r="503" spans="1:4" ht="26.25" x14ac:dyDescent="0.25">
      <c r="A503" s="20" t="s">
        <v>1292</v>
      </c>
      <c r="B503" s="20" t="s">
        <v>1293</v>
      </c>
      <c r="C503" s="20" t="s">
        <v>4506</v>
      </c>
      <c r="D503" s="27" t="s">
        <v>746</v>
      </c>
    </row>
    <row r="504" spans="1:4" ht="26.25" x14ac:dyDescent="0.25">
      <c r="A504" s="20" t="s">
        <v>1294</v>
      </c>
      <c r="B504" s="20" t="s">
        <v>1295</v>
      </c>
      <c r="C504" s="20" t="s">
        <v>4507</v>
      </c>
      <c r="D504" s="27" t="s">
        <v>749</v>
      </c>
    </row>
    <row r="505" spans="1:4" ht="39" x14ac:dyDescent="0.25">
      <c r="A505" s="20" t="s">
        <v>1296</v>
      </c>
      <c r="B505" s="20" t="s">
        <v>1297</v>
      </c>
      <c r="C505" s="20" t="s">
        <v>4508</v>
      </c>
      <c r="D505" s="27" t="s">
        <v>752</v>
      </c>
    </row>
    <row r="506" spans="1:4" ht="27" x14ac:dyDescent="0.25">
      <c r="A506" s="16" t="s">
        <v>1298</v>
      </c>
      <c r="B506" s="16" t="s">
        <v>1299</v>
      </c>
      <c r="C506" s="16" t="s">
        <v>4509</v>
      </c>
      <c r="D506" s="17" t="s">
        <v>755</v>
      </c>
    </row>
    <row r="507" spans="1:4" ht="13.5" x14ac:dyDescent="0.25">
      <c r="A507" s="20" t="s">
        <v>1300</v>
      </c>
      <c r="B507" s="20" t="s">
        <v>1301</v>
      </c>
      <c r="C507" s="20" t="s">
        <v>4510</v>
      </c>
      <c r="D507" s="27" t="s">
        <v>767</v>
      </c>
    </row>
    <row r="508" spans="1:4" ht="26.25" x14ac:dyDescent="0.25">
      <c r="A508" s="20" t="s">
        <v>1302</v>
      </c>
      <c r="B508" s="20" t="s">
        <v>1303</v>
      </c>
      <c r="C508" s="20" t="s">
        <v>4511</v>
      </c>
      <c r="D508" s="27" t="s">
        <v>770</v>
      </c>
    </row>
    <row r="509" spans="1:4" ht="26.25" x14ac:dyDescent="0.25">
      <c r="A509" s="20" t="s">
        <v>1304</v>
      </c>
      <c r="B509" s="20" t="s">
        <v>1305</v>
      </c>
      <c r="C509" s="20" t="s">
        <v>4512</v>
      </c>
      <c r="D509" s="27" t="s">
        <v>773</v>
      </c>
    </row>
    <row r="510" spans="1:4" ht="26.25" x14ac:dyDescent="0.25">
      <c r="A510" s="20" t="s">
        <v>1306</v>
      </c>
      <c r="B510" s="20" t="s">
        <v>1307</v>
      </c>
      <c r="C510" s="20" t="s">
        <v>4513</v>
      </c>
      <c r="D510" s="27" t="s">
        <v>776</v>
      </c>
    </row>
    <row r="511" spans="1:4" ht="51.75" x14ac:dyDescent="0.25">
      <c r="A511" s="20" t="s">
        <v>1308</v>
      </c>
      <c r="B511" s="20" t="s">
        <v>1309</v>
      </c>
      <c r="C511" s="20" t="s">
        <v>4514</v>
      </c>
      <c r="D511" s="27" t="s">
        <v>779</v>
      </c>
    </row>
    <row r="512" spans="1:4" ht="51.75" x14ac:dyDescent="0.25">
      <c r="A512" s="20" t="s">
        <v>1310</v>
      </c>
      <c r="B512" s="20" t="s">
        <v>1311</v>
      </c>
      <c r="C512" s="20" t="s">
        <v>4515</v>
      </c>
      <c r="D512" s="27" t="s">
        <v>782</v>
      </c>
    </row>
    <row r="513" spans="1:4" ht="13.5" x14ac:dyDescent="0.25">
      <c r="A513" s="20" t="s">
        <v>1312</v>
      </c>
      <c r="B513" s="20" t="s">
        <v>1313</v>
      </c>
      <c r="C513" s="20" t="s">
        <v>4516</v>
      </c>
      <c r="D513" s="27" t="s">
        <v>785</v>
      </c>
    </row>
    <row r="514" spans="1:4" ht="26.25" x14ac:dyDescent="0.25">
      <c r="A514" s="20" t="s">
        <v>1314</v>
      </c>
      <c r="B514" s="20" t="s">
        <v>1315</v>
      </c>
      <c r="C514" s="20" t="s">
        <v>4517</v>
      </c>
      <c r="D514" s="27" t="s">
        <v>788</v>
      </c>
    </row>
    <row r="515" spans="1:4" ht="26.25" x14ac:dyDescent="0.25">
      <c r="A515" s="20" t="s">
        <v>1316</v>
      </c>
      <c r="B515" s="20" t="s">
        <v>1317</v>
      </c>
      <c r="C515" s="20" t="s">
        <v>4518</v>
      </c>
      <c r="D515" s="27" t="s">
        <v>791</v>
      </c>
    </row>
    <row r="516" spans="1:4" ht="26.25" x14ac:dyDescent="0.25">
      <c r="A516" s="20" t="s">
        <v>1318</v>
      </c>
      <c r="B516" s="20" t="s">
        <v>1319</v>
      </c>
      <c r="C516" s="20" t="s">
        <v>4519</v>
      </c>
      <c r="D516" s="27" t="s">
        <v>794</v>
      </c>
    </row>
    <row r="517" spans="1:4" ht="26.25" x14ac:dyDescent="0.25">
      <c r="A517" s="20" t="s">
        <v>1320</v>
      </c>
      <c r="B517" s="20" t="s">
        <v>1321</v>
      </c>
      <c r="C517" s="20" t="s">
        <v>4520</v>
      </c>
      <c r="D517" s="27" t="s">
        <v>797</v>
      </c>
    </row>
    <row r="518" spans="1:4" ht="26.25" x14ac:dyDescent="0.25">
      <c r="A518" s="20" t="s">
        <v>1322</v>
      </c>
      <c r="B518" s="20" t="s">
        <v>1323</v>
      </c>
      <c r="C518" s="20" t="s">
        <v>4521</v>
      </c>
      <c r="D518" s="27" t="s">
        <v>800</v>
      </c>
    </row>
    <row r="519" spans="1:4" ht="26.25" x14ac:dyDescent="0.25">
      <c r="A519" s="20" t="s">
        <v>1324</v>
      </c>
      <c r="B519" s="20" t="s">
        <v>1325</v>
      </c>
      <c r="C519" s="20" t="s">
        <v>4522</v>
      </c>
      <c r="D519" s="27" t="s">
        <v>803</v>
      </c>
    </row>
    <row r="520" spans="1:4" ht="26.25" x14ac:dyDescent="0.25">
      <c r="A520" s="20" t="s">
        <v>1326</v>
      </c>
      <c r="B520" s="20" t="s">
        <v>1327</v>
      </c>
      <c r="C520" s="20" t="s">
        <v>4523</v>
      </c>
      <c r="D520" s="27" t="s">
        <v>806</v>
      </c>
    </row>
    <row r="521" spans="1:4" ht="26.25" x14ac:dyDescent="0.25">
      <c r="A521" s="20" t="s">
        <v>1328</v>
      </c>
      <c r="B521" s="20" t="s">
        <v>1329</v>
      </c>
      <c r="C521" s="20" t="s">
        <v>4524</v>
      </c>
      <c r="D521" s="27" t="s">
        <v>809</v>
      </c>
    </row>
    <row r="522" spans="1:4" ht="13.5" x14ac:dyDescent="0.25">
      <c r="A522" s="20" t="s">
        <v>1330</v>
      </c>
      <c r="B522" s="20" t="s">
        <v>1331</v>
      </c>
      <c r="C522" s="20" t="s">
        <v>4525</v>
      </c>
      <c r="D522" s="27" t="s">
        <v>812</v>
      </c>
    </row>
    <row r="523" spans="1:4" ht="13.5" x14ac:dyDescent="0.25">
      <c r="A523" s="20" t="s">
        <v>1332</v>
      </c>
      <c r="B523" s="20" t="s">
        <v>1333</v>
      </c>
      <c r="C523" s="20" t="s">
        <v>4526</v>
      </c>
      <c r="D523" s="27" t="s">
        <v>815</v>
      </c>
    </row>
    <row r="524" spans="1:4" ht="26.25" x14ac:dyDescent="0.25">
      <c r="A524" s="20" t="s">
        <v>1334</v>
      </c>
      <c r="B524" s="20" t="s">
        <v>1335</v>
      </c>
      <c r="C524" s="20" t="s">
        <v>4527</v>
      </c>
      <c r="D524" s="27" t="s">
        <v>818</v>
      </c>
    </row>
    <row r="525" spans="1:4" ht="13.5" x14ac:dyDescent="0.25">
      <c r="A525" s="20" t="s">
        <v>1336</v>
      </c>
      <c r="B525" s="20" t="s">
        <v>1337</v>
      </c>
      <c r="C525" s="20" t="s">
        <v>4528</v>
      </c>
      <c r="D525" s="27" t="s">
        <v>821</v>
      </c>
    </row>
    <row r="526" spans="1:4" ht="13.5" x14ac:dyDescent="0.25">
      <c r="A526" s="20" t="s">
        <v>1338</v>
      </c>
      <c r="B526" s="20" t="s">
        <v>1339</v>
      </c>
      <c r="C526" s="20" t="s">
        <v>4529</v>
      </c>
      <c r="D526" s="27" t="s">
        <v>824</v>
      </c>
    </row>
    <row r="527" spans="1:4" ht="13.5" x14ac:dyDescent="0.25">
      <c r="A527" s="20" t="s">
        <v>1340</v>
      </c>
      <c r="B527" s="20" t="s">
        <v>1341</v>
      </c>
      <c r="C527" s="20" t="s">
        <v>4530</v>
      </c>
      <c r="D527" s="27" t="s">
        <v>827</v>
      </c>
    </row>
    <row r="528" spans="1:4" ht="13.5" x14ac:dyDescent="0.25">
      <c r="A528" s="20" t="s">
        <v>1342</v>
      </c>
      <c r="B528" s="20" t="s">
        <v>1343</v>
      </c>
      <c r="C528" s="20" t="s">
        <v>4531</v>
      </c>
      <c r="D528" s="27" t="s">
        <v>830</v>
      </c>
    </row>
    <row r="529" spans="1:4" ht="39" x14ac:dyDescent="0.25">
      <c r="A529" s="20" t="s">
        <v>1344</v>
      </c>
      <c r="B529" s="20" t="s">
        <v>1345</v>
      </c>
      <c r="C529" s="20" t="s">
        <v>4532</v>
      </c>
      <c r="D529" s="27" t="s">
        <v>833</v>
      </c>
    </row>
    <row r="530" spans="1:4" ht="13.5" x14ac:dyDescent="0.25">
      <c r="A530" s="20" t="s">
        <v>1346</v>
      </c>
      <c r="B530" s="20" t="s">
        <v>1347</v>
      </c>
      <c r="C530" s="20" t="s">
        <v>4533</v>
      </c>
      <c r="D530" s="27" t="s">
        <v>836</v>
      </c>
    </row>
    <row r="531" spans="1:4" ht="39" x14ac:dyDescent="0.25">
      <c r="A531" s="20" t="s">
        <v>1348</v>
      </c>
      <c r="B531" s="20" t="s">
        <v>1349</v>
      </c>
      <c r="C531" s="20" t="s">
        <v>4534</v>
      </c>
      <c r="D531" s="27" t="s">
        <v>839</v>
      </c>
    </row>
    <row r="532" spans="1:4" ht="13.5" x14ac:dyDescent="0.25">
      <c r="A532" s="20" t="s">
        <v>1350</v>
      </c>
      <c r="B532" s="20" t="s">
        <v>1351</v>
      </c>
      <c r="C532" s="20" t="s">
        <v>4535</v>
      </c>
      <c r="D532" s="27" t="s">
        <v>842</v>
      </c>
    </row>
    <row r="533" spans="1:4" ht="26.25" x14ac:dyDescent="0.25">
      <c r="A533" s="20" t="s">
        <v>1352</v>
      </c>
      <c r="B533" s="20" t="s">
        <v>1353</v>
      </c>
      <c r="C533" s="20" t="s">
        <v>4536</v>
      </c>
      <c r="D533" s="27" t="s">
        <v>845</v>
      </c>
    </row>
    <row r="534" spans="1:4" ht="26.25" x14ac:dyDescent="0.25">
      <c r="A534" s="20" t="s">
        <v>1354</v>
      </c>
      <c r="B534" s="20" t="s">
        <v>1355</v>
      </c>
      <c r="C534" s="20" t="s">
        <v>4537</v>
      </c>
      <c r="D534" s="27" t="s">
        <v>1356</v>
      </c>
    </row>
    <row r="535" spans="1:4" ht="26.25" x14ac:dyDescent="0.25">
      <c r="A535" s="20" t="s">
        <v>1357</v>
      </c>
      <c r="B535" s="20" t="s">
        <v>1358</v>
      </c>
      <c r="C535" s="20" t="s">
        <v>4538</v>
      </c>
      <c r="D535" s="27" t="s">
        <v>1359</v>
      </c>
    </row>
    <row r="536" spans="1:4" ht="13.5" x14ac:dyDescent="0.25">
      <c r="A536" s="20" t="s">
        <v>1360</v>
      </c>
      <c r="B536" s="20" t="s">
        <v>1361</v>
      </c>
      <c r="C536" s="20" t="s">
        <v>4539</v>
      </c>
      <c r="D536" s="27" t="s">
        <v>848</v>
      </c>
    </row>
    <row r="537" spans="1:4" ht="27" x14ac:dyDescent="0.25">
      <c r="A537" s="16" t="s">
        <v>1362</v>
      </c>
      <c r="B537" s="16" t="s">
        <v>1363</v>
      </c>
      <c r="C537" s="16" t="s">
        <v>4540</v>
      </c>
      <c r="D537" s="17" t="s">
        <v>863</v>
      </c>
    </row>
    <row r="538" spans="1:4" ht="26.25" x14ac:dyDescent="0.25">
      <c r="A538" s="20" t="s">
        <v>1364</v>
      </c>
      <c r="B538" s="20" t="s">
        <v>1365</v>
      </c>
      <c r="C538" s="20" t="s">
        <v>4541</v>
      </c>
      <c r="D538" s="27" t="s">
        <v>866</v>
      </c>
    </row>
    <row r="539" spans="1:4" ht="39" x14ac:dyDescent="0.25">
      <c r="A539" s="20" t="s">
        <v>1366</v>
      </c>
      <c r="B539" s="20" t="s">
        <v>1367</v>
      </c>
      <c r="C539" s="20" t="s">
        <v>4542</v>
      </c>
      <c r="D539" s="27" t="s">
        <v>869</v>
      </c>
    </row>
    <row r="540" spans="1:4" ht="13.5" x14ac:dyDescent="0.25">
      <c r="A540" s="20" t="s">
        <v>1368</v>
      </c>
      <c r="B540" s="20" t="s">
        <v>1369</v>
      </c>
      <c r="C540" s="20" t="s">
        <v>4543</v>
      </c>
      <c r="D540" s="27" t="s">
        <v>872</v>
      </c>
    </row>
    <row r="541" spans="1:4" ht="26.25" x14ac:dyDescent="0.25">
      <c r="A541" s="20" t="s">
        <v>1370</v>
      </c>
      <c r="B541" s="20" t="s">
        <v>1371</v>
      </c>
      <c r="C541" s="20" t="s">
        <v>4544</v>
      </c>
      <c r="D541" s="27" t="s">
        <v>875</v>
      </c>
    </row>
    <row r="542" spans="1:4" ht="13.5" x14ac:dyDescent="0.25">
      <c r="A542" s="20" t="s">
        <v>1372</v>
      </c>
      <c r="B542" s="20" t="s">
        <v>1373</v>
      </c>
      <c r="C542" s="20" t="s">
        <v>4545</v>
      </c>
      <c r="D542" s="27" t="s">
        <v>878</v>
      </c>
    </row>
    <row r="543" spans="1:4" ht="13.5" x14ac:dyDescent="0.25">
      <c r="A543" s="20" t="s">
        <v>1374</v>
      </c>
      <c r="B543" s="20" t="s">
        <v>1375</v>
      </c>
      <c r="C543" s="20" t="s">
        <v>4546</v>
      </c>
      <c r="D543" s="27" t="s">
        <v>881</v>
      </c>
    </row>
    <row r="544" spans="1:4" ht="26.25" x14ac:dyDescent="0.25">
      <c r="A544" s="20" t="s">
        <v>1376</v>
      </c>
      <c r="B544" s="20" t="s">
        <v>1377</v>
      </c>
      <c r="C544" s="20" t="s">
        <v>4547</v>
      </c>
      <c r="D544" s="27" t="s">
        <v>884</v>
      </c>
    </row>
    <row r="545" spans="1:11" ht="26.25" x14ac:dyDescent="0.25">
      <c r="A545" s="20" t="s">
        <v>1378</v>
      </c>
      <c r="B545" s="20" t="s">
        <v>1379</v>
      </c>
      <c r="C545" s="20" t="s">
        <v>4548</v>
      </c>
      <c r="D545" s="27" t="s">
        <v>887</v>
      </c>
    </row>
    <row r="546" spans="1:11" ht="39" x14ac:dyDescent="0.25">
      <c r="A546" s="20" t="s">
        <v>1380</v>
      </c>
      <c r="B546" s="20" t="s">
        <v>1381</v>
      </c>
      <c r="C546" s="20" t="s">
        <v>4549</v>
      </c>
      <c r="D546" s="27" t="s">
        <v>890</v>
      </c>
    </row>
    <row r="547" spans="1:11" ht="26.25" x14ac:dyDescent="0.25">
      <c r="A547" s="20" t="s">
        <v>1382</v>
      </c>
      <c r="B547" s="20" t="s">
        <v>1383</v>
      </c>
      <c r="C547" s="20" t="s">
        <v>4550</v>
      </c>
      <c r="D547" s="27" t="s">
        <v>893</v>
      </c>
    </row>
    <row r="548" spans="1:11" ht="13.5" x14ac:dyDescent="0.25">
      <c r="A548" s="20" t="s">
        <v>1384</v>
      </c>
      <c r="B548" s="20" t="s">
        <v>1385</v>
      </c>
      <c r="C548" s="20" t="s">
        <v>4551</v>
      </c>
      <c r="D548" s="27" t="s">
        <v>896</v>
      </c>
    </row>
    <row r="549" spans="1:11" ht="26.25" x14ac:dyDescent="0.25">
      <c r="A549" s="20" t="s">
        <v>1386</v>
      </c>
      <c r="B549" s="20" t="s">
        <v>1387</v>
      </c>
      <c r="C549" s="20" t="s">
        <v>4552</v>
      </c>
      <c r="D549" s="27" t="s">
        <v>902</v>
      </c>
    </row>
    <row r="550" spans="1:11" ht="13.5" x14ac:dyDescent="0.25">
      <c r="A550" s="20" t="s">
        <v>1388</v>
      </c>
      <c r="B550" s="20" t="s">
        <v>1389</v>
      </c>
      <c r="C550" s="20" t="s">
        <v>4553</v>
      </c>
      <c r="D550" s="27" t="s">
        <v>905</v>
      </c>
    </row>
    <row r="551" spans="1:11" ht="26.25" x14ac:dyDescent="0.25">
      <c r="A551" s="20" t="s">
        <v>1390</v>
      </c>
      <c r="B551" s="20" t="s">
        <v>1391</v>
      </c>
      <c r="C551" s="20" t="s">
        <v>4554</v>
      </c>
      <c r="D551" s="27" t="s">
        <v>908</v>
      </c>
    </row>
    <row r="552" spans="1:11" ht="13.5" x14ac:dyDescent="0.25">
      <c r="A552" s="20" t="s">
        <v>1392</v>
      </c>
      <c r="B552" s="20" t="s">
        <v>1393</v>
      </c>
      <c r="C552" s="20" t="s">
        <v>4555</v>
      </c>
      <c r="D552" s="27" t="s">
        <v>911</v>
      </c>
    </row>
    <row r="553" spans="1:11" ht="13.5" x14ac:dyDescent="0.25">
      <c r="A553" s="16" t="s">
        <v>1394</v>
      </c>
      <c r="B553" s="16" t="s">
        <v>4562</v>
      </c>
      <c r="C553" s="16" t="s">
        <v>5790</v>
      </c>
      <c r="D553" s="17" t="s">
        <v>1396</v>
      </c>
      <c r="G553" s="106"/>
    </row>
    <row r="554" spans="1:11" ht="27" x14ac:dyDescent="0.25">
      <c r="A554" s="16" t="s">
        <v>1397</v>
      </c>
      <c r="B554" s="16" t="s">
        <v>4563</v>
      </c>
      <c r="C554" s="16" t="s">
        <v>5791</v>
      </c>
      <c r="D554" s="17" t="s">
        <v>1399</v>
      </c>
      <c r="H554" s="106"/>
    </row>
    <row r="555" spans="1:11" ht="40.5" x14ac:dyDescent="0.25">
      <c r="A555" s="16" t="s">
        <v>1400</v>
      </c>
      <c r="B555" s="16" t="s">
        <v>4564</v>
      </c>
      <c r="C555" s="16" t="s">
        <v>5792</v>
      </c>
      <c r="D555" s="30" t="s">
        <v>1402</v>
      </c>
      <c r="I555" s="106"/>
    </row>
    <row r="556" spans="1:11" ht="27" x14ac:dyDescent="0.25">
      <c r="A556" s="16" t="s">
        <v>1403</v>
      </c>
      <c r="B556" s="16" t="s">
        <v>4565</v>
      </c>
      <c r="C556" s="16" t="s">
        <v>5793</v>
      </c>
      <c r="D556" s="30" t="s">
        <v>1405</v>
      </c>
      <c r="J556" s="106"/>
    </row>
    <row r="557" spans="1:11" ht="27" x14ac:dyDescent="0.25">
      <c r="A557" s="16" t="s">
        <v>1406</v>
      </c>
      <c r="B557" s="16" t="s">
        <v>4566</v>
      </c>
      <c r="C557" s="16" t="s">
        <v>5794</v>
      </c>
      <c r="D557" s="30" t="s">
        <v>1408</v>
      </c>
      <c r="K557" s="106"/>
    </row>
    <row r="558" spans="1:11" ht="13.5" x14ac:dyDescent="0.25">
      <c r="A558" s="16" t="s">
        <v>1409</v>
      </c>
      <c r="B558" s="16" t="s">
        <v>4567</v>
      </c>
      <c r="C558" s="16" t="s">
        <v>5795</v>
      </c>
      <c r="D558" s="17" t="s">
        <v>170</v>
      </c>
    </row>
    <row r="559" spans="1:11" ht="27" x14ac:dyDescent="0.25">
      <c r="A559" s="16" t="s">
        <v>1410</v>
      </c>
      <c r="B559" s="16" t="s">
        <v>4568</v>
      </c>
      <c r="C559" s="16" t="s">
        <v>5796</v>
      </c>
      <c r="D559" s="17" t="s">
        <v>330</v>
      </c>
    </row>
    <row r="560" spans="1:11" ht="27" x14ac:dyDescent="0.25">
      <c r="A560" s="31" t="s">
        <v>1411</v>
      </c>
      <c r="B560" s="31" t="s">
        <v>4569</v>
      </c>
      <c r="C560" s="31" t="s">
        <v>5797</v>
      </c>
      <c r="D560" s="32" t="s">
        <v>333</v>
      </c>
    </row>
    <row r="561" spans="1:4" ht="27" x14ac:dyDescent="0.25">
      <c r="A561" s="31" t="s">
        <v>1412</v>
      </c>
      <c r="B561" s="31" t="s">
        <v>4570</v>
      </c>
      <c r="C561" s="31" t="s">
        <v>5798</v>
      </c>
      <c r="D561" s="32" t="s">
        <v>369</v>
      </c>
    </row>
    <row r="562" spans="1:4" ht="40.5" x14ac:dyDescent="0.25">
      <c r="A562" s="31" t="s">
        <v>1413</v>
      </c>
      <c r="B562" s="31" t="s">
        <v>4571</v>
      </c>
      <c r="C562" s="31" t="s">
        <v>5799</v>
      </c>
      <c r="D562" s="32" t="s">
        <v>384</v>
      </c>
    </row>
    <row r="563" spans="1:4" ht="40.5" x14ac:dyDescent="0.25">
      <c r="A563" s="31" t="s">
        <v>1414</v>
      </c>
      <c r="B563" s="31" t="s">
        <v>4572</v>
      </c>
      <c r="C563" s="31" t="s">
        <v>5800</v>
      </c>
      <c r="D563" s="32" t="s">
        <v>459</v>
      </c>
    </row>
    <row r="564" spans="1:4" ht="27" x14ac:dyDescent="0.25">
      <c r="A564" s="31" t="s">
        <v>1415</v>
      </c>
      <c r="B564" s="31" t="s">
        <v>4573</v>
      </c>
      <c r="C564" s="31" t="s">
        <v>5801</v>
      </c>
      <c r="D564" s="32" t="s">
        <v>588</v>
      </c>
    </row>
    <row r="565" spans="1:4" ht="27" x14ac:dyDescent="0.25">
      <c r="A565" s="31" t="s">
        <v>1416</v>
      </c>
      <c r="B565" s="31" t="s">
        <v>4574</v>
      </c>
      <c r="C565" s="31" t="s">
        <v>5802</v>
      </c>
      <c r="D565" s="32" t="s">
        <v>650</v>
      </c>
    </row>
    <row r="566" spans="1:4" ht="54" x14ac:dyDescent="0.25">
      <c r="A566" s="31" t="s">
        <v>1417</v>
      </c>
      <c r="B566" s="31" t="s">
        <v>4575</v>
      </c>
      <c r="C566" s="31" t="s">
        <v>5803</v>
      </c>
      <c r="D566" s="32" t="s">
        <v>674</v>
      </c>
    </row>
    <row r="567" spans="1:4" ht="40.5" x14ac:dyDescent="0.25">
      <c r="A567" s="31" t="s">
        <v>1418</v>
      </c>
      <c r="B567" s="31" t="s">
        <v>4576</v>
      </c>
      <c r="C567" s="31" t="s">
        <v>5804</v>
      </c>
      <c r="D567" s="32" t="s">
        <v>722</v>
      </c>
    </row>
    <row r="568" spans="1:4" ht="27" x14ac:dyDescent="0.25">
      <c r="A568" s="31" t="s">
        <v>1419</v>
      </c>
      <c r="B568" s="31" t="s">
        <v>4577</v>
      </c>
      <c r="C568" s="31" t="s">
        <v>5805</v>
      </c>
      <c r="D568" s="32" t="s">
        <v>755</v>
      </c>
    </row>
    <row r="569" spans="1:4" ht="27" x14ac:dyDescent="0.25">
      <c r="A569" s="31" t="s">
        <v>1420</v>
      </c>
      <c r="B569" s="31" t="s">
        <v>4578</v>
      </c>
      <c r="C569" s="31" t="s">
        <v>5806</v>
      </c>
      <c r="D569" s="32" t="s">
        <v>863</v>
      </c>
    </row>
    <row r="570" spans="1:4" ht="27" x14ac:dyDescent="0.25">
      <c r="A570" s="31" t="s">
        <v>1421</v>
      </c>
      <c r="B570" s="31" t="s">
        <v>4579</v>
      </c>
      <c r="C570" s="31" t="s">
        <v>5807</v>
      </c>
      <c r="D570" s="32" t="s">
        <v>914</v>
      </c>
    </row>
    <row r="571" spans="1:4" ht="27" x14ac:dyDescent="0.25">
      <c r="A571" s="16" t="s">
        <v>1422</v>
      </c>
      <c r="B571" s="16" t="s">
        <v>4580</v>
      </c>
      <c r="C571" s="16" t="s">
        <v>5808</v>
      </c>
      <c r="D571" s="30" t="s">
        <v>1423</v>
      </c>
    </row>
    <row r="572" spans="1:4" ht="13.5" x14ac:dyDescent="0.25">
      <c r="A572" s="16" t="s">
        <v>1646</v>
      </c>
      <c r="B572" s="16" t="s">
        <v>4581</v>
      </c>
      <c r="C572" s="16" t="s">
        <v>5809</v>
      </c>
      <c r="D572" s="17" t="s">
        <v>170</v>
      </c>
    </row>
    <row r="573" spans="1:4" ht="27" x14ac:dyDescent="0.25">
      <c r="A573" s="16" t="s">
        <v>1647</v>
      </c>
      <c r="B573" s="16" t="s">
        <v>4582</v>
      </c>
      <c r="C573" s="16" t="s">
        <v>5810</v>
      </c>
      <c r="D573" s="17" t="s">
        <v>330</v>
      </c>
    </row>
    <row r="574" spans="1:4" ht="27" x14ac:dyDescent="0.25">
      <c r="A574" s="31" t="s">
        <v>1648</v>
      </c>
      <c r="B574" s="31" t="s">
        <v>4583</v>
      </c>
      <c r="C574" s="31" t="s">
        <v>5811</v>
      </c>
      <c r="D574" s="32" t="s">
        <v>333</v>
      </c>
    </row>
    <row r="575" spans="1:4" ht="27" x14ac:dyDescent="0.25">
      <c r="A575" s="31" t="s">
        <v>1649</v>
      </c>
      <c r="B575" s="31" t="s">
        <v>4584</v>
      </c>
      <c r="C575" s="31" t="s">
        <v>5812</v>
      </c>
      <c r="D575" s="32" t="s">
        <v>369</v>
      </c>
    </row>
    <row r="576" spans="1:4" ht="40.5" x14ac:dyDescent="0.25">
      <c r="A576" s="31" t="s">
        <v>1650</v>
      </c>
      <c r="B576" s="31" t="s">
        <v>4585</v>
      </c>
      <c r="C576" s="31" t="s">
        <v>5813</v>
      </c>
      <c r="D576" s="32" t="s">
        <v>384</v>
      </c>
    </row>
    <row r="577" spans="1:4" ht="40.5" x14ac:dyDescent="0.25">
      <c r="A577" s="31" t="s">
        <v>1651</v>
      </c>
      <c r="B577" s="31" t="s">
        <v>4586</v>
      </c>
      <c r="C577" s="31" t="s">
        <v>5814</v>
      </c>
      <c r="D577" s="32" t="s">
        <v>459</v>
      </c>
    </row>
    <row r="578" spans="1:4" ht="27" x14ac:dyDescent="0.25">
      <c r="A578" s="31" t="s">
        <v>1652</v>
      </c>
      <c r="B578" s="31" t="s">
        <v>4587</v>
      </c>
      <c r="C578" s="31" t="s">
        <v>5815</v>
      </c>
      <c r="D578" s="32" t="s">
        <v>588</v>
      </c>
    </row>
    <row r="579" spans="1:4" ht="27" x14ac:dyDescent="0.25">
      <c r="A579" s="31" t="s">
        <v>1653</v>
      </c>
      <c r="B579" s="31" t="s">
        <v>4588</v>
      </c>
      <c r="C579" s="31" t="s">
        <v>5816</v>
      </c>
      <c r="D579" s="32" t="s">
        <v>650</v>
      </c>
    </row>
    <row r="580" spans="1:4" ht="54" x14ac:dyDescent="0.25">
      <c r="A580" s="31" t="s">
        <v>1654</v>
      </c>
      <c r="B580" s="31" t="s">
        <v>4589</v>
      </c>
      <c r="C580" s="31" t="s">
        <v>5817</v>
      </c>
      <c r="D580" s="32" t="s">
        <v>674</v>
      </c>
    </row>
    <row r="581" spans="1:4" ht="40.5" x14ac:dyDescent="0.25">
      <c r="A581" s="31" t="s">
        <v>1655</v>
      </c>
      <c r="B581" s="31" t="s">
        <v>4590</v>
      </c>
      <c r="C581" s="31" t="s">
        <v>5818</v>
      </c>
      <c r="D581" s="32" t="s">
        <v>722</v>
      </c>
    </row>
    <row r="582" spans="1:4" ht="27" x14ac:dyDescent="0.25">
      <c r="A582" s="31" t="s">
        <v>1656</v>
      </c>
      <c r="B582" s="31" t="s">
        <v>4591</v>
      </c>
      <c r="C582" s="31" t="s">
        <v>5819</v>
      </c>
      <c r="D582" s="32" t="s">
        <v>755</v>
      </c>
    </row>
    <row r="583" spans="1:4" ht="27" x14ac:dyDescent="0.25">
      <c r="A583" s="31" t="s">
        <v>1657</v>
      </c>
      <c r="B583" s="31" t="s">
        <v>4592</v>
      </c>
      <c r="C583" s="31" t="s">
        <v>5820</v>
      </c>
      <c r="D583" s="32" t="s">
        <v>863</v>
      </c>
    </row>
    <row r="584" spans="1:4" ht="27" x14ac:dyDescent="0.25">
      <c r="A584" s="31" t="s">
        <v>1658</v>
      </c>
      <c r="B584" s="31" t="s">
        <v>4593</v>
      </c>
      <c r="C584" s="31" t="s">
        <v>5821</v>
      </c>
      <c r="D584" s="32" t="s">
        <v>914</v>
      </c>
    </row>
    <row r="585" spans="1:4" ht="27" x14ac:dyDescent="0.25">
      <c r="A585" s="16" t="s">
        <v>1424</v>
      </c>
      <c r="B585" s="16" t="s">
        <v>4594</v>
      </c>
      <c r="C585" s="16" t="s">
        <v>5822</v>
      </c>
      <c r="D585" s="30" t="s">
        <v>1425</v>
      </c>
    </row>
    <row r="586" spans="1:4" ht="13.5" x14ac:dyDescent="0.25">
      <c r="A586" s="16" t="s">
        <v>1672</v>
      </c>
      <c r="B586" s="16" t="s">
        <v>4595</v>
      </c>
      <c r="C586" s="16" t="s">
        <v>5823</v>
      </c>
      <c r="D586" s="17" t="s">
        <v>170</v>
      </c>
    </row>
    <row r="587" spans="1:4" ht="27" x14ac:dyDescent="0.25">
      <c r="A587" s="16" t="s">
        <v>1673</v>
      </c>
      <c r="B587" s="16" t="s">
        <v>4596</v>
      </c>
      <c r="C587" s="16" t="s">
        <v>5824</v>
      </c>
      <c r="D587" s="17" t="s">
        <v>330</v>
      </c>
    </row>
    <row r="588" spans="1:4" ht="27" x14ac:dyDescent="0.25">
      <c r="A588" s="31" t="s">
        <v>1674</v>
      </c>
      <c r="B588" s="31" t="s">
        <v>4597</v>
      </c>
      <c r="C588" s="31" t="s">
        <v>5825</v>
      </c>
      <c r="D588" s="32" t="s">
        <v>333</v>
      </c>
    </row>
    <row r="589" spans="1:4" ht="27" x14ac:dyDescent="0.25">
      <c r="A589" s="31" t="s">
        <v>1675</v>
      </c>
      <c r="B589" s="31" t="s">
        <v>4598</v>
      </c>
      <c r="C589" s="31" t="s">
        <v>5826</v>
      </c>
      <c r="D589" s="32" t="s">
        <v>369</v>
      </c>
    </row>
    <row r="590" spans="1:4" ht="40.5" x14ac:dyDescent="0.25">
      <c r="A590" s="31" t="s">
        <v>1676</v>
      </c>
      <c r="B590" s="31" t="s">
        <v>4599</v>
      </c>
      <c r="C590" s="31" t="s">
        <v>5827</v>
      </c>
      <c r="D590" s="32" t="s">
        <v>384</v>
      </c>
    </row>
    <row r="591" spans="1:4" ht="40.5" x14ac:dyDescent="0.25">
      <c r="A591" s="31" t="s">
        <v>1677</v>
      </c>
      <c r="B591" s="31" t="s">
        <v>4600</v>
      </c>
      <c r="C591" s="31" t="s">
        <v>5828</v>
      </c>
      <c r="D591" s="32" t="s">
        <v>459</v>
      </c>
    </row>
    <row r="592" spans="1:4" ht="27" x14ac:dyDescent="0.25">
      <c r="A592" s="31" t="s">
        <v>1678</v>
      </c>
      <c r="B592" s="31" t="s">
        <v>4601</v>
      </c>
      <c r="C592" s="31" t="s">
        <v>5829</v>
      </c>
      <c r="D592" s="32" t="s">
        <v>588</v>
      </c>
    </row>
    <row r="593" spans="1:4" ht="27" x14ac:dyDescent="0.25">
      <c r="A593" s="31" t="s">
        <v>1679</v>
      </c>
      <c r="B593" s="31" t="s">
        <v>4602</v>
      </c>
      <c r="C593" s="31" t="s">
        <v>5830</v>
      </c>
      <c r="D593" s="32" t="s">
        <v>650</v>
      </c>
    </row>
    <row r="594" spans="1:4" ht="54" x14ac:dyDescent="0.25">
      <c r="A594" s="31" t="s">
        <v>1680</v>
      </c>
      <c r="B594" s="31" t="s">
        <v>4603</v>
      </c>
      <c r="C594" s="31" t="s">
        <v>5831</v>
      </c>
      <c r="D594" s="32" t="s">
        <v>674</v>
      </c>
    </row>
    <row r="595" spans="1:4" ht="40.5" x14ac:dyDescent="0.25">
      <c r="A595" s="31" t="s">
        <v>1681</v>
      </c>
      <c r="B595" s="31" t="s">
        <v>4604</v>
      </c>
      <c r="C595" s="31" t="s">
        <v>5832</v>
      </c>
      <c r="D595" s="32" t="s">
        <v>722</v>
      </c>
    </row>
    <row r="596" spans="1:4" ht="27" x14ac:dyDescent="0.25">
      <c r="A596" s="31" t="s">
        <v>1682</v>
      </c>
      <c r="B596" s="31" t="s">
        <v>4605</v>
      </c>
      <c r="C596" s="31" t="s">
        <v>5833</v>
      </c>
      <c r="D596" s="32" t="s">
        <v>755</v>
      </c>
    </row>
    <row r="597" spans="1:4" ht="27" x14ac:dyDescent="0.25">
      <c r="A597" s="31" t="s">
        <v>1683</v>
      </c>
      <c r="B597" s="31" t="s">
        <v>4606</v>
      </c>
      <c r="C597" s="31" t="s">
        <v>5834</v>
      </c>
      <c r="D597" s="32" t="s">
        <v>863</v>
      </c>
    </row>
    <row r="598" spans="1:4" ht="27" x14ac:dyDescent="0.25">
      <c r="A598" s="31" t="s">
        <v>1684</v>
      </c>
      <c r="B598" s="31" t="s">
        <v>4607</v>
      </c>
      <c r="C598" s="31" t="s">
        <v>5835</v>
      </c>
      <c r="D598" s="32" t="s">
        <v>914</v>
      </c>
    </row>
    <row r="599" spans="1:4" ht="27" x14ac:dyDescent="0.25">
      <c r="A599" s="16" t="s">
        <v>1426</v>
      </c>
      <c r="B599" s="16" t="s">
        <v>4608</v>
      </c>
      <c r="C599" s="16" t="s">
        <v>5836</v>
      </c>
      <c r="D599" s="30" t="s">
        <v>1427</v>
      </c>
    </row>
    <row r="600" spans="1:4" ht="13.5" x14ac:dyDescent="0.25">
      <c r="A600" s="16" t="s">
        <v>1707</v>
      </c>
      <c r="B600" s="16" t="s">
        <v>4609</v>
      </c>
      <c r="C600" s="16" t="s">
        <v>5837</v>
      </c>
      <c r="D600" s="17" t="s">
        <v>170</v>
      </c>
    </row>
    <row r="601" spans="1:4" ht="27" x14ac:dyDescent="0.25">
      <c r="A601" s="16" t="s">
        <v>1708</v>
      </c>
      <c r="B601" s="16" t="s">
        <v>4610</v>
      </c>
      <c r="C601" s="16" t="s">
        <v>5838</v>
      </c>
      <c r="D601" s="17" t="s">
        <v>330</v>
      </c>
    </row>
    <row r="602" spans="1:4" ht="27" x14ac:dyDescent="0.25">
      <c r="A602" s="31" t="s">
        <v>1709</v>
      </c>
      <c r="B602" s="31" t="s">
        <v>4611</v>
      </c>
      <c r="C602" s="31" t="s">
        <v>5839</v>
      </c>
      <c r="D602" s="32" t="s">
        <v>333</v>
      </c>
    </row>
    <row r="603" spans="1:4" ht="27" x14ac:dyDescent="0.25">
      <c r="A603" s="31" t="s">
        <v>1710</v>
      </c>
      <c r="B603" s="31" t="s">
        <v>4612</v>
      </c>
      <c r="C603" s="31" t="s">
        <v>5840</v>
      </c>
      <c r="D603" s="32" t="s">
        <v>369</v>
      </c>
    </row>
    <row r="604" spans="1:4" ht="40.5" x14ac:dyDescent="0.25">
      <c r="A604" s="31" t="s">
        <v>1711</v>
      </c>
      <c r="B604" s="31" t="s">
        <v>4613</v>
      </c>
      <c r="C604" s="31" t="s">
        <v>5841</v>
      </c>
      <c r="D604" s="32" t="s">
        <v>384</v>
      </c>
    </row>
    <row r="605" spans="1:4" ht="40.5" x14ac:dyDescent="0.25">
      <c r="A605" s="31" t="s">
        <v>1712</v>
      </c>
      <c r="B605" s="31" t="s">
        <v>4614</v>
      </c>
      <c r="C605" s="31" t="s">
        <v>5842</v>
      </c>
      <c r="D605" s="32" t="s">
        <v>459</v>
      </c>
    </row>
    <row r="606" spans="1:4" ht="27" x14ac:dyDescent="0.25">
      <c r="A606" s="31" t="s">
        <v>1713</v>
      </c>
      <c r="B606" s="31" t="s">
        <v>4615</v>
      </c>
      <c r="C606" s="31" t="s">
        <v>5843</v>
      </c>
      <c r="D606" s="32" t="s">
        <v>588</v>
      </c>
    </row>
    <row r="607" spans="1:4" ht="27" x14ac:dyDescent="0.25">
      <c r="A607" s="31" t="s">
        <v>1714</v>
      </c>
      <c r="B607" s="31" t="s">
        <v>4616</v>
      </c>
      <c r="C607" s="31" t="s">
        <v>5844</v>
      </c>
      <c r="D607" s="32" t="s">
        <v>650</v>
      </c>
    </row>
    <row r="608" spans="1:4" ht="54" x14ac:dyDescent="0.25">
      <c r="A608" s="31" t="s">
        <v>1715</v>
      </c>
      <c r="B608" s="31" t="s">
        <v>4617</v>
      </c>
      <c r="C608" s="31" t="s">
        <v>5845</v>
      </c>
      <c r="D608" s="32" t="s">
        <v>674</v>
      </c>
    </row>
    <row r="609" spans="1:4" ht="40.5" x14ac:dyDescent="0.25">
      <c r="A609" s="31" t="s">
        <v>1716</v>
      </c>
      <c r="B609" s="31" t="s">
        <v>4618</v>
      </c>
      <c r="C609" s="31" t="s">
        <v>5846</v>
      </c>
      <c r="D609" s="32" t="s">
        <v>722</v>
      </c>
    </row>
    <row r="610" spans="1:4" ht="27" x14ac:dyDescent="0.25">
      <c r="A610" s="31" t="s">
        <v>1717</v>
      </c>
      <c r="B610" s="31" t="s">
        <v>4619</v>
      </c>
      <c r="C610" s="31" t="s">
        <v>5847</v>
      </c>
      <c r="D610" s="32" t="s">
        <v>755</v>
      </c>
    </row>
    <row r="611" spans="1:4" ht="27" x14ac:dyDescent="0.25">
      <c r="A611" s="31" t="s">
        <v>1718</v>
      </c>
      <c r="B611" s="31" t="s">
        <v>4620</v>
      </c>
      <c r="C611" s="31" t="s">
        <v>5848</v>
      </c>
      <c r="D611" s="32" t="s">
        <v>863</v>
      </c>
    </row>
    <row r="612" spans="1:4" ht="27" x14ac:dyDescent="0.25">
      <c r="A612" s="31" t="s">
        <v>1719</v>
      </c>
      <c r="B612" s="31" t="s">
        <v>4621</v>
      </c>
      <c r="C612" s="31" t="s">
        <v>5849</v>
      </c>
      <c r="D612" s="32" t="s">
        <v>914</v>
      </c>
    </row>
    <row r="613" spans="1:4" ht="27" x14ac:dyDescent="0.25">
      <c r="A613" s="16" t="s">
        <v>1428</v>
      </c>
      <c r="B613" s="16" t="s">
        <v>4622</v>
      </c>
      <c r="C613" s="16" t="s">
        <v>5850</v>
      </c>
      <c r="D613" s="30" t="s">
        <v>1429</v>
      </c>
    </row>
    <row r="614" spans="1:4" ht="13.5" x14ac:dyDescent="0.25">
      <c r="A614" s="16" t="s">
        <v>1733</v>
      </c>
      <c r="B614" s="16" t="s">
        <v>4623</v>
      </c>
      <c r="C614" s="16" t="s">
        <v>5851</v>
      </c>
      <c r="D614" s="17" t="s">
        <v>170</v>
      </c>
    </row>
    <row r="615" spans="1:4" ht="27" x14ac:dyDescent="0.25">
      <c r="A615" s="16" t="s">
        <v>1734</v>
      </c>
      <c r="B615" s="16" t="s">
        <v>4624</v>
      </c>
      <c r="C615" s="16" t="s">
        <v>5852</v>
      </c>
      <c r="D615" s="17" t="s">
        <v>330</v>
      </c>
    </row>
    <row r="616" spans="1:4" ht="27" x14ac:dyDescent="0.25">
      <c r="A616" s="31" t="s">
        <v>1735</v>
      </c>
      <c r="B616" s="31" t="s">
        <v>4625</v>
      </c>
      <c r="C616" s="31" t="s">
        <v>5853</v>
      </c>
      <c r="D616" s="32" t="s">
        <v>333</v>
      </c>
    </row>
    <row r="617" spans="1:4" ht="27" x14ac:dyDescent="0.25">
      <c r="A617" s="31" t="s">
        <v>1736</v>
      </c>
      <c r="B617" s="31" t="s">
        <v>4626</v>
      </c>
      <c r="C617" s="31" t="s">
        <v>5854</v>
      </c>
      <c r="D617" s="32" t="s">
        <v>369</v>
      </c>
    </row>
    <row r="618" spans="1:4" ht="40.5" x14ac:dyDescent="0.25">
      <c r="A618" s="31" t="s">
        <v>1737</v>
      </c>
      <c r="B618" s="31" t="s">
        <v>4627</v>
      </c>
      <c r="C618" s="31" t="s">
        <v>5855</v>
      </c>
      <c r="D618" s="32" t="s">
        <v>384</v>
      </c>
    </row>
    <row r="619" spans="1:4" ht="40.5" x14ac:dyDescent="0.25">
      <c r="A619" s="31" t="s">
        <v>1738</v>
      </c>
      <c r="B619" s="31" t="s">
        <v>4628</v>
      </c>
      <c r="C619" s="31" t="s">
        <v>5856</v>
      </c>
      <c r="D619" s="32" t="s">
        <v>459</v>
      </c>
    </row>
    <row r="620" spans="1:4" ht="27" x14ac:dyDescent="0.25">
      <c r="A620" s="31" t="s">
        <v>1739</v>
      </c>
      <c r="B620" s="31" t="s">
        <v>4629</v>
      </c>
      <c r="C620" s="31" t="s">
        <v>5857</v>
      </c>
      <c r="D620" s="32" t="s">
        <v>588</v>
      </c>
    </row>
    <row r="621" spans="1:4" ht="27" x14ac:dyDescent="0.25">
      <c r="A621" s="31" t="s">
        <v>1740</v>
      </c>
      <c r="B621" s="31" t="s">
        <v>4630</v>
      </c>
      <c r="C621" s="31" t="s">
        <v>5858</v>
      </c>
      <c r="D621" s="32" t="s">
        <v>650</v>
      </c>
    </row>
    <row r="622" spans="1:4" ht="54" x14ac:dyDescent="0.25">
      <c r="A622" s="31" t="s">
        <v>1741</v>
      </c>
      <c r="B622" s="31" t="s">
        <v>4631</v>
      </c>
      <c r="C622" s="31" t="s">
        <v>5859</v>
      </c>
      <c r="D622" s="32" t="s">
        <v>674</v>
      </c>
    </row>
    <row r="623" spans="1:4" ht="40.5" x14ac:dyDescent="0.25">
      <c r="A623" s="31" t="s">
        <v>1742</v>
      </c>
      <c r="B623" s="31" t="s">
        <v>4632</v>
      </c>
      <c r="C623" s="31" t="s">
        <v>5860</v>
      </c>
      <c r="D623" s="32" t="s">
        <v>722</v>
      </c>
    </row>
    <row r="624" spans="1:4" ht="27" x14ac:dyDescent="0.25">
      <c r="A624" s="31" t="s">
        <v>1743</v>
      </c>
      <c r="B624" s="31" t="s">
        <v>4633</v>
      </c>
      <c r="C624" s="31" t="s">
        <v>5861</v>
      </c>
      <c r="D624" s="32" t="s">
        <v>755</v>
      </c>
    </row>
    <row r="625" spans="1:4" ht="27" x14ac:dyDescent="0.25">
      <c r="A625" s="31" t="s">
        <v>1744</v>
      </c>
      <c r="B625" s="31" t="s">
        <v>4634</v>
      </c>
      <c r="C625" s="31" t="s">
        <v>5862</v>
      </c>
      <c r="D625" s="32" t="s">
        <v>863</v>
      </c>
    </row>
    <row r="626" spans="1:4" ht="27" x14ac:dyDescent="0.25">
      <c r="A626" s="31" t="s">
        <v>1745</v>
      </c>
      <c r="B626" s="31" t="s">
        <v>4635</v>
      </c>
      <c r="C626" s="31" t="s">
        <v>5863</v>
      </c>
      <c r="D626" s="32" t="s">
        <v>914</v>
      </c>
    </row>
    <row r="627" spans="1:4" ht="27" x14ac:dyDescent="0.25">
      <c r="A627" s="16" t="s">
        <v>1430</v>
      </c>
      <c r="B627" s="16" t="s">
        <v>4636</v>
      </c>
      <c r="C627" s="16" t="s">
        <v>5864</v>
      </c>
      <c r="D627" s="30" t="s">
        <v>1431</v>
      </c>
    </row>
    <row r="628" spans="1:4" ht="13.5" x14ac:dyDescent="0.25">
      <c r="A628" s="16" t="s">
        <v>1759</v>
      </c>
      <c r="B628" s="16" t="s">
        <v>4637</v>
      </c>
      <c r="C628" s="16" t="s">
        <v>5865</v>
      </c>
      <c r="D628" s="17" t="s">
        <v>170</v>
      </c>
    </row>
    <row r="629" spans="1:4" ht="27" x14ac:dyDescent="0.25">
      <c r="A629" s="16" t="s">
        <v>1760</v>
      </c>
      <c r="B629" s="16" t="s">
        <v>4638</v>
      </c>
      <c r="C629" s="16" t="s">
        <v>5866</v>
      </c>
      <c r="D629" s="17" t="s">
        <v>330</v>
      </c>
    </row>
    <row r="630" spans="1:4" ht="27" x14ac:dyDescent="0.25">
      <c r="A630" s="31" t="s">
        <v>1761</v>
      </c>
      <c r="B630" s="31" t="s">
        <v>4639</v>
      </c>
      <c r="C630" s="31" t="s">
        <v>5867</v>
      </c>
      <c r="D630" s="32" t="s">
        <v>333</v>
      </c>
    </row>
    <row r="631" spans="1:4" ht="27" x14ac:dyDescent="0.25">
      <c r="A631" s="31" t="s">
        <v>1762</v>
      </c>
      <c r="B631" s="31" t="s">
        <v>4640</v>
      </c>
      <c r="C631" s="31" t="s">
        <v>5868</v>
      </c>
      <c r="D631" s="32" t="s">
        <v>369</v>
      </c>
    </row>
    <row r="632" spans="1:4" ht="40.5" x14ac:dyDescent="0.25">
      <c r="A632" s="31" t="s">
        <v>1763</v>
      </c>
      <c r="B632" s="31" t="s">
        <v>4641</v>
      </c>
      <c r="C632" s="31" t="s">
        <v>5869</v>
      </c>
      <c r="D632" s="32" t="s">
        <v>384</v>
      </c>
    </row>
    <row r="633" spans="1:4" ht="40.5" x14ac:dyDescent="0.25">
      <c r="A633" s="31" t="s">
        <v>1764</v>
      </c>
      <c r="B633" s="31" t="s">
        <v>4642</v>
      </c>
      <c r="C633" s="31" t="s">
        <v>5870</v>
      </c>
      <c r="D633" s="32" t="s">
        <v>459</v>
      </c>
    </row>
    <row r="634" spans="1:4" ht="27" x14ac:dyDescent="0.25">
      <c r="A634" s="31" t="s">
        <v>1765</v>
      </c>
      <c r="B634" s="31" t="s">
        <v>4643</v>
      </c>
      <c r="C634" s="31" t="s">
        <v>5871</v>
      </c>
      <c r="D634" s="32" t="s">
        <v>588</v>
      </c>
    </row>
    <row r="635" spans="1:4" ht="27" x14ac:dyDescent="0.25">
      <c r="A635" s="31" t="s">
        <v>1766</v>
      </c>
      <c r="B635" s="31" t="s">
        <v>4644</v>
      </c>
      <c r="C635" s="31" t="s">
        <v>5872</v>
      </c>
      <c r="D635" s="32" t="s">
        <v>650</v>
      </c>
    </row>
    <row r="636" spans="1:4" ht="54" x14ac:dyDescent="0.25">
      <c r="A636" s="31" t="s">
        <v>1767</v>
      </c>
      <c r="B636" s="31" t="s">
        <v>4645</v>
      </c>
      <c r="C636" s="31" t="s">
        <v>5873</v>
      </c>
      <c r="D636" s="32" t="s">
        <v>674</v>
      </c>
    </row>
    <row r="637" spans="1:4" ht="40.5" x14ac:dyDescent="0.25">
      <c r="A637" s="31" t="s">
        <v>1768</v>
      </c>
      <c r="B637" s="31" t="s">
        <v>4646</v>
      </c>
      <c r="C637" s="31" t="s">
        <v>5874</v>
      </c>
      <c r="D637" s="32" t="s">
        <v>722</v>
      </c>
    </row>
    <row r="638" spans="1:4" ht="27" x14ac:dyDescent="0.25">
      <c r="A638" s="31" t="s">
        <v>1769</v>
      </c>
      <c r="B638" s="31" t="s">
        <v>4647</v>
      </c>
      <c r="C638" s="31" t="s">
        <v>5875</v>
      </c>
      <c r="D638" s="32" t="s">
        <v>755</v>
      </c>
    </row>
    <row r="639" spans="1:4" ht="27" x14ac:dyDescent="0.25">
      <c r="A639" s="31" t="s">
        <v>1770</v>
      </c>
      <c r="B639" s="31" t="s">
        <v>4648</v>
      </c>
      <c r="C639" s="31" t="s">
        <v>5876</v>
      </c>
      <c r="D639" s="32" t="s">
        <v>863</v>
      </c>
    </row>
    <row r="640" spans="1:4" ht="27" x14ac:dyDescent="0.25">
      <c r="A640" s="31" t="s">
        <v>1771</v>
      </c>
      <c r="B640" s="31" t="s">
        <v>4649</v>
      </c>
      <c r="C640" s="31" t="s">
        <v>5877</v>
      </c>
      <c r="D640" s="32" t="s">
        <v>914</v>
      </c>
    </row>
    <row r="641" spans="1:4" ht="27" x14ac:dyDescent="0.25">
      <c r="A641" s="16" t="s">
        <v>1432</v>
      </c>
      <c r="B641" s="16" t="s">
        <v>4650</v>
      </c>
      <c r="C641" s="16" t="s">
        <v>5878</v>
      </c>
      <c r="D641" s="30" t="s">
        <v>1433</v>
      </c>
    </row>
    <row r="642" spans="1:4" ht="13.5" x14ac:dyDescent="0.25">
      <c r="A642" s="16" t="s">
        <v>1785</v>
      </c>
      <c r="B642" s="16" t="s">
        <v>4651</v>
      </c>
      <c r="C642" s="16" t="s">
        <v>5879</v>
      </c>
      <c r="D642" s="17" t="s">
        <v>170</v>
      </c>
    </row>
    <row r="643" spans="1:4" ht="27" x14ac:dyDescent="0.25">
      <c r="A643" s="16" t="s">
        <v>1786</v>
      </c>
      <c r="B643" s="16" t="s">
        <v>4652</v>
      </c>
      <c r="C643" s="16" t="s">
        <v>5880</v>
      </c>
      <c r="D643" s="17" t="s">
        <v>330</v>
      </c>
    </row>
    <row r="644" spans="1:4" ht="27" x14ac:dyDescent="0.25">
      <c r="A644" s="31" t="s">
        <v>1787</v>
      </c>
      <c r="B644" s="31" t="s">
        <v>4653</v>
      </c>
      <c r="C644" s="31" t="s">
        <v>5881</v>
      </c>
      <c r="D644" s="32" t="s">
        <v>333</v>
      </c>
    </row>
    <row r="645" spans="1:4" ht="27" x14ac:dyDescent="0.25">
      <c r="A645" s="31" t="s">
        <v>1788</v>
      </c>
      <c r="B645" s="31" t="s">
        <v>4654</v>
      </c>
      <c r="C645" s="31" t="s">
        <v>5882</v>
      </c>
      <c r="D645" s="32" t="s">
        <v>369</v>
      </c>
    </row>
    <row r="646" spans="1:4" ht="40.5" x14ac:dyDescent="0.25">
      <c r="A646" s="31" t="s">
        <v>1789</v>
      </c>
      <c r="B646" s="31" t="s">
        <v>4655</v>
      </c>
      <c r="C646" s="31" t="s">
        <v>5883</v>
      </c>
      <c r="D646" s="32" t="s">
        <v>384</v>
      </c>
    </row>
    <row r="647" spans="1:4" ht="40.5" x14ac:dyDescent="0.25">
      <c r="A647" s="31" t="s">
        <v>1790</v>
      </c>
      <c r="B647" s="31" t="s">
        <v>4656</v>
      </c>
      <c r="C647" s="31" t="s">
        <v>5884</v>
      </c>
      <c r="D647" s="32" t="s">
        <v>459</v>
      </c>
    </row>
    <row r="648" spans="1:4" ht="27" x14ac:dyDescent="0.25">
      <c r="A648" s="31" t="s">
        <v>1791</v>
      </c>
      <c r="B648" s="31" t="s">
        <v>4657</v>
      </c>
      <c r="C648" s="31" t="s">
        <v>5885</v>
      </c>
      <c r="D648" s="32" t="s">
        <v>588</v>
      </c>
    </row>
    <row r="649" spans="1:4" ht="27" x14ac:dyDescent="0.25">
      <c r="A649" s="31" t="s">
        <v>1792</v>
      </c>
      <c r="B649" s="31" t="s">
        <v>4658</v>
      </c>
      <c r="C649" s="31" t="s">
        <v>5886</v>
      </c>
      <c r="D649" s="32" t="s">
        <v>650</v>
      </c>
    </row>
    <row r="650" spans="1:4" ht="54" x14ac:dyDescent="0.25">
      <c r="A650" s="31" t="s">
        <v>1793</v>
      </c>
      <c r="B650" s="31" t="s">
        <v>4659</v>
      </c>
      <c r="C650" s="31" t="s">
        <v>5887</v>
      </c>
      <c r="D650" s="32" t="s">
        <v>674</v>
      </c>
    </row>
    <row r="651" spans="1:4" ht="40.5" x14ac:dyDescent="0.25">
      <c r="A651" s="31" t="s">
        <v>1794</v>
      </c>
      <c r="B651" s="31" t="s">
        <v>4660</v>
      </c>
      <c r="C651" s="31" t="s">
        <v>5888</v>
      </c>
      <c r="D651" s="32" t="s">
        <v>722</v>
      </c>
    </row>
    <row r="652" spans="1:4" ht="27" x14ac:dyDescent="0.25">
      <c r="A652" s="31" t="s">
        <v>1795</v>
      </c>
      <c r="B652" s="31" t="s">
        <v>4661</v>
      </c>
      <c r="C652" s="31" t="s">
        <v>5889</v>
      </c>
      <c r="D652" s="32" t="s">
        <v>755</v>
      </c>
    </row>
    <row r="653" spans="1:4" ht="27" x14ac:dyDescent="0.25">
      <c r="A653" s="31" t="s">
        <v>1796</v>
      </c>
      <c r="B653" s="31" t="s">
        <v>4662</v>
      </c>
      <c r="C653" s="31" t="s">
        <v>5890</v>
      </c>
      <c r="D653" s="32" t="s">
        <v>863</v>
      </c>
    </row>
    <row r="654" spans="1:4" ht="27" x14ac:dyDescent="0.25">
      <c r="A654" s="31" t="s">
        <v>1797</v>
      </c>
      <c r="B654" s="31" t="s">
        <v>4663</v>
      </c>
      <c r="C654" s="31" t="s">
        <v>5891</v>
      </c>
      <c r="D654" s="32" t="s">
        <v>914</v>
      </c>
    </row>
    <row r="655" spans="1:4" ht="27" x14ac:dyDescent="0.25">
      <c r="A655" s="16" t="s">
        <v>1434</v>
      </c>
      <c r="B655" s="16" t="s">
        <v>4664</v>
      </c>
      <c r="C655" s="16" t="s">
        <v>5892</v>
      </c>
      <c r="D655" s="30" t="s">
        <v>1435</v>
      </c>
    </row>
    <row r="656" spans="1:4" ht="13.5" x14ac:dyDescent="0.25">
      <c r="A656" s="16" t="s">
        <v>1811</v>
      </c>
      <c r="B656" s="16" t="s">
        <v>4665</v>
      </c>
      <c r="C656" s="16" t="s">
        <v>5893</v>
      </c>
      <c r="D656" s="17" t="s">
        <v>170</v>
      </c>
    </row>
    <row r="657" spans="1:4" ht="27" x14ac:dyDescent="0.25">
      <c r="A657" s="16" t="s">
        <v>1812</v>
      </c>
      <c r="B657" s="16" t="s">
        <v>4666</v>
      </c>
      <c r="C657" s="16" t="s">
        <v>5894</v>
      </c>
      <c r="D657" s="17" t="s">
        <v>330</v>
      </c>
    </row>
    <row r="658" spans="1:4" ht="27" x14ac:dyDescent="0.25">
      <c r="A658" s="31" t="s">
        <v>1813</v>
      </c>
      <c r="B658" s="31" t="s">
        <v>4667</v>
      </c>
      <c r="C658" s="31" t="s">
        <v>5895</v>
      </c>
      <c r="D658" s="32" t="s">
        <v>333</v>
      </c>
    </row>
    <row r="659" spans="1:4" ht="27" x14ac:dyDescent="0.25">
      <c r="A659" s="31" t="s">
        <v>1814</v>
      </c>
      <c r="B659" s="31" t="s">
        <v>4668</v>
      </c>
      <c r="C659" s="31" t="s">
        <v>5896</v>
      </c>
      <c r="D659" s="32" t="s">
        <v>369</v>
      </c>
    </row>
    <row r="660" spans="1:4" ht="40.5" x14ac:dyDescent="0.25">
      <c r="A660" s="31" t="s">
        <v>1815</v>
      </c>
      <c r="B660" s="31" t="s">
        <v>4669</v>
      </c>
      <c r="C660" s="31" t="s">
        <v>5897</v>
      </c>
      <c r="D660" s="32" t="s">
        <v>384</v>
      </c>
    </row>
    <row r="661" spans="1:4" ht="40.5" x14ac:dyDescent="0.25">
      <c r="A661" s="31" t="s">
        <v>1816</v>
      </c>
      <c r="B661" s="31" t="s">
        <v>4670</v>
      </c>
      <c r="C661" s="31" t="s">
        <v>5898</v>
      </c>
      <c r="D661" s="32" t="s">
        <v>459</v>
      </c>
    </row>
    <row r="662" spans="1:4" ht="27" x14ac:dyDescent="0.25">
      <c r="A662" s="31" t="s">
        <v>1817</v>
      </c>
      <c r="B662" s="31" t="s">
        <v>4671</v>
      </c>
      <c r="C662" s="31" t="s">
        <v>5899</v>
      </c>
      <c r="D662" s="32" t="s">
        <v>588</v>
      </c>
    </row>
    <row r="663" spans="1:4" ht="27" x14ac:dyDescent="0.25">
      <c r="A663" s="31" t="s">
        <v>1818</v>
      </c>
      <c r="B663" s="31" t="s">
        <v>4672</v>
      </c>
      <c r="C663" s="31" t="s">
        <v>5900</v>
      </c>
      <c r="D663" s="32" t="s">
        <v>650</v>
      </c>
    </row>
    <row r="664" spans="1:4" ht="54" x14ac:dyDescent="0.25">
      <c r="A664" s="31" t="s">
        <v>1819</v>
      </c>
      <c r="B664" s="31" t="s">
        <v>4673</v>
      </c>
      <c r="C664" s="31" t="s">
        <v>5901</v>
      </c>
      <c r="D664" s="32" t="s">
        <v>674</v>
      </c>
    </row>
    <row r="665" spans="1:4" ht="40.5" x14ac:dyDescent="0.25">
      <c r="A665" s="31" t="s">
        <v>1820</v>
      </c>
      <c r="B665" s="31" t="s">
        <v>4674</v>
      </c>
      <c r="C665" s="31" t="s">
        <v>5902</v>
      </c>
      <c r="D665" s="32" t="s">
        <v>722</v>
      </c>
    </row>
    <row r="666" spans="1:4" ht="27" x14ac:dyDescent="0.25">
      <c r="A666" s="31" t="s">
        <v>1821</v>
      </c>
      <c r="B666" s="31" t="s">
        <v>4675</v>
      </c>
      <c r="C666" s="31" t="s">
        <v>5903</v>
      </c>
      <c r="D666" s="32" t="s">
        <v>755</v>
      </c>
    </row>
    <row r="667" spans="1:4" ht="27" x14ac:dyDescent="0.25">
      <c r="A667" s="31" t="s">
        <v>1822</v>
      </c>
      <c r="B667" s="31" t="s">
        <v>4676</v>
      </c>
      <c r="C667" s="31" t="s">
        <v>5904</v>
      </c>
      <c r="D667" s="32" t="s">
        <v>863</v>
      </c>
    </row>
    <row r="668" spans="1:4" ht="27" x14ac:dyDescent="0.25">
      <c r="A668" s="31" t="s">
        <v>1823</v>
      </c>
      <c r="B668" s="31" t="s">
        <v>4677</v>
      </c>
      <c r="C668" s="31" t="s">
        <v>5905</v>
      </c>
      <c r="D668" s="32" t="s">
        <v>914</v>
      </c>
    </row>
    <row r="669" spans="1:4" ht="27" x14ac:dyDescent="0.25">
      <c r="A669" s="16" t="s">
        <v>1436</v>
      </c>
      <c r="B669" s="16" t="s">
        <v>4678</v>
      </c>
      <c r="C669" s="16" t="s">
        <v>5906</v>
      </c>
      <c r="D669" s="30" t="s">
        <v>1437</v>
      </c>
    </row>
    <row r="670" spans="1:4" ht="13.5" x14ac:dyDescent="0.25">
      <c r="A670" s="16" t="s">
        <v>1837</v>
      </c>
      <c r="B670" s="16" t="s">
        <v>4679</v>
      </c>
      <c r="C670" s="16" t="s">
        <v>5907</v>
      </c>
      <c r="D670" s="17" t="s">
        <v>170</v>
      </c>
    </row>
    <row r="671" spans="1:4" ht="27" x14ac:dyDescent="0.25">
      <c r="A671" s="16" t="s">
        <v>1838</v>
      </c>
      <c r="B671" s="16" t="s">
        <v>4680</v>
      </c>
      <c r="C671" s="16" t="s">
        <v>5908</v>
      </c>
      <c r="D671" s="17" t="s">
        <v>330</v>
      </c>
    </row>
    <row r="672" spans="1:4" ht="27" x14ac:dyDescent="0.25">
      <c r="A672" s="31" t="s">
        <v>1839</v>
      </c>
      <c r="B672" s="31" t="s">
        <v>4681</v>
      </c>
      <c r="C672" s="31" t="s">
        <v>5909</v>
      </c>
      <c r="D672" s="32" t="s">
        <v>333</v>
      </c>
    </row>
    <row r="673" spans="1:4" ht="27" x14ac:dyDescent="0.25">
      <c r="A673" s="31" t="s">
        <v>1840</v>
      </c>
      <c r="B673" s="31" t="s">
        <v>4682</v>
      </c>
      <c r="C673" s="31" t="s">
        <v>5910</v>
      </c>
      <c r="D673" s="32" t="s">
        <v>369</v>
      </c>
    </row>
    <row r="674" spans="1:4" ht="40.5" x14ac:dyDescent="0.25">
      <c r="A674" s="31" t="s">
        <v>1841</v>
      </c>
      <c r="B674" s="31" t="s">
        <v>4683</v>
      </c>
      <c r="C674" s="31" t="s">
        <v>5911</v>
      </c>
      <c r="D674" s="32" t="s">
        <v>384</v>
      </c>
    </row>
    <row r="675" spans="1:4" ht="40.5" x14ac:dyDescent="0.25">
      <c r="A675" s="31" t="s">
        <v>1842</v>
      </c>
      <c r="B675" s="31" t="s">
        <v>4684</v>
      </c>
      <c r="C675" s="31" t="s">
        <v>5912</v>
      </c>
      <c r="D675" s="32" t="s">
        <v>459</v>
      </c>
    </row>
    <row r="676" spans="1:4" ht="27" x14ac:dyDescent="0.25">
      <c r="A676" s="31" t="s">
        <v>1843</v>
      </c>
      <c r="B676" s="31" t="s">
        <v>4685</v>
      </c>
      <c r="C676" s="31" t="s">
        <v>5913</v>
      </c>
      <c r="D676" s="32" t="s">
        <v>588</v>
      </c>
    </row>
    <row r="677" spans="1:4" ht="27" x14ac:dyDescent="0.25">
      <c r="A677" s="31" t="s">
        <v>1844</v>
      </c>
      <c r="B677" s="31" t="s">
        <v>4686</v>
      </c>
      <c r="C677" s="31" t="s">
        <v>5914</v>
      </c>
      <c r="D677" s="32" t="s">
        <v>650</v>
      </c>
    </row>
    <row r="678" spans="1:4" ht="54" x14ac:dyDescent="0.25">
      <c r="A678" s="31" t="s">
        <v>1845</v>
      </c>
      <c r="B678" s="31" t="s">
        <v>4687</v>
      </c>
      <c r="C678" s="31" t="s">
        <v>5915</v>
      </c>
      <c r="D678" s="32" t="s">
        <v>674</v>
      </c>
    </row>
    <row r="679" spans="1:4" ht="40.5" x14ac:dyDescent="0.25">
      <c r="A679" s="31" t="s">
        <v>1846</v>
      </c>
      <c r="B679" s="31" t="s">
        <v>4688</v>
      </c>
      <c r="C679" s="31" t="s">
        <v>5916</v>
      </c>
      <c r="D679" s="32" t="s">
        <v>722</v>
      </c>
    </row>
    <row r="680" spans="1:4" ht="27" x14ac:dyDescent="0.25">
      <c r="A680" s="31" t="s">
        <v>1847</v>
      </c>
      <c r="B680" s="31" t="s">
        <v>4689</v>
      </c>
      <c r="C680" s="31" t="s">
        <v>5917</v>
      </c>
      <c r="D680" s="32" t="s">
        <v>755</v>
      </c>
    </row>
    <row r="681" spans="1:4" ht="27" x14ac:dyDescent="0.25">
      <c r="A681" s="31" t="s">
        <v>1848</v>
      </c>
      <c r="B681" s="31" t="s">
        <v>4690</v>
      </c>
      <c r="C681" s="31" t="s">
        <v>5918</v>
      </c>
      <c r="D681" s="32" t="s">
        <v>863</v>
      </c>
    </row>
    <row r="682" spans="1:4" ht="27" x14ac:dyDescent="0.25">
      <c r="A682" s="31" t="s">
        <v>1849</v>
      </c>
      <c r="B682" s="31" t="s">
        <v>4691</v>
      </c>
      <c r="C682" s="31" t="s">
        <v>5919</v>
      </c>
      <c r="D682" s="32" t="s">
        <v>914</v>
      </c>
    </row>
    <row r="683" spans="1:4" ht="27" x14ac:dyDescent="0.25">
      <c r="A683" s="16" t="s">
        <v>1438</v>
      </c>
      <c r="B683" s="16" t="s">
        <v>4692</v>
      </c>
      <c r="C683" s="16" t="s">
        <v>5920</v>
      </c>
      <c r="D683" s="30" t="s">
        <v>1439</v>
      </c>
    </row>
    <row r="684" spans="1:4" ht="13.5" x14ac:dyDescent="0.25">
      <c r="A684" s="16" t="s">
        <v>1863</v>
      </c>
      <c r="B684" s="16" t="s">
        <v>4693</v>
      </c>
      <c r="C684" s="16" t="s">
        <v>5921</v>
      </c>
      <c r="D684" s="17" t="s">
        <v>170</v>
      </c>
    </row>
    <row r="685" spans="1:4" ht="27" x14ac:dyDescent="0.25">
      <c r="A685" s="16" t="s">
        <v>1864</v>
      </c>
      <c r="B685" s="16" t="s">
        <v>4694</v>
      </c>
      <c r="C685" s="16" t="s">
        <v>5922</v>
      </c>
      <c r="D685" s="17" t="s">
        <v>330</v>
      </c>
    </row>
    <row r="686" spans="1:4" ht="27" x14ac:dyDescent="0.25">
      <c r="A686" s="31" t="s">
        <v>1865</v>
      </c>
      <c r="B686" s="31" t="s">
        <v>4695</v>
      </c>
      <c r="C686" s="31" t="s">
        <v>5923</v>
      </c>
      <c r="D686" s="32" t="s">
        <v>333</v>
      </c>
    </row>
    <row r="687" spans="1:4" ht="27" x14ac:dyDescent="0.25">
      <c r="A687" s="31" t="s">
        <v>1866</v>
      </c>
      <c r="B687" s="31" t="s">
        <v>4696</v>
      </c>
      <c r="C687" s="31" t="s">
        <v>5924</v>
      </c>
      <c r="D687" s="32" t="s">
        <v>369</v>
      </c>
    </row>
    <row r="688" spans="1:4" ht="40.5" x14ac:dyDescent="0.25">
      <c r="A688" s="31" t="s">
        <v>1867</v>
      </c>
      <c r="B688" s="31" t="s">
        <v>4697</v>
      </c>
      <c r="C688" s="31" t="s">
        <v>5925</v>
      </c>
      <c r="D688" s="32" t="s">
        <v>384</v>
      </c>
    </row>
    <row r="689" spans="1:4" ht="40.5" x14ac:dyDescent="0.25">
      <c r="A689" s="31" t="s">
        <v>1868</v>
      </c>
      <c r="B689" s="31" t="s">
        <v>4698</v>
      </c>
      <c r="C689" s="31" t="s">
        <v>5926</v>
      </c>
      <c r="D689" s="32" t="s">
        <v>459</v>
      </c>
    </row>
    <row r="690" spans="1:4" ht="27" x14ac:dyDescent="0.25">
      <c r="A690" s="31" t="s">
        <v>1869</v>
      </c>
      <c r="B690" s="31" t="s">
        <v>4699</v>
      </c>
      <c r="C690" s="31" t="s">
        <v>5927</v>
      </c>
      <c r="D690" s="32" t="s">
        <v>588</v>
      </c>
    </row>
    <row r="691" spans="1:4" ht="27" x14ac:dyDescent="0.25">
      <c r="A691" s="31" t="s">
        <v>1870</v>
      </c>
      <c r="B691" s="31" t="s">
        <v>4700</v>
      </c>
      <c r="C691" s="31" t="s">
        <v>5928</v>
      </c>
      <c r="D691" s="32" t="s">
        <v>650</v>
      </c>
    </row>
    <row r="692" spans="1:4" ht="54" x14ac:dyDescent="0.25">
      <c r="A692" s="31" t="s">
        <v>1871</v>
      </c>
      <c r="B692" s="31" t="s">
        <v>4701</v>
      </c>
      <c r="C692" s="31" t="s">
        <v>5929</v>
      </c>
      <c r="D692" s="32" t="s">
        <v>674</v>
      </c>
    </row>
    <row r="693" spans="1:4" ht="40.5" x14ac:dyDescent="0.25">
      <c r="A693" s="31" t="s">
        <v>1872</v>
      </c>
      <c r="B693" s="31" t="s">
        <v>4702</v>
      </c>
      <c r="C693" s="31" t="s">
        <v>5930</v>
      </c>
      <c r="D693" s="32" t="s">
        <v>722</v>
      </c>
    </row>
    <row r="694" spans="1:4" ht="27" x14ac:dyDescent="0.25">
      <c r="A694" s="31" t="s">
        <v>1873</v>
      </c>
      <c r="B694" s="31" t="s">
        <v>4703</v>
      </c>
      <c r="C694" s="31" t="s">
        <v>5931</v>
      </c>
      <c r="D694" s="32" t="s">
        <v>755</v>
      </c>
    </row>
    <row r="695" spans="1:4" ht="27" x14ac:dyDescent="0.25">
      <c r="A695" s="31" t="s">
        <v>1874</v>
      </c>
      <c r="B695" s="31" t="s">
        <v>4704</v>
      </c>
      <c r="C695" s="31" t="s">
        <v>5932</v>
      </c>
      <c r="D695" s="32" t="s">
        <v>863</v>
      </c>
    </row>
    <row r="696" spans="1:4" ht="27" x14ac:dyDescent="0.25">
      <c r="A696" s="31" t="s">
        <v>1875</v>
      </c>
      <c r="B696" s="31" t="s">
        <v>4705</v>
      </c>
      <c r="C696" s="31" t="s">
        <v>5933</v>
      </c>
      <c r="D696" s="32" t="s">
        <v>914</v>
      </c>
    </row>
    <row r="697" spans="1:4" ht="27" x14ac:dyDescent="0.25">
      <c r="A697" s="16" t="s">
        <v>1440</v>
      </c>
      <c r="B697" s="16" t="s">
        <v>4706</v>
      </c>
      <c r="C697" s="16" t="s">
        <v>5934</v>
      </c>
      <c r="D697" s="30" t="s">
        <v>1441</v>
      </c>
    </row>
    <row r="698" spans="1:4" ht="27" x14ac:dyDescent="0.25">
      <c r="A698" s="16" t="s">
        <v>1889</v>
      </c>
      <c r="B698" s="16" t="s">
        <v>4707</v>
      </c>
      <c r="C698" s="16" t="s">
        <v>5935</v>
      </c>
      <c r="D698" s="17" t="s">
        <v>170</v>
      </c>
    </row>
    <row r="699" spans="1:4" ht="27" x14ac:dyDescent="0.25">
      <c r="A699" s="16" t="s">
        <v>1890</v>
      </c>
      <c r="B699" s="16" t="s">
        <v>4708</v>
      </c>
      <c r="C699" s="16" t="s">
        <v>5936</v>
      </c>
      <c r="D699" s="17" t="s">
        <v>330</v>
      </c>
    </row>
    <row r="700" spans="1:4" ht="27" x14ac:dyDescent="0.25">
      <c r="A700" s="31" t="s">
        <v>1891</v>
      </c>
      <c r="B700" s="31" t="s">
        <v>4709</v>
      </c>
      <c r="C700" s="31" t="s">
        <v>5937</v>
      </c>
      <c r="D700" s="32" t="s">
        <v>333</v>
      </c>
    </row>
    <row r="701" spans="1:4" ht="27" x14ac:dyDescent="0.25">
      <c r="A701" s="31" t="s">
        <v>1892</v>
      </c>
      <c r="B701" s="31" t="s">
        <v>4710</v>
      </c>
      <c r="C701" s="31" t="s">
        <v>5938</v>
      </c>
      <c r="D701" s="32" t="s">
        <v>369</v>
      </c>
    </row>
    <row r="702" spans="1:4" ht="40.5" x14ac:dyDescent="0.25">
      <c r="A702" s="31" t="s">
        <v>1893</v>
      </c>
      <c r="B702" s="31" t="s">
        <v>4711</v>
      </c>
      <c r="C702" s="31" t="s">
        <v>5939</v>
      </c>
      <c r="D702" s="32" t="s">
        <v>384</v>
      </c>
    </row>
    <row r="703" spans="1:4" ht="40.5" x14ac:dyDescent="0.25">
      <c r="A703" s="31" t="s">
        <v>1894</v>
      </c>
      <c r="B703" s="31" t="s">
        <v>4712</v>
      </c>
      <c r="C703" s="31" t="s">
        <v>5940</v>
      </c>
      <c r="D703" s="32" t="s">
        <v>459</v>
      </c>
    </row>
    <row r="704" spans="1:4" ht="27" x14ac:dyDescent="0.25">
      <c r="A704" s="31" t="s">
        <v>1895</v>
      </c>
      <c r="B704" s="31" t="s">
        <v>4713</v>
      </c>
      <c r="C704" s="31" t="s">
        <v>5941</v>
      </c>
      <c r="D704" s="32" t="s">
        <v>588</v>
      </c>
    </row>
    <row r="705" spans="1:4" ht="27" x14ac:dyDescent="0.25">
      <c r="A705" s="31" t="s">
        <v>1896</v>
      </c>
      <c r="B705" s="31" t="s">
        <v>4714</v>
      </c>
      <c r="C705" s="31" t="s">
        <v>5942</v>
      </c>
      <c r="D705" s="32" t="s">
        <v>650</v>
      </c>
    </row>
    <row r="706" spans="1:4" ht="54" x14ac:dyDescent="0.25">
      <c r="A706" s="31" t="s">
        <v>1897</v>
      </c>
      <c r="B706" s="31" t="s">
        <v>4715</v>
      </c>
      <c r="C706" s="31" t="s">
        <v>5943</v>
      </c>
      <c r="D706" s="32" t="s">
        <v>674</v>
      </c>
    </row>
    <row r="707" spans="1:4" ht="40.5" x14ac:dyDescent="0.25">
      <c r="A707" s="31" t="s">
        <v>1898</v>
      </c>
      <c r="B707" s="31" t="s">
        <v>4716</v>
      </c>
      <c r="C707" s="31" t="s">
        <v>5944</v>
      </c>
      <c r="D707" s="32" t="s">
        <v>722</v>
      </c>
    </row>
    <row r="708" spans="1:4" ht="27" x14ac:dyDescent="0.25">
      <c r="A708" s="31" t="s">
        <v>1899</v>
      </c>
      <c r="B708" s="31" t="s">
        <v>4717</v>
      </c>
      <c r="C708" s="31" t="s">
        <v>5945</v>
      </c>
      <c r="D708" s="32" t="s">
        <v>755</v>
      </c>
    </row>
    <row r="709" spans="1:4" ht="27" x14ac:dyDescent="0.25">
      <c r="A709" s="31" t="s">
        <v>1900</v>
      </c>
      <c r="B709" s="31" t="s">
        <v>4718</v>
      </c>
      <c r="C709" s="31" t="s">
        <v>5946</v>
      </c>
      <c r="D709" s="32" t="s">
        <v>863</v>
      </c>
    </row>
    <row r="710" spans="1:4" ht="27" x14ac:dyDescent="0.25">
      <c r="A710" s="31" t="s">
        <v>1901</v>
      </c>
      <c r="B710" s="31" t="s">
        <v>4719</v>
      </c>
      <c r="C710" s="31" t="s">
        <v>5947</v>
      </c>
      <c r="D710" s="32" t="s">
        <v>914</v>
      </c>
    </row>
    <row r="711" spans="1:4" ht="27" x14ac:dyDescent="0.25">
      <c r="A711" s="16" t="s">
        <v>1442</v>
      </c>
      <c r="B711" s="16" t="s">
        <v>4720</v>
      </c>
      <c r="C711" s="16" t="s">
        <v>5948</v>
      </c>
      <c r="D711" s="30" t="s">
        <v>1444</v>
      </c>
    </row>
    <row r="712" spans="1:4" ht="40.5" x14ac:dyDescent="0.25">
      <c r="A712" s="16" t="s">
        <v>1914</v>
      </c>
      <c r="B712" s="16" t="s">
        <v>4721</v>
      </c>
      <c r="C712" s="16" t="s">
        <v>5949</v>
      </c>
      <c r="D712" s="30" t="s">
        <v>1564</v>
      </c>
    </row>
    <row r="713" spans="1:4" ht="27" x14ac:dyDescent="0.25">
      <c r="A713" s="16" t="s">
        <v>1920</v>
      </c>
      <c r="B713" s="16" t="s">
        <v>4722</v>
      </c>
      <c r="C713" s="16" t="s">
        <v>7002</v>
      </c>
      <c r="D713" s="17" t="s">
        <v>170</v>
      </c>
    </row>
    <row r="714" spans="1:4" ht="27" x14ac:dyDescent="0.25">
      <c r="A714" s="16" t="s">
        <v>1921</v>
      </c>
      <c r="B714" s="16" t="s">
        <v>4723</v>
      </c>
      <c r="C714" s="16" t="s">
        <v>5950</v>
      </c>
      <c r="D714" s="17" t="s">
        <v>330</v>
      </c>
    </row>
    <row r="715" spans="1:4" ht="27" x14ac:dyDescent="0.25">
      <c r="A715" s="31" t="s">
        <v>1922</v>
      </c>
      <c r="B715" s="31" t="s">
        <v>4724</v>
      </c>
      <c r="C715" s="31" t="s">
        <v>5951</v>
      </c>
      <c r="D715" s="32" t="s">
        <v>333</v>
      </c>
    </row>
    <row r="716" spans="1:4" ht="27" x14ac:dyDescent="0.25">
      <c r="A716" s="31" t="s">
        <v>1923</v>
      </c>
      <c r="B716" s="31" t="s">
        <v>4725</v>
      </c>
      <c r="C716" s="31" t="s">
        <v>5952</v>
      </c>
      <c r="D716" s="32" t="s">
        <v>369</v>
      </c>
    </row>
    <row r="717" spans="1:4" ht="40.5" x14ac:dyDescent="0.25">
      <c r="A717" s="31" t="s">
        <v>1924</v>
      </c>
      <c r="B717" s="31" t="s">
        <v>4726</v>
      </c>
      <c r="C717" s="31" t="s">
        <v>5953</v>
      </c>
      <c r="D717" s="32" t="s">
        <v>384</v>
      </c>
    </row>
    <row r="718" spans="1:4" ht="40.5" x14ac:dyDescent="0.25">
      <c r="A718" s="31" t="s">
        <v>1925</v>
      </c>
      <c r="B718" s="31" t="s">
        <v>4727</v>
      </c>
      <c r="C718" s="31" t="s">
        <v>5954</v>
      </c>
      <c r="D718" s="32" t="s">
        <v>459</v>
      </c>
    </row>
    <row r="719" spans="1:4" ht="27" x14ac:dyDescent="0.25">
      <c r="A719" s="31" t="s">
        <v>1926</v>
      </c>
      <c r="B719" s="31" t="s">
        <v>4728</v>
      </c>
      <c r="C719" s="31" t="s">
        <v>5955</v>
      </c>
      <c r="D719" s="32" t="s">
        <v>588</v>
      </c>
    </row>
    <row r="720" spans="1:4" ht="27" x14ac:dyDescent="0.25">
      <c r="A720" s="31" t="s">
        <v>1927</v>
      </c>
      <c r="B720" s="31" t="s">
        <v>4729</v>
      </c>
      <c r="C720" s="31" t="s">
        <v>5956</v>
      </c>
      <c r="D720" s="32" t="s">
        <v>650</v>
      </c>
    </row>
    <row r="721" spans="1:4" ht="54" x14ac:dyDescent="0.25">
      <c r="A721" s="31" t="s">
        <v>1928</v>
      </c>
      <c r="B721" s="31" t="s">
        <v>4730</v>
      </c>
      <c r="C721" s="31" t="s">
        <v>5957</v>
      </c>
      <c r="D721" s="32" t="s">
        <v>674</v>
      </c>
    </row>
    <row r="722" spans="1:4" ht="40.5" x14ac:dyDescent="0.25">
      <c r="A722" s="31" t="s">
        <v>1929</v>
      </c>
      <c r="B722" s="31" t="s">
        <v>4731</v>
      </c>
      <c r="C722" s="31" t="s">
        <v>5958</v>
      </c>
      <c r="D722" s="32" t="s">
        <v>722</v>
      </c>
    </row>
    <row r="723" spans="1:4" ht="27" x14ac:dyDescent="0.25">
      <c r="A723" s="31" t="s">
        <v>1930</v>
      </c>
      <c r="B723" s="31" t="s">
        <v>4732</v>
      </c>
      <c r="C723" s="31" t="s">
        <v>5959</v>
      </c>
      <c r="D723" s="32" t="s">
        <v>755</v>
      </c>
    </row>
    <row r="724" spans="1:4" ht="27" x14ac:dyDescent="0.25">
      <c r="A724" s="31" t="s">
        <v>1931</v>
      </c>
      <c r="B724" s="31" t="s">
        <v>4733</v>
      </c>
      <c r="C724" s="31" t="s">
        <v>5960</v>
      </c>
      <c r="D724" s="32" t="s">
        <v>863</v>
      </c>
    </row>
    <row r="725" spans="1:4" ht="27" x14ac:dyDescent="0.25">
      <c r="A725" s="31" t="s">
        <v>1932</v>
      </c>
      <c r="B725" s="31" t="s">
        <v>4734</v>
      </c>
      <c r="C725" s="31" t="s">
        <v>5961</v>
      </c>
      <c r="D725" s="32" t="s">
        <v>914</v>
      </c>
    </row>
    <row r="726" spans="1:4" ht="40.5" x14ac:dyDescent="0.25">
      <c r="A726" s="16" t="s">
        <v>1915</v>
      </c>
      <c r="B726" s="16" t="s">
        <v>4735</v>
      </c>
      <c r="C726" s="16" t="s">
        <v>5962</v>
      </c>
      <c r="D726" s="30" t="s">
        <v>1565</v>
      </c>
    </row>
    <row r="727" spans="1:4" ht="27" x14ac:dyDescent="0.25">
      <c r="A727" s="16" t="s">
        <v>1957</v>
      </c>
      <c r="B727" s="16" t="s">
        <v>4736</v>
      </c>
      <c r="C727" s="16" t="s">
        <v>5963</v>
      </c>
      <c r="D727" s="17" t="s">
        <v>170</v>
      </c>
    </row>
    <row r="728" spans="1:4" ht="27" x14ac:dyDescent="0.25">
      <c r="A728" s="16" t="s">
        <v>1958</v>
      </c>
      <c r="B728" s="16" t="s">
        <v>4737</v>
      </c>
      <c r="C728" s="16" t="s">
        <v>5964</v>
      </c>
      <c r="D728" s="17" t="s">
        <v>330</v>
      </c>
    </row>
    <row r="729" spans="1:4" ht="27" x14ac:dyDescent="0.25">
      <c r="A729" s="31" t="s">
        <v>1959</v>
      </c>
      <c r="B729" s="31" t="s">
        <v>4738</v>
      </c>
      <c r="C729" s="31" t="s">
        <v>5965</v>
      </c>
      <c r="D729" s="32" t="s">
        <v>333</v>
      </c>
    </row>
    <row r="730" spans="1:4" ht="27" x14ac:dyDescent="0.25">
      <c r="A730" s="31" t="s">
        <v>1960</v>
      </c>
      <c r="B730" s="31" t="s">
        <v>4739</v>
      </c>
      <c r="C730" s="31" t="s">
        <v>5966</v>
      </c>
      <c r="D730" s="32" t="s">
        <v>369</v>
      </c>
    </row>
    <row r="731" spans="1:4" ht="40.5" x14ac:dyDescent="0.25">
      <c r="A731" s="31" t="s">
        <v>1961</v>
      </c>
      <c r="B731" s="31" t="s">
        <v>4740</v>
      </c>
      <c r="C731" s="31" t="s">
        <v>5967</v>
      </c>
      <c r="D731" s="32" t="s">
        <v>384</v>
      </c>
    </row>
    <row r="732" spans="1:4" ht="40.5" x14ac:dyDescent="0.25">
      <c r="A732" s="31" t="s">
        <v>1962</v>
      </c>
      <c r="B732" s="31" t="s">
        <v>4741</v>
      </c>
      <c r="C732" s="31" t="s">
        <v>5968</v>
      </c>
      <c r="D732" s="32" t="s">
        <v>459</v>
      </c>
    </row>
    <row r="733" spans="1:4" ht="27" x14ac:dyDescent="0.25">
      <c r="A733" s="31" t="s">
        <v>1963</v>
      </c>
      <c r="B733" s="31" t="s">
        <v>4742</v>
      </c>
      <c r="C733" s="31" t="s">
        <v>5969</v>
      </c>
      <c r="D733" s="32" t="s">
        <v>588</v>
      </c>
    </row>
    <row r="734" spans="1:4" ht="27" x14ac:dyDescent="0.25">
      <c r="A734" s="31" t="s">
        <v>1964</v>
      </c>
      <c r="B734" s="31" t="s">
        <v>4743</v>
      </c>
      <c r="C734" s="31" t="s">
        <v>5970</v>
      </c>
      <c r="D734" s="32" t="s">
        <v>650</v>
      </c>
    </row>
    <row r="735" spans="1:4" ht="54" x14ac:dyDescent="0.25">
      <c r="A735" s="31" t="s">
        <v>1965</v>
      </c>
      <c r="B735" s="31" t="s">
        <v>4744</v>
      </c>
      <c r="C735" s="31" t="s">
        <v>5971</v>
      </c>
      <c r="D735" s="32" t="s">
        <v>674</v>
      </c>
    </row>
    <row r="736" spans="1:4" ht="40.5" x14ac:dyDescent="0.25">
      <c r="A736" s="31" t="s">
        <v>1966</v>
      </c>
      <c r="B736" s="31" t="s">
        <v>4745</v>
      </c>
      <c r="C736" s="31" t="s">
        <v>5972</v>
      </c>
      <c r="D736" s="32" t="s">
        <v>722</v>
      </c>
    </row>
    <row r="737" spans="1:4" ht="27" x14ac:dyDescent="0.25">
      <c r="A737" s="31" t="s">
        <v>1967</v>
      </c>
      <c r="B737" s="31" t="s">
        <v>4746</v>
      </c>
      <c r="C737" s="31" t="s">
        <v>5973</v>
      </c>
      <c r="D737" s="32" t="s">
        <v>755</v>
      </c>
    </row>
    <row r="738" spans="1:4" ht="27" x14ac:dyDescent="0.25">
      <c r="A738" s="31" t="s">
        <v>1968</v>
      </c>
      <c r="B738" s="31" t="s">
        <v>4747</v>
      </c>
      <c r="C738" s="31" t="s">
        <v>5974</v>
      </c>
      <c r="D738" s="32" t="s">
        <v>863</v>
      </c>
    </row>
    <row r="739" spans="1:4" ht="27" x14ac:dyDescent="0.25">
      <c r="A739" s="31" t="s">
        <v>1969</v>
      </c>
      <c r="B739" s="31" t="s">
        <v>4748</v>
      </c>
      <c r="C739" s="31" t="s">
        <v>5975</v>
      </c>
      <c r="D739" s="32" t="s">
        <v>914</v>
      </c>
    </row>
    <row r="740" spans="1:4" ht="13.5" x14ac:dyDescent="0.25">
      <c r="A740" s="16" t="s">
        <v>1916</v>
      </c>
      <c r="B740" s="16" t="s">
        <v>4749</v>
      </c>
      <c r="C740" s="16" t="s">
        <v>5976</v>
      </c>
      <c r="D740" s="30" t="s">
        <v>1566</v>
      </c>
    </row>
    <row r="741" spans="1:4" ht="27" x14ac:dyDescent="0.25">
      <c r="A741" s="16" t="s">
        <v>3988</v>
      </c>
      <c r="B741" s="16" t="s">
        <v>4750</v>
      </c>
      <c r="C741" s="16" t="s">
        <v>7003</v>
      </c>
      <c r="D741" s="17" t="s">
        <v>170</v>
      </c>
    </row>
    <row r="742" spans="1:4" ht="27" x14ac:dyDescent="0.25">
      <c r="A742" s="16" t="s">
        <v>1970</v>
      </c>
      <c r="B742" s="16" t="s">
        <v>4751</v>
      </c>
      <c r="C742" s="16" t="s">
        <v>5977</v>
      </c>
      <c r="D742" s="17" t="s">
        <v>330</v>
      </c>
    </row>
    <row r="743" spans="1:4" ht="27" x14ac:dyDescent="0.25">
      <c r="A743" s="31" t="s">
        <v>1971</v>
      </c>
      <c r="B743" s="31" t="s">
        <v>4752</v>
      </c>
      <c r="C743" s="31" t="s">
        <v>5978</v>
      </c>
      <c r="D743" s="32" t="s">
        <v>333</v>
      </c>
    </row>
    <row r="744" spans="1:4" ht="27" x14ac:dyDescent="0.25">
      <c r="A744" s="31" t="s">
        <v>1972</v>
      </c>
      <c r="B744" s="31" t="s">
        <v>4753</v>
      </c>
      <c r="C744" s="31" t="s">
        <v>5979</v>
      </c>
      <c r="D744" s="32" t="s">
        <v>369</v>
      </c>
    </row>
    <row r="745" spans="1:4" ht="40.5" x14ac:dyDescent="0.25">
      <c r="A745" s="31" t="s">
        <v>1973</v>
      </c>
      <c r="B745" s="31" t="s">
        <v>4754</v>
      </c>
      <c r="C745" s="31" t="s">
        <v>5980</v>
      </c>
      <c r="D745" s="32" t="s">
        <v>384</v>
      </c>
    </row>
    <row r="746" spans="1:4" ht="40.5" x14ac:dyDescent="0.25">
      <c r="A746" s="31" t="s">
        <v>1974</v>
      </c>
      <c r="B746" s="31" t="s">
        <v>4755</v>
      </c>
      <c r="C746" s="31" t="s">
        <v>5981</v>
      </c>
      <c r="D746" s="32" t="s">
        <v>459</v>
      </c>
    </row>
    <row r="747" spans="1:4" ht="27" x14ac:dyDescent="0.25">
      <c r="A747" s="31" t="s">
        <v>1975</v>
      </c>
      <c r="B747" s="31" t="s">
        <v>4756</v>
      </c>
      <c r="C747" s="31" t="s">
        <v>5982</v>
      </c>
      <c r="D747" s="32" t="s">
        <v>588</v>
      </c>
    </row>
    <row r="748" spans="1:4" ht="27" x14ac:dyDescent="0.25">
      <c r="A748" s="31" t="s">
        <v>1976</v>
      </c>
      <c r="B748" s="31" t="s">
        <v>4757</v>
      </c>
      <c r="C748" s="31" t="s">
        <v>5983</v>
      </c>
      <c r="D748" s="32" t="s">
        <v>650</v>
      </c>
    </row>
    <row r="749" spans="1:4" ht="54" x14ac:dyDescent="0.25">
      <c r="A749" s="31" t="s">
        <v>1977</v>
      </c>
      <c r="B749" s="31" t="s">
        <v>4758</v>
      </c>
      <c r="C749" s="31" t="s">
        <v>5984</v>
      </c>
      <c r="D749" s="32" t="s">
        <v>674</v>
      </c>
    </row>
    <row r="750" spans="1:4" ht="40.5" x14ac:dyDescent="0.25">
      <c r="A750" s="31" t="s">
        <v>1978</v>
      </c>
      <c r="B750" s="31" t="s">
        <v>4759</v>
      </c>
      <c r="C750" s="31" t="s">
        <v>5985</v>
      </c>
      <c r="D750" s="32" t="s">
        <v>722</v>
      </c>
    </row>
    <row r="751" spans="1:4" ht="27" x14ac:dyDescent="0.25">
      <c r="A751" s="31" t="s">
        <v>1979</v>
      </c>
      <c r="B751" s="31" t="s">
        <v>4760</v>
      </c>
      <c r="C751" s="31" t="s">
        <v>5986</v>
      </c>
      <c r="D751" s="32" t="s">
        <v>755</v>
      </c>
    </row>
    <row r="752" spans="1:4" ht="27" x14ac:dyDescent="0.25">
      <c r="A752" s="31" t="s">
        <v>1980</v>
      </c>
      <c r="B752" s="31" t="s">
        <v>4761</v>
      </c>
      <c r="C752" s="31" t="s">
        <v>5987</v>
      </c>
      <c r="D752" s="32" t="s">
        <v>863</v>
      </c>
    </row>
    <row r="753" spans="1:4" ht="27" x14ac:dyDescent="0.25">
      <c r="A753" s="31" t="s">
        <v>1981</v>
      </c>
      <c r="B753" s="31" t="s">
        <v>4762</v>
      </c>
      <c r="C753" s="31" t="s">
        <v>5988</v>
      </c>
      <c r="D753" s="32" t="s">
        <v>914</v>
      </c>
    </row>
    <row r="754" spans="1:4" ht="40.5" x14ac:dyDescent="0.25">
      <c r="A754" s="16" t="s">
        <v>1445</v>
      </c>
      <c r="B754" s="16" t="s">
        <v>4763</v>
      </c>
      <c r="C754" s="16" t="s">
        <v>5989</v>
      </c>
      <c r="D754" s="30" t="s">
        <v>1447</v>
      </c>
    </row>
    <row r="755" spans="1:4" ht="40.5" x14ac:dyDescent="0.25">
      <c r="A755" s="16" t="s">
        <v>1994</v>
      </c>
      <c r="B755" s="16" t="s">
        <v>4764</v>
      </c>
      <c r="C755" s="16" t="s">
        <v>5990</v>
      </c>
      <c r="D755" s="30" t="s">
        <v>1567</v>
      </c>
    </row>
    <row r="756" spans="1:4" ht="27" x14ac:dyDescent="0.25">
      <c r="A756" s="16" t="s">
        <v>2012</v>
      </c>
      <c r="B756" s="16" t="s">
        <v>4765</v>
      </c>
      <c r="C756" s="16" t="s">
        <v>5991</v>
      </c>
      <c r="D756" s="17" t="s">
        <v>170</v>
      </c>
    </row>
    <row r="757" spans="1:4" ht="27" x14ac:dyDescent="0.25">
      <c r="A757" s="16" t="s">
        <v>2013</v>
      </c>
      <c r="B757" s="16" t="s">
        <v>4766</v>
      </c>
      <c r="C757" s="16" t="s">
        <v>5992</v>
      </c>
      <c r="D757" s="17" t="s">
        <v>330</v>
      </c>
    </row>
    <row r="758" spans="1:4" ht="27" x14ac:dyDescent="0.25">
      <c r="A758" s="31" t="s">
        <v>2014</v>
      </c>
      <c r="B758" s="31" t="s">
        <v>4767</v>
      </c>
      <c r="C758" s="31" t="s">
        <v>5993</v>
      </c>
      <c r="D758" s="32" t="s">
        <v>333</v>
      </c>
    </row>
    <row r="759" spans="1:4" ht="27" x14ac:dyDescent="0.25">
      <c r="A759" s="31" t="s">
        <v>2015</v>
      </c>
      <c r="B759" s="31" t="s">
        <v>4768</v>
      </c>
      <c r="C759" s="31" t="s">
        <v>5994</v>
      </c>
      <c r="D759" s="32" t="s">
        <v>369</v>
      </c>
    </row>
    <row r="760" spans="1:4" ht="40.5" x14ac:dyDescent="0.25">
      <c r="A760" s="31" t="s">
        <v>2016</v>
      </c>
      <c r="B760" s="31" t="s">
        <v>4769</v>
      </c>
      <c r="C760" s="31" t="s">
        <v>5995</v>
      </c>
      <c r="D760" s="32" t="s">
        <v>384</v>
      </c>
    </row>
    <row r="761" spans="1:4" ht="40.5" x14ac:dyDescent="0.25">
      <c r="A761" s="31" t="s">
        <v>2017</v>
      </c>
      <c r="B761" s="31" t="s">
        <v>4770</v>
      </c>
      <c r="C761" s="31" t="s">
        <v>5996</v>
      </c>
      <c r="D761" s="32" t="s">
        <v>459</v>
      </c>
    </row>
    <row r="762" spans="1:4" ht="27" x14ac:dyDescent="0.25">
      <c r="A762" s="31" t="s">
        <v>2018</v>
      </c>
      <c r="B762" s="31" t="s">
        <v>4771</v>
      </c>
      <c r="C762" s="31" t="s">
        <v>5997</v>
      </c>
      <c r="D762" s="32" t="s">
        <v>588</v>
      </c>
    </row>
    <row r="763" spans="1:4" ht="27" x14ac:dyDescent="0.25">
      <c r="A763" s="31" t="s">
        <v>2019</v>
      </c>
      <c r="B763" s="31" t="s">
        <v>4772</v>
      </c>
      <c r="C763" s="31" t="s">
        <v>5998</v>
      </c>
      <c r="D763" s="32" t="s">
        <v>650</v>
      </c>
    </row>
    <row r="764" spans="1:4" ht="54" x14ac:dyDescent="0.25">
      <c r="A764" s="31" t="s">
        <v>2020</v>
      </c>
      <c r="B764" s="31" t="s">
        <v>4773</v>
      </c>
      <c r="C764" s="31" t="s">
        <v>5999</v>
      </c>
      <c r="D764" s="32" t="s">
        <v>674</v>
      </c>
    </row>
    <row r="765" spans="1:4" ht="40.5" x14ac:dyDescent="0.25">
      <c r="A765" s="31" t="s">
        <v>2021</v>
      </c>
      <c r="B765" s="31" t="s">
        <v>4774</v>
      </c>
      <c r="C765" s="31" t="s">
        <v>6000</v>
      </c>
      <c r="D765" s="32" t="s">
        <v>722</v>
      </c>
    </row>
    <row r="766" spans="1:4" ht="27" x14ac:dyDescent="0.25">
      <c r="A766" s="31" t="s">
        <v>2022</v>
      </c>
      <c r="B766" s="31" t="s">
        <v>4775</v>
      </c>
      <c r="C766" s="31" t="s">
        <v>6001</v>
      </c>
      <c r="D766" s="32" t="s">
        <v>755</v>
      </c>
    </row>
    <row r="767" spans="1:4" ht="27" x14ac:dyDescent="0.25">
      <c r="A767" s="31" t="s">
        <v>2023</v>
      </c>
      <c r="B767" s="31" t="s">
        <v>4776</v>
      </c>
      <c r="C767" s="31" t="s">
        <v>6002</v>
      </c>
      <c r="D767" s="32" t="s">
        <v>863</v>
      </c>
    </row>
    <row r="768" spans="1:4" ht="27" x14ac:dyDescent="0.25">
      <c r="A768" s="31" t="s">
        <v>2024</v>
      </c>
      <c r="B768" s="31" t="s">
        <v>4777</v>
      </c>
      <c r="C768" s="31" t="s">
        <v>6003</v>
      </c>
      <c r="D768" s="32" t="s">
        <v>914</v>
      </c>
    </row>
    <row r="769" spans="1:4" ht="27" x14ac:dyDescent="0.25">
      <c r="A769" s="16" t="s">
        <v>1995</v>
      </c>
      <c r="B769" s="16" t="s">
        <v>4778</v>
      </c>
      <c r="C769" s="16" t="s">
        <v>6004</v>
      </c>
      <c r="D769" s="30" t="s">
        <v>1568</v>
      </c>
    </row>
    <row r="770" spans="1:4" ht="27" x14ac:dyDescent="0.25">
      <c r="A770" s="16" t="s">
        <v>3989</v>
      </c>
      <c r="B770" s="16" t="s">
        <v>4779</v>
      </c>
      <c r="C770" s="16" t="s">
        <v>7004</v>
      </c>
      <c r="D770" s="17" t="s">
        <v>170</v>
      </c>
    </row>
    <row r="771" spans="1:4" ht="27" x14ac:dyDescent="0.25">
      <c r="A771" s="16" t="s">
        <v>2025</v>
      </c>
      <c r="B771" s="16" t="s">
        <v>4780</v>
      </c>
      <c r="C771" s="16" t="s">
        <v>6005</v>
      </c>
      <c r="D771" s="17" t="s">
        <v>330</v>
      </c>
    </row>
    <row r="772" spans="1:4" ht="27" x14ac:dyDescent="0.25">
      <c r="A772" s="31" t="s">
        <v>2026</v>
      </c>
      <c r="B772" s="31" t="s">
        <v>4781</v>
      </c>
      <c r="C772" s="31" t="s">
        <v>6006</v>
      </c>
      <c r="D772" s="32" t="s">
        <v>333</v>
      </c>
    </row>
    <row r="773" spans="1:4" ht="27" x14ac:dyDescent="0.25">
      <c r="A773" s="31" t="s">
        <v>2027</v>
      </c>
      <c r="B773" s="31" t="s">
        <v>4782</v>
      </c>
      <c r="C773" s="31" t="s">
        <v>6007</v>
      </c>
      <c r="D773" s="32" t="s">
        <v>369</v>
      </c>
    </row>
    <row r="774" spans="1:4" ht="40.5" x14ac:dyDescent="0.25">
      <c r="A774" s="31" t="s">
        <v>2028</v>
      </c>
      <c r="B774" s="31" t="s">
        <v>4783</v>
      </c>
      <c r="C774" s="31" t="s">
        <v>6008</v>
      </c>
      <c r="D774" s="32" t="s">
        <v>384</v>
      </c>
    </row>
    <row r="775" spans="1:4" ht="40.5" x14ac:dyDescent="0.25">
      <c r="A775" s="31" t="s">
        <v>2029</v>
      </c>
      <c r="B775" s="31" t="s">
        <v>4784</v>
      </c>
      <c r="C775" s="31" t="s">
        <v>6009</v>
      </c>
      <c r="D775" s="32" t="s">
        <v>459</v>
      </c>
    </row>
    <row r="776" spans="1:4" ht="27" x14ac:dyDescent="0.25">
      <c r="A776" s="31" t="s">
        <v>2030</v>
      </c>
      <c r="B776" s="31" t="s">
        <v>4785</v>
      </c>
      <c r="C776" s="31" t="s">
        <v>6010</v>
      </c>
      <c r="D776" s="32" t="s">
        <v>588</v>
      </c>
    </row>
    <row r="777" spans="1:4" ht="27" x14ac:dyDescent="0.25">
      <c r="A777" s="31" t="s">
        <v>2031</v>
      </c>
      <c r="B777" s="31" t="s">
        <v>4786</v>
      </c>
      <c r="C777" s="31" t="s">
        <v>6011</v>
      </c>
      <c r="D777" s="32" t="s">
        <v>650</v>
      </c>
    </row>
    <row r="778" spans="1:4" ht="54" x14ac:dyDescent="0.25">
      <c r="A778" s="31" t="s">
        <v>2032</v>
      </c>
      <c r="B778" s="31" t="s">
        <v>4787</v>
      </c>
      <c r="C778" s="31" t="s">
        <v>6012</v>
      </c>
      <c r="D778" s="32" t="s">
        <v>674</v>
      </c>
    </row>
    <row r="779" spans="1:4" ht="40.5" x14ac:dyDescent="0.25">
      <c r="A779" s="31" t="s">
        <v>2033</v>
      </c>
      <c r="B779" s="31" t="s">
        <v>4788</v>
      </c>
      <c r="C779" s="31" t="s">
        <v>6013</v>
      </c>
      <c r="D779" s="32" t="s">
        <v>722</v>
      </c>
    </row>
    <row r="780" spans="1:4" ht="27" x14ac:dyDescent="0.25">
      <c r="A780" s="31" t="s">
        <v>2034</v>
      </c>
      <c r="B780" s="31" t="s">
        <v>4789</v>
      </c>
      <c r="C780" s="31" t="s">
        <v>6014</v>
      </c>
      <c r="D780" s="32" t="s">
        <v>755</v>
      </c>
    </row>
    <row r="781" spans="1:4" ht="27" x14ac:dyDescent="0.25">
      <c r="A781" s="31" t="s">
        <v>2035</v>
      </c>
      <c r="B781" s="31" t="s">
        <v>4790</v>
      </c>
      <c r="C781" s="31" t="s">
        <v>6015</v>
      </c>
      <c r="D781" s="32" t="s">
        <v>863</v>
      </c>
    </row>
    <row r="782" spans="1:4" ht="27" x14ac:dyDescent="0.25">
      <c r="A782" s="31" t="s">
        <v>2036</v>
      </c>
      <c r="B782" s="31" t="s">
        <v>4791</v>
      </c>
      <c r="C782" s="31" t="s">
        <v>6016</v>
      </c>
      <c r="D782" s="32" t="s">
        <v>914</v>
      </c>
    </row>
    <row r="783" spans="1:4" ht="27" x14ac:dyDescent="0.25">
      <c r="A783" s="16" t="s">
        <v>1996</v>
      </c>
      <c r="B783" s="16" t="s">
        <v>4792</v>
      </c>
      <c r="C783" s="16" t="s">
        <v>6017</v>
      </c>
      <c r="D783" s="30" t="s">
        <v>1569</v>
      </c>
    </row>
    <row r="784" spans="1:4" ht="27" x14ac:dyDescent="0.25">
      <c r="A784" s="16" t="s">
        <v>3990</v>
      </c>
      <c r="B784" s="16" t="s">
        <v>4793</v>
      </c>
      <c r="C784" s="16" t="s">
        <v>6018</v>
      </c>
      <c r="D784" s="17" t="s">
        <v>170</v>
      </c>
    </row>
    <row r="785" spans="1:4" ht="27" x14ac:dyDescent="0.25">
      <c r="A785" s="16" t="s">
        <v>2061</v>
      </c>
      <c r="B785" s="16" t="s">
        <v>4794</v>
      </c>
      <c r="C785" s="16" t="s">
        <v>6019</v>
      </c>
      <c r="D785" s="17" t="s">
        <v>330</v>
      </c>
    </row>
    <row r="786" spans="1:4" ht="27" x14ac:dyDescent="0.25">
      <c r="A786" s="31" t="s">
        <v>2062</v>
      </c>
      <c r="B786" s="31" t="s">
        <v>4795</v>
      </c>
      <c r="C786" s="31" t="s">
        <v>6020</v>
      </c>
      <c r="D786" s="32" t="s">
        <v>333</v>
      </c>
    </row>
    <row r="787" spans="1:4" ht="27" x14ac:dyDescent="0.25">
      <c r="A787" s="31" t="s">
        <v>2063</v>
      </c>
      <c r="B787" s="31" t="s">
        <v>4796</v>
      </c>
      <c r="C787" s="31" t="s">
        <v>6021</v>
      </c>
      <c r="D787" s="32" t="s">
        <v>369</v>
      </c>
    </row>
    <row r="788" spans="1:4" ht="40.5" x14ac:dyDescent="0.25">
      <c r="A788" s="31" t="s">
        <v>2064</v>
      </c>
      <c r="B788" s="31" t="s">
        <v>4797</v>
      </c>
      <c r="C788" s="31" t="s">
        <v>6022</v>
      </c>
      <c r="D788" s="32" t="s">
        <v>384</v>
      </c>
    </row>
    <row r="789" spans="1:4" ht="40.5" x14ac:dyDescent="0.25">
      <c r="A789" s="31" t="s">
        <v>2065</v>
      </c>
      <c r="B789" s="31" t="s">
        <v>4798</v>
      </c>
      <c r="C789" s="31" t="s">
        <v>6023</v>
      </c>
      <c r="D789" s="32" t="s">
        <v>459</v>
      </c>
    </row>
    <row r="790" spans="1:4" ht="27" x14ac:dyDescent="0.25">
      <c r="A790" s="31" t="s">
        <v>2066</v>
      </c>
      <c r="B790" s="31" t="s">
        <v>4799</v>
      </c>
      <c r="C790" s="31" t="s">
        <v>6024</v>
      </c>
      <c r="D790" s="32" t="s">
        <v>588</v>
      </c>
    </row>
    <row r="791" spans="1:4" ht="27" x14ac:dyDescent="0.25">
      <c r="A791" s="31" t="s">
        <v>2067</v>
      </c>
      <c r="B791" s="31" t="s">
        <v>4800</v>
      </c>
      <c r="C791" s="31" t="s">
        <v>6025</v>
      </c>
      <c r="D791" s="32" t="s">
        <v>650</v>
      </c>
    </row>
    <row r="792" spans="1:4" ht="54" x14ac:dyDescent="0.25">
      <c r="A792" s="31" t="s">
        <v>2068</v>
      </c>
      <c r="B792" s="31" t="s">
        <v>4801</v>
      </c>
      <c r="C792" s="31" t="s">
        <v>6026</v>
      </c>
      <c r="D792" s="32" t="s">
        <v>674</v>
      </c>
    </row>
    <row r="793" spans="1:4" ht="40.5" x14ac:dyDescent="0.25">
      <c r="A793" s="31" t="s">
        <v>2069</v>
      </c>
      <c r="B793" s="31" t="s">
        <v>4802</v>
      </c>
      <c r="C793" s="31" t="s">
        <v>6027</v>
      </c>
      <c r="D793" s="32" t="s">
        <v>722</v>
      </c>
    </row>
    <row r="794" spans="1:4" ht="27" x14ac:dyDescent="0.25">
      <c r="A794" s="31" t="s">
        <v>2070</v>
      </c>
      <c r="B794" s="31" t="s">
        <v>4803</v>
      </c>
      <c r="C794" s="31" t="s">
        <v>6028</v>
      </c>
      <c r="D794" s="32" t="s">
        <v>755</v>
      </c>
    </row>
    <row r="795" spans="1:4" ht="27" x14ac:dyDescent="0.25">
      <c r="A795" s="31" t="s">
        <v>2071</v>
      </c>
      <c r="B795" s="31" t="s">
        <v>4804</v>
      </c>
      <c r="C795" s="31" t="s">
        <v>6029</v>
      </c>
      <c r="D795" s="32" t="s">
        <v>863</v>
      </c>
    </row>
    <row r="796" spans="1:4" ht="27" x14ac:dyDescent="0.25">
      <c r="A796" s="31" t="s">
        <v>2072</v>
      </c>
      <c r="B796" s="31" t="s">
        <v>4805</v>
      </c>
      <c r="C796" s="31" t="s">
        <v>6030</v>
      </c>
      <c r="D796" s="32" t="s">
        <v>914</v>
      </c>
    </row>
    <row r="797" spans="1:4" ht="27" x14ac:dyDescent="0.25">
      <c r="A797" s="16" t="s">
        <v>1448</v>
      </c>
      <c r="B797" s="16" t="s">
        <v>4806</v>
      </c>
      <c r="C797" s="16" t="s">
        <v>6031</v>
      </c>
      <c r="D797" s="30" t="s">
        <v>1450</v>
      </c>
    </row>
    <row r="798" spans="1:4" ht="27" x14ac:dyDescent="0.25">
      <c r="A798" s="16" t="s">
        <v>1451</v>
      </c>
      <c r="B798" s="16" t="s">
        <v>4807</v>
      </c>
      <c r="C798" s="16" t="s">
        <v>6032</v>
      </c>
      <c r="D798" s="30" t="s">
        <v>1453</v>
      </c>
    </row>
    <row r="799" spans="1:4" ht="27" x14ac:dyDescent="0.25">
      <c r="A799" s="16" t="s">
        <v>3399</v>
      </c>
      <c r="B799" s="16" t="s">
        <v>4808</v>
      </c>
      <c r="C799" s="16" t="s">
        <v>6033</v>
      </c>
      <c r="D799" s="17" t="s">
        <v>3429</v>
      </c>
    </row>
    <row r="800" spans="1:4" ht="13.5" x14ac:dyDescent="0.25">
      <c r="A800" s="16" t="s">
        <v>3403</v>
      </c>
      <c r="B800" s="16" t="s">
        <v>4809</v>
      </c>
      <c r="C800" s="16" t="s">
        <v>6034</v>
      </c>
      <c r="D800" s="17" t="s">
        <v>170</v>
      </c>
    </row>
    <row r="801" spans="1:4" ht="27" x14ac:dyDescent="0.25">
      <c r="A801" s="16" t="s">
        <v>3404</v>
      </c>
      <c r="B801" s="16" t="s">
        <v>4810</v>
      </c>
      <c r="C801" s="16" t="s">
        <v>6035</v>
      </c>
      <c r="D801" s="17" t="s">
        <v>330</v>
      </c>
    </row>
    <row r="802" spans="1:4" ht="27" x14ac:dyDescent="0.25">
      <c r="A802" s="31" t="s">
        <v>3405</v>
      </c>
      <c r="B802" s="31" t="s">
        <v>4811</v>
      </c>
      <c r="C802" s="31" t="s">
        <v>6036</v>
      </c>
      <c r="D802" s="32" t="s">
        <v>333</v>
      </c>
    </row>
    <row r="803" spans="1:4" ht="27" x14ac:dyDescent="0.25">
      <c r="A803" s="31" t="s">
        <v>3406</v>
      </c>
      <c r="B803" s="31" t="s">
        <v>4812</v>
      </c>
      <c r="C803" s="31" t="s">
        <v>6037</v>
      </c>
      <c r="D803" s="32" t="s">
        <v>369</v>
      </c>
    </row>
    <row r="804" spans="1:4" ht="40.5" x14ac:dyDescent="0.25">
      <c r="A804" s="31" t="s">
        <v>3407</v>
      </c>
      <c r="B804" s="31" t="s">
        <v>4813</v>
      </c>
      <c r="C804" s="31" t="s">
        <v>6038</v>
      </c>
      <c r="D804" s="32" t="s">
        <v>384</v>
      </c>
    </row>
    <row r="805" spans="1:4" ht="40.5" x14ac:dyDescent="0.25">
      <c r="A805" s="31" t="s">
        <v>3408</v>
      </c>
      <c r="B805" s="31" t="s">
        <v>4814</v>
      </c>
      <c r="C805" s="31" t="s">
        <v>6039</v>
      </c>
      <c r="D805" s="32" t="s">
        <v>459</v>
      </c>
    </row>
    <row r="806" spans="1:4" ht="27" x14ac:dyDescent="0.25">
      <c r="A806" s="31" t="s">
        <v>3409</v>
      </c>
      <c r="B806" s="31" t="s">
        <v>4815</v>
      </c>
      <c r="C806" s="31" t="s">
        <v>6040</v>
      </c>
      <c r="D806" s="32" t="s">
        <v>588</v>
      </c>
    </row>
    <row r="807" spans="1:4" ht="27" x14ac:dyDescent="0.25">
      <c r="A807" s="31" t="s">
        <v>3410</v>
      </c>
      <c r="B807" s="31" t="s">
        <v>4816</v>
      </c>
      <c r="C807" s="31" t="s">
        <v>6041</v>
      </c>
      <c r="D807" s="32" t="s">
        <v>650</v>
      </c>
    </row>
    <row r="808" spans="1:4" ht="54" x14ac:dyDescent="0.25">
      <c r="A808" s="31" t="s">
        <v>3411</v>
      </c>
      <c r="B808" s="31" t="s">
        <v>4817</v>
      </c>
      <c r="C808" s="31" t="s">
        <v>6042</v>
      </c>
      <c r="D808" s="32" t="s">
        <v>674</v>
      </c>
    </row>
    <row r="809" spans="1:4" ht="40.5" x14ac:dyDescent="0.25">
      <c r="A809" s="31" t="s">
        <v>3412</v>
      </c>
      <c r="B809" s="31" t="s">
        <v>4818</v>
      </c>
      <c r="C809" s="31" t="s">
        <v>6043</v>
      </c>
      <c r="D809" s="32" t="s">
        <v>722</v>
      </c>
    </row>
    <row r="810" spans="1:4" ht="27" x14ac:dyDescent="0.25">
      <c r="A810" s="31" t="s">
        <v>3413</v>
      </c>
      <c r="B810" s="31" t="s">
        <v>4819</v>
      </c>
      <c r="C810" s="31" t="s">
        <v>6044</v>
      </c>
      <c r="D810" s="32" t="s">
        <v>755</v>
      </c>
    </row>
    <row r="811" spans="1:4" ht="27" x14ac:dyDescent="0.25">
      <c r="A811" s="31" t="s">
        <v>3414</v>
      </c>
      <c r="B811" s="31" t="s">
        <v>4820</v>
      </c>
      <c r="C811" s="31" t="s">
        <v>6045</v>
      </c>
      <c r="D811" s="32" t="s">
        <v>863</v>
      </c>
    </row>
    <row r="812" spans="1:4" ht="27" x14ac:dyDescent="0.25">
      <c r="A812" s="31" t="s">
        <v>3415</v>
      </c>
      <c r="B812" s="31" t="s">
        <v>4821</v>
      </c>
      <c r="C812" s="31" t="s">
        <v>6046</v>
      </c>
      <c r="D812" s="32" t="s">
        <v>914</v>
      </c>
    </row>
    <row r="813" spans="1:4" ht="27" x14ac:dyDescent="0.25">
      <c r="A813" s="16" t="s">
        <v>3401</v>
      </c>
      <c r="B813" s="16" t="s">
        <v>4822</v>
      </c>
      <c r="C813" s="16" t="s">
        <v>6047</v>
      </c>
      <c r="D813" s="17" t="s">
        <v>3430</v>
      </c>
    </row>
    <row r="814" spans="1:4" ht="13.5" x14ac:dyDescent="0.25">
      <c r="A814" s="16" t="s">
        <v>3416</v>
      </c>
      <c r="B814" s="16" t="s">
        <v>4823</v>
      </c>
      <c r="C814" s="16" t="s">
        <v>6048</v>
      </c>
      <c r="D814" s="17" t="s">
        <v>170</v>
      </c>
    </row>
    <row r="815" spans="1:4" ht="27" x14ac:dyDescent="0.25">
      <c r="A815" s="16" t="s">
        <v>3417</v>
      </c>
      <c r="B815" s="16" t="s">
        <v>4824</v>
      </c>
      <c r="C815" s="16" t="s">
        <v>6049</v>
      </c>
      <c r="D815" s="17" t="s">
        <v>330</v>
      </c>
    </row>
    <row r="816" spans="1:4" ht="27" x14ac:dyDescent="0.25">
      <c r="A816" s="31" t="s">
        <v>3418</v>
      </c>
      <c r="B816" s="31" t="s">
        <v>4825</v>
      </c>
      <c r="C816" s="31" t="s">
        <v>6050</v>
      </c>
      <c r="D816" s="32" t="s">
        <v>333</v>
      </c>
    </row>
    <row r="817" spans="1:4" ht="27" x14ac:dyDescent="0.25">
      <c r="A817" s="31" t="s">
        <v>3419</v>
      </c>
      <c r="B817" s="31" t="s">
        <v>4826</v>
      </c>
      <c r="C817" s="31" t="s">
        <v>6051</v>
      </c>
      <c r="D817" s="32" t="s">
        <v>369</v>
      </c>
    </row>
    <row r="818" spans="1:4" ht="40.5" x14ac:dyDescent="0.25">
      <c r="A818" s="31" t="s">
        <v>3420</v>
      </c>
      <c r="B818" s="31" t="s">
        <v>4827</v>
      </c>
      <c r="C818" s="31" t="s">
        <v>6052</v>
      </c>
      <c r="D818" s="32" t="s">
        <v>384</v>
      </c>
    </row>
    <row r="819" spans="1:4" ht="40.5" x14ac:dyDescent="0.25">
      <c r="A819" s="31" t="s">
        <v>3421</v>
      </c>
      <c r="B819" s="31" t="s">
        <v>4828</v>
      </c>
      <c r="C819" s="31" t="s">
        <v>6053</v>
      </c>
      <c r="D819" s="32" t="s">
        <v>459</v>
      </c>
    </row>
    <row r="820" spans="1:4" ht="27" x14ac:dyDescent="0.25">
      <c r="A820" s="31" t="s">
        <v>3422</v>
      </c>
      <c r="B820" s="31" t="s">
        <v>4829</v>
      </c>
      <c r="C820" s="31" t="s">
        <v>6054</v>
      </c>
      <c r="D820" s="32" t="s">
        <v>588</v>
      </c>
    </row>
    <row r="821" spans="1:4" ht="27" x14ac:dyDescent="0.25">
      <c r="A821" s="31" t="s">
        <v>3423</v>
      </c>
      <c r="B821" s="31" t="s">
        <v>4830</v>
      </c>
      <c r="C821" s="31" t="s">
        <v>6055</v>
      </c>
      <c r="D821" s="32" t="s">
        <v>650</v>
      </c>
    </row>
    <row r="822" spans="1:4" ht="54" x14ac:dyDescent="0.25">
      <c r="A822" s="31" t="s">
        <v>3424</v>
      </c>
      <c r="B822" s="31" t="s">
        <v>4831</v>
      </c>
      <c r="C822" s="31" t="s">
        <v>6056</v>
      </c>
      <c r="D822" s="32" t="s">
        <v>674</v>
      </c>
    </row>
    <row r="823" spans="1:4" ht="40.5" x14ac:dyDescent="0.25">
      <c r="A823" s="31" t="s">
        <v>3425</v>
      </c>
      <c r="B823" s="31" t="s">
        <v>4832</v>
      </c>
      <c r="C823" s="31" t="s">
        <v>6057</v>
      </c>
      <c r="D823" s="32" t="s">
        <v>722</v>
      </c>
    </row>
    <row r="824" spans="1:4" ht="27" x14ac:dyDescent="0.25">
      <c r="A824" s="31" t="s">
        <v>3426</v>
      </c>
      <c r="B824" s="31" t="s">
        <v>4833</v>
      </c>
      <c r="C824" s="31" t="s">
        <v>6058</v>
      </c>
      <c r="D824" s="32" t="s">
        <v>755</v>
      </c>
    </row>
    <row r="825" spans="1:4" ht="27" x14ac:dyDescent="0.25">
      <c r="A825" s="31" t="s">
        <v>3427</v>
      </c>
      <c r="B825" s="31" t="s">
        <v>4834</v>
      </c>
      <c r="C825" s="31" t="s">
        <v>6059</v>
      </c>
      <c r="D825" s="32" t="s">
        <v>863</v>
      </c>
    </row>
    <row r="826" spans="1:4" ht="27" x14ac:dyDescent="0.25">
      <c r="A826" s="31" t="s">
        <v>3428</v>
      </c>
      <c r="B826" s="31" t="s">
        <v>4835</v>
      </c>
      <c r="C826" s="31" t="s">
        <v>6060</v>
      </c>
      <c r="D826" s="32" t="s">
        <v>914</v>
      </c>
    </row>
    <row r="827" spans="1:4" ht="27" x14ac:dyDescent="0.25">
      <c r="A827" s="16" t="s">
        <v>1454</v>
      </c>
      <c r="B827" s="16" t="s">
        <v>4836</v>
      </c>
      <c r="C827" s="16" t="s">
        <v>6061</v>
      </c>
      <c r="D827" s="30" t="s">
        <v>1456</v>
      </c>
    </row>
    <row r="828" spans="1:4" ht="27" x14ac:dyDescent="0.25">
      <c r="A828" s="16" t="s">
        <v>3431</v>
      </c>
      <c r="B828" s="16" t="s">
        <v>4837</v>
      </c>
      <c r="C828" s="16" t="s">
        <v>6062</v>
      </c>
      <c r="D828" s="30" t="s">
        <v>3433</v>
      </c>
    </row>
    <row r="829" spans="1:4" ht="13.5" x14ac:dyDescent="0.25">
      <c r="A829" s="16" t="s">
        <v>3434</v>
      </c>
      <c r="B829" s="16" t="s">
        <v>4838</v>
      </c>
      <c r="C829" s="16" t="s">
        <v>6063</v>
      </c>
      <c r="D829" s="17" t="s">
        <v>170</v>
      </c>
    </row>
    <row r="830" spans="1:4" ht="27" x14ac:dyDescent="0.25">
      <c r="A830" s="16" t="s">
        <v>3435</v>
      </c>
      <c r="B830" s="16" t="s">
        <v>4839</v>
      </c>
      <c r="C830" s="16" t="s">
        <v>6064</v>
      </c>
      <c r="D830" s="17" t="s">
        <v>330</v>
      </c>
    </row>
    <row r="831" spans="1:4" ht="27" x14ac:dyDescent="0.25">
      <c r="A831" s="31" t="s">
        <v>3436</v>
      </c>
      <c r="B831" s="31" t="s">
        <v>4840</v>
      </c>
      <c r="C831" s="31" t="s">
        <v>6065</v>
      </c>
      <c r="D831" s="32" t="s">
        <v>333</v>
      </c>
    </row>
    <row r="832" spans="1:4" ht="27" x14ac:dyDescent="0.25">
      <c r="A832" s="31" t="s">
        <v>3437</v>
      </c>
      <c r="B832" s="31" t="s">
        <v>4841</v>
      </c>
      <c r="C832" s="31" t="s">
        <v>6066</v>
      </c>
      <c r="D832" s="32" t="s">
        <v>369</v>
      </c>
    </row>
    <row r="833" spans="1:4" ht="40.5" x14ac:dyDescent="0.25">
      <c r="A833" s="31" t="s">
        <v>3438</v>
      </c>
      <c r="B833" s="31" t="s">
        <v>4842</v>
      </c>
      <c r="C833" s="31" t="s">
        <v>6067</v>
      </c>
      <c r="D833" s="32" t="s">
        <v>384</v>
      </c>
    </row>
    <row r="834" spans="1:4" ht="40.5" x14ac:dyDescent="0.25">
      <c r="A834" s="31" t="s">
        <v>3439</v>
      </c>
      <c r="B834" s="31" t="s">
        <v>4843</v>
      </c>
      <c r="C834" s="31" t="s">
        <v>6068</v>
      </c>
      <c r="D834" s="32" t="s">
        <v>459</v>
      </c>
    </row>
    <row r="835" spans="1:4" ht="27" x14ac:dyDescent="0.25">
      <c r="A835" s="31" t="s">
        <v>3440</v>
      </c>
      <c r="B835" s="31" t="s">
        <v>4844</v>
      </c>
      <c r="C835" s="31" t="s">
        <v>6069</v>
      </c>
      <c r="D835" s="32" t="s">
        <v>588</v>
      </c>
    </row>
    <row r="836" spans="1:4" ht="27" x14ac:dyDescent="0.25">
      <c r="A836" s="31" t="s">
        <v>3441</v>
      </c>
      <c r="B836" s="31" t="s">
        <v>4845</v>
      </c>
      <c r="C836" s="31" t="s">
        <v>6070</v>
      </c>
      <c r="D836" s="32" t="s">
        <v>650</v>
      </c>
    </row>
    <row r="837" spans="1:4" ht="54" x14ac:dyDescent="0.25">
      <c r="A837" s="31" t="s">
        <v>3442</v>
      </c>
      <c r="B837" s="31" t="s">
        <v>4846</v>
      </c>
      <c r="C837" s="31" t="s">
        <v>6071</v>
      </c>
      <c r="D837" s="32" t="s">
        <v>674</v>
      </c>
    </row>
    <row r="838" spans="1:4" ht="40.5" x14ac:dyDescent="0.25">
      <c r="A838" s="31" t="s">
        <v>3443</v>
      </c>
      <c r="B838" s="31" t="s">
        <v>4847</v>
      </c>
      <c r="C838" s="31" t="s">
        <v>6072</v>
      </c>
      <c r="D838" s="32" t="s">
        <v>722</v>
      </c>
    </row>
    <row r="839" spans="1:4" ht="27" x14ac:dyDescent="0.25">
      <c r="A839" s="31" t="s">
        <v>3444</v>
      </c>
      <c r="B839" s="31" t="s">
        <v>4848</v>
      </c>
      <c r="C839" s="31" t="s">
        <v>6073</v>
      </c>
      <c r="D839" s="32" t="s">
        <v>755</v>
      </c>
    </row>
    <row r="840" spans="1:4" ht="27" x14ac:dyDescent="0.25">
      <c r="A840" s="31" t="s">
        <v>3445</v>
      </c>
      <c r="B840" s="31" t="s">
        <v>4849</v>
      </c>
      <c r="C840" s="31" t="s">
        <v>6074</v>
      </c>
      <c r="D840" s="32" t="s">
        <v>863</v>
      </c>
    </row>
    <row r="841" spans="1:4" ht="27" x14ac:dyDescent="0.25">
      <c r="A841" s="31" t="s">
        <v>3446</v>
      </c>
      <c r="B841" s="31" t="s">
        <v>4850</v>
      </c>
      <c r="C841" s="31" t="s">
        <v>6075</v>
      </c>
      <c r="D841" s="32" t="s">
        <v>914</v>
      </c>
    </row>
    <row r="842" spans="1:4" ht="27" x14ac:dyDescent="0.25">
      <c r="A842" s="16" t="s">
        <v>1457</v>
      </c>
      <c r="B842" s="16" t="s">
        <v>4851</v>
      </c>
      <c r="C842" s="16" t="s">
        <v>6076</v>
      </c>
      <c r="D842" s="30" t="s">
        <v>1459</v>
      </c>
    </row>
    <row r="843" spans="1:4" ht="27" x14ac:dyDescent="0.25">
      <c r="A843" s="16" t="s">
        <v>3449</v>
      </c>
      <c r="B843" s="16" t="s">
        <v>4852</v>
      </c>
      <c r="C843" s="16" t="s">
        <v>6077</v>
      </c>
      <c r="D843" s="30" t="s">
        <v>3447</v>
      </c>
    </row>
    <row r="844" spans="1:4" ht="13.5" x14ac:dyDescent="0.25">
      <c r="A844" s="16" t="s">
        <v>3453</v>
      </c>
      <c r="B844" s="16" t="s">
        <v>4853</v>
      </c>
      <c r="C844" s="16" t="s">
        <v>6078</v>
      </c>
      <c r="D844" s="17" t="s">
        <v>170</v>
      </c>
    </row>
    <row r="845" spans="1:4" ht="27" x14ac:dyDescent="0.25">
      <c r="A845" s="16" t="s">
        <v>3454</v>
      </c>
      <c r="B845" s="16" t="s">
        <v>4854</v>
      </c>
      <c r="C845" s="16" t="s">
        <v>6079</v>
      </c>
      <c r="D845" s="17" t="s">
        <v>330</v>
      </c>
    </row>
    <row r="846" spans="1:4" ht="27" x14ac:dyDescent="0.25">
      <c r="A846" s="31" t="s">
        <v>3455</v>
      </c>
      <c r="B846" s="31" t="s">
        <v>4855</v>
      </c>
      <c r="C846" s="31" t="s">
        <v>6080</v>
      </c>
      <c r="D846" s="32" t="s">
        <v>333</v>
      </c>
    </row>
    <row r="847" spans="1:4" ht="27" x14ac:dyDescent="0.25">
      <c r="A847" s="31" t="s">
        <v>3456</v>
      </c>
      <c r="B847" s="31" t="s">
        <v>4856</v>
      </c>
      <c r="C847" s="31" t="s">
        <v>6081</v>
      </c>
      <c r="D847" s="32" t="s">
        <v>369</v>
      </c>
    </row>
    <row r="848" spans="1:4" ht="40.5" x14ac:dyDescent="0.25">
      <c r="A848" s="31" t="s">
        <v>3457</v>
      </c>
      <c r="B848" s="31" t="s">
        <v>4857</v>
      </c>
      <c r="C848" s="31" t="s">
        <v>6082</v>
      </c>
      <c r="D848" s="32" t="s">
        <v>384</v>
      </c>
    </row>
    <row r="849" spans="1:4" ht="40.5" x14ac:dyDescent="0.25">
      <c r="A849" s="31" t="s">
        <v>3458</v>
      </c>
      <c r="B849" s="31" t="s">
        <v>4858</v>
      </c>
      <c r="C849" s="31" t="s">
        <v>6083</v>
      </c>
      <c r="D849" s="32" t="s">
        <v>459</v>
      </c>
    </row>
    <row r="850" spans="1:4" ht="27" x14ac:dyDescent="0.25">
      <c r="A850" s="31" t="s">
        <v>3459</v>
      </c>
      <c r="B850" s="31" t="s">
        <v>4859</v>
      </c>
      <c r="C850" s="31" t="s">
        <v>6084</v>
      </c>
      <c r="D850" s="32" t="s">
        <v>588</v>
      </c>
    </row>
    <row r="851" spans="1:4" ht="27" x14ac:dyDescent="0.25">
      <c r="A851" s="31" t="s">
        <v>3460</v>
      </c>
      <c r="B851" s="31" t="s">
        <v>4860</v>
      </c>
      <c r="C851" s="31" t="s">
        <v>6085</v>
      </c>
      <c r="D851" s="32" t="s">
        <v>650</v>
      </c>
    </row>
    <row r="852" spans="1:4" ht="54" x14ac:dyDescent="0.25">
      <c r="A852" s="31" t="s">
        <v>3461</v>
      </c>
      <c r="B852" s="31" t="s">
        <v>4861</v>
      </c>
      <c r="C852" s="31" t="s">
        <v>6086</v>
      </c>
      <c r="D852" s="32" t="s">
        <v>674</v>
      </c>
    </row>
    <row r="853" spans="1:4" ht="40.5" x14ac:dyDescent="0.25">
      <c r="A853" s="31" t="s">
        <v>3462</v>
      </c>
      <c r="B853" s="31" t="s">
        <v>4862</v>
      </c>
      <c r="C853" s="31" t="s">
        <v>6087</v>
      </c>
      <c r="D853" s="32" t="s">
        <v>722</v>
      </c>
    </row>
    <row r="854" spans="1:4" ht="27" x14ac:dyDescent="0.25">
      <c r="A854" s="31" t="s">
        <v>3463</v>
      </c>
      <c r="B854" s="31" t="s">
        <v>4863</v>
      </c>
      <c r="C854" s="31" t="s">
        <v>6088</v>
      </c>
      <c r="D854" s="32" t="s">
        <v>755</v>
      </c>
    </row>
    <row r="855" spans="1:4" ht="27" x14ac:dyDescent="0.25">
      <c r="A855" s="31" t="s">
        <v>3464</v>
      </c>
      <c r="B855" s="31" t="s">
        <v>4864</v>
      </c>
      <c r="C855" s="31" t="s">
        <v>6089</v>
      </c>
      <c r="D855" s="32" t="s">
        <v>863</v>
      </c>
    </row>
    <row r="856" spans="1:4" ht="27" x14ac:dyDescent="0.25">
      <c r="A856" s="31" t="s">
        <v>3465</v>
      </c>
      <c r="B856" s="31" t="s">
        <v>4865</v>
      </c>
      <c r="C856" s="31" t="s">
        <v>6090</v>
      </c>
      <c r="D856" s="32" t="s">
        <v>914</v>
      </c>
    </row>
    <row r="857" spans="1:4" ht="27" x14ac:dyDescent="0.25">
      <c r="A857" s="16" t="s">
        <v>3451</v>
      </c>
      <c r="B857" s="16" t="s">
        <v>4866</v>
      </c>
      <c r="C857" s="16" t="s">
        <v>6091</v>
      </c>
      <c r="D857" s="30" t="s">
        <v>3448</v>
      </c>
    </row>
    <row r="858" spans="1:4" ht="13.5" x14ac:dyDescent="0.25">
      <c r="A858" s="16" t="s">
        <v>3466</v>
      </c>
      <c r="B858" s="16" t="s">
        <v>4867</v>
      </c>
      <c r="C858" s="16" t="s">
        <v>6092</v>
      </c>
      <c r="D858" s="17" t="s">
        <v>170</v>
      </c>
    </row>
    <row r="859" spans="1:4" ht="27" x14ac:dyDescent="0.25">
      <c r="A859" s="16" t="s">
        <v>3467</v>
      </c>
      <c r="B859" s="16" t="s">
        <v>4868</v>
      </c>
      <c r="C859" s="16" t="s">
        <v>6093</v>
      </c>
      <c r="D859" s="17" t="s">
        <v>330</v>
      </c>
    </row>
    <row r="860" spans="1:4" ht="27" x14ac:dyDescent="0.25">
      <c r="A860" s="31" t="s">
        <v>3468</v>
      </c>
      <c r="B860" s="31" t="s">
        <v>4869</v>
      </c>
      <c r="C860" s="31" t="s">
        <v>6094</v>
      </c>
      <c r="D860" s="32" t="s">
        <v>333</v>
      </c>
    </row>
    <row r="861" spans="1:4" ht="27" x14ac:dyDescent="0.25">
      <c r="A861" s="31" t="s">
        <v>3469</v>
      </c>
      <c r="B861" s="31" t="s">
        <v>4870</v>
      </c>
      <c r="C861" s="31" t="s">
        <v>6095</v>
      </c>
      <c r="D861" s="32" t="s">
        <v>369</v>
      </c>
    </row>
    <row r="862" spans="1:4" ht="40.5" x14ac:dyDescent="0.25">
      <c r="A862" s="31" t="s">
        <v>3470</v>
      </c>
      <c r="B862" s="31" t="s">
        <v>4871</v>
      </c>
      <c r="C862" s="31" t="s">
        <v>6096</v>
      </c>
      <c r="D862" s="32" t="s">
        <v>384</v>
      </c>
    </row>
    <row r="863" spans="1:4" ht="40.5" x14ac:dyDescent="0.25">
      <c r="A863" s="31" t="s">
        <v>3471</v>
      </c>
      <c r="B863" s="31" t="s">
        <v>4872</v>
      </c>
      <c r="C863" s="31" t="s">
        <v>6097</v>
      </c>
      <c r="D863" s="32" t="s">
        <v>459</v>
      </c>
    </row>
    <row r="864" spans="1:4" ht="27" x14ac:dyDescent="0.25">
      <c r="A864" s="31" t="s">
        <v>3472</v>
      </c>
      <c r="B864" s="31" t="s">
        <v>4873</v>
      </c>
      <c r="C864" s="31" t="s">
        <v>6098</v>
      </c>
      <c r="D864" s="32" t="s">
        <v>588</v>
      </c>
    </row>
    <row r="865" spans="1:4" ht="27" x14ac:dyDescent="0.25">
      <c r="A865" s="31" t="s">
        <v>3473</v>
      </c>
      <c r="B865" s="31" t="s">
        <v>4874</v>
      </c>
      <c r="C865" s="31" t="s">
        <v>6099</v>
      </c>
      <c r="D865" s="32" t="s">
        <v>650</v>
      </c>
    </row>
    <row r="866" spans="1:4" ht="54" x14ac:dyDescent="0.25">
      <c r="A866" s="31" t="s">
        <v>3474</v>
      </c>
      <c r="B866" s="31" t="s">
        <v>4875</v>
      </c>
      <c r="C866" s="31" t="s">
        <v>6100</v>
      </c>
      <c r="D866" s="32" t="s">
        <v>674</v>
      </c>
    </row>
    <row r="867" spans="1:4" ht="40.5" x14ac:dyDescent="0.25">
      <c r="A867" s="31" t="s">
        <v>3475</v>
      </c>
      <c r="B867" s="31" t="s">
        <v>4876</v>
      </c>
      <c r="C867" s="31" t="s">
        <v>6101</v>
      </c>
      <c r="D867" s="32" t="s">
        <v>722</v>
      </c>
    </row>
    <row r="868" spans="1:4" ht="27" x14ac:dyDescent="0.25">
      <c r="A868" s="31" t="s">
        <v>3476</v>
      </c>
      <c r="B868" s="31" t="s">
        <v>4877</v>
      </c>
      <c r="C868" s="31" t="s">
        <v>6102</v>
      </c>
      <c r="D868" s="32" t="s">
        <v>755</v>
      </c>
    </row>
    <row r="869" spans="1:4" ht="27" x14ac:dyDescent="0.25">
      <c r="A869" s="31" t="s">
        <v>3477</v>
      </c>
      <c r="B869" s="31" t="s">
        <v>4878</v>
      </c>
      <c r="C869" s="31" t="s">
        <v>6103</v>
      </c>
      <c r="D869" s="32" t="s">
        <v>863</v>
      </c>
    </row>
    <row r="870" spans="1:4" ht="27" x14ac:dyDescent="0.25">
      <c r="A870" s="31" t="s">
        <v>3478</v>
      </c>
      <c r="B870" s="31" t="s">
        <v>4879</v>
      </c>
      <c r="C870" s="31" t="s">
        <v>6104</v>
      </c>
      <c r="D870" s="32" t="s">
        <v>914</v>
      </c>
    </row>
    <row r="871" spans="1:4" ht="40.5" x14ac:dyDescent="0.25">
      <c r="A871" s="16" t="s">
        <v>1460</v>
      </c>
      <c r="B871" s="16" t="s">
        <v>4880</v>
      </c>
      <c r="C871" s="16" t="s">
        <v>6105</v>
      </c>
      <c r="D871" s="30" t="s">
        <v>1462</v>
      </c>
    </row>
    <row r="872" spans="1:4" ht="27" x14ac:dyDescent="0.25">
      <c r="A872" s="16" t="s">
        <v>1463</v>
      </c>
      <c r="B872" s="16" t="s">
        <v>4881</v>
      </c>
      <c r="C872" s="16" t="s">
        <v>6106</v>
      </c>
      <c r="D872" s="30" t="s">
        <v>1465</v>
      </c>
    </row>
    <row r="873" spans="1:4" ht="27" x14ac:dyDescent="0.25">
      <c r="A873" s="16" t="s">
        <v>2073</v>
      </c>
      <c r="B873" s="16" t="s">
        <v>4882</v>
      </c>
      <c r="C873" s="16" t="s">
        <v>6107</v>
      </c>
      <c r="D873" s="30" t="s">
        <v>1574</v>
      </c>
    </row>
    <row r="874" spans="1:4" ht="13.5" x14ac:dyDescent="0.25">
      <c r="A874" s="16" t="s">
        <v>2075</v>
      </c>
      <c r="B874" s="16" t="s">
        <v>4883</v>
      </c>
      <c r="C874" s="16" t="s">
        <v>6108</v>
      </c>
      <c r="D874" s="17" t="s">
        <v>170</v>
      </c>
    </row>
    <row r="875" spans="1:4" ht="27" x14ac:dyDescent="0.25">
      <c r="A875" s="16" t="s">
        <v>2076</v>
      </c>
      <c r="B875" s="16" t="s">
        <v>4884</v>
      </c>
      <c r="C875" s="16" t="s">
        <v>6109</v>
      </c>
      <c r="D875" s="17" t="s">
        <v>330</v>
      </c>
    </row>
    <row r="876" spans="1:4" ht="27" x14ac:dyDescent="0.25">
      <c r="A876" s="31" t="s">
        <v>2077</v>
      </c>
      <c r="B876" s="31" t="s">
        <v>4885</v>
      </c>
      <c r="C876" s="31" t="s">
        <v>6110</v>
      </c>
      <c r="D876" s="32" t="s">
        <v>333</v>
      </c>
    </row>
    <row r="877" spans="1:4" ht="27" x14ac:dyDescent="0.25">
      <c r="A877" s="31" t="s">
        <v>2078</v>
      </c>
      <c r="B877" s="31" t="s">
        <v>4886</v>
      </c>
      <c r="C877" s="31" t="s">
        <v>6111</v>
      </c>
      <c r="D877" s="32" t="s">
        <v>369</v>
      </c>
    </row>
    <row r="878" spans="1:4" ht="40.5" x14ac:dyDescent="0.25">
      <c r="A878" s="31" t="s">
        <v>2079</v>
      </c>
      <c r="B878" s="31" t="s">
        <v>4887</v>
      </c>
      <c r="C878" s="31" t="s">
        <v>6112</v>
      </c>
      <c r="D878" s="32" t="s">
        <v>384</v>
      </c>
    </row>
    <row r="879" spans="1:4" ht="40.5" x14ac:dyDescent="0.25">
      <c r="A879" s="31" t="s">
        <v>2080</v>
      </c>
      <c r="B879" s="31" t="s">
        <v>4888</v>
      </c>
      <c r="C879" s="31" t="s">
        <v>6113</v>
      </c>
      <c r="D879" s="32" t="s">
        <v>459</v>
      </c>
    </row>
    <row r="880" spans="1:4" ht="27" x14ac:dyDescent="0.25">
      <c r="A880" s="31" t="s">
        <v>2081</v>
      </c>
      <c r="B880" s="31" t="s">
        <v>4889</v>
      </c>
      <c r="C880" s="31" t="s">
        <v>6114</v>
      </c>
      <c r="D880" s="32" t="s">
        <v>588</v>
      </c>
    </row>
    <row r="881" spans="1:4" ht="27" x14ac:dyDescent="0.25">
      <c r="A881" s="31" t="s">
        <v>2082</v>
      </c>
      <c r="B881" s="31" t="s">
        <v>4890</v>
      </c>
      <c r="C881" s="31" t="s">
        <v>6115</v>
      </c>
      <c r="D881" s="32" t="s">
        <v>650</v>
      </c>
    </row>
    <row r="882" spans="1:4" ht="54" x14ac:dyDescent="0.25">
      <c r="A882" s="31" t="s">
        <v>2083</v>
      </c>
      <c r="B882" s="31" t="s">
        <v>4891</v>
      </c>
      <c r="C882" s="31" t="s">
        <v>6116</v>
      </c>
      <c r="D882" s="32" t="s">
        <v>674</v>
      </c>
    </row>
    <row r="883" spans="1:4" ht="40.5" x14ac:dyDescent="0.25">
      <c r="A883" s="31" t="s">
        <v>2084</v>
      </c>
      <c r="B883" s="31" t="s">
        <v>4892</v>
      </c>
      <c r="C883" s="31" t="s">
        <v>6117</v>
      </c>
      <c r="D883" s="32" t="s">
        <v>722</v>
      </c>
    </row>
    <row r="884" spans="1:4" ht="27" x14ac:dyDescent="0.25">
      <c r="A884" s="31" t="s">
        <v>2085</v>
      </c>
      <c r="B884" s="31" t="s">
        <v>4893</v>
      </c>
      <c r="C884" s="31" t="s">
        <v>6118</v>
      </c>
      <c r="D884" s="32" t="s">
        <v>755</v>
      </c>
    </row>
    <row r="885" spans="1:4" ht="27" x14ac:dyDescent="0.25">
      <c r="A885" s="31" t="s">
        <v>2086</v>
      </c>
      <c r="B885" s="31" t="s">
        <v>4894</v>
      </c>
      <c r="C885" s="31" t="s">
        <v>6119</v>
      </c>
      <c r="D885" s="32" t="s">
        <v>863</v>
      </c>
    </row>
    <row r="886" spans="1:4" ht="27" x14ac:dyDescent="0.25">
      <c r="A886" s="31" t="s">
        <v>2087</v>
      </c>
      <c r="B886" s="31" t="s">
        <v>4895</v>
      </c>
      <c r="C886" s="31" t="s">
        <v>6120</v>
      </c>
      <c r="D886" s="32" t="s">
        <v>914</v>
      </c>
    </row>
    <row r="887" spans="1:4" ht="40.5" x14ac:dyDescent="0.25">
      <c r="A887" s="16" t="s">
        <v>3987</v>
      </c>
      <c r="B887" s="16" t="s">
        <v>4896</v>
      </c>
      <c r="C887" s="16" t="s">
        <v>7005</v>
      </c>
      <c r="D887" s="30" t="s">
        <v>1575</v>
      </c>
    </row>
    <row r="888" spans="1:4" ht="13.5" x14ac:dyDescent="0.25">
      <c r="A888" s="16" t="s">
        <v>2115</v>
      </c>
      <c r="B888" s="16" t="s">
        <v>4897</v>
      </c>
      <c r="C888" s="16" t="s">
        <v>6121</v>
      </c>
      <c r="D888" s="17" t="s">
        <v>170</v>
      </c>
    </row>
    <row r="889" spans="1:4" ht="27" x14ac:dyDescent="0.25">
      <c r="A889" s="16" t="s">
        <v>2116</v>
      </c>
      <c r="B889" s="16" t="s">
        <v>4898</v>
      </c>
      <c r="C889" s="16" t="s">
        <v>6122</v>
      </c>
      <c r="D889" s="17" t="s">
        <v>330</v>
      </c>
    </row>
    <row r="890" spans="1:4" ht="27" x14ac:dyDescent="0.25">
      <c r="A890" s="31" t="s">
        <v>2117</v>
      </c>
      <c r="B890" s="31" t="s">
        <v>4899</v>
      </c>
      <c r="C890" s="31" t="s">
        <v>6123</v>
      </c>
      <c r="D890" s="32" t="s">
        <v>333</v>
      </c>
    </row>
    <row r="891" spans="1:4" ht="27" x14ac:dyDescent="0.25">
      <c r="A891" s="31" t="s">
        <v>2118</v>
      </c>
      <c r="B891" s="31" t="s">
        <v>4900</v>
      </c>
      <c r="C891" s="31" t="s">
        <v>6124</v>
      </c>
      <c r="D891" s="32" t="s">
        <v>369</v>
      </c>
    </row>
    <row r="892" spans="1:4" ht="40.5" x14ac:dyDescent="0.25">
      <c r="A892" s="31" t="s">
        <v>2119</v>
      </c>
      <c r="B892" s="31" t="s">
        <v>4901</v>
      </c>
      <c r="C892" s="31" t="s">
        <v>6125</v>
      </c>
      <c r="D892" s="32" t="s">
        <v>384</v>
      </c>
    </row>
    <row r="893" spans="1:4" ht="40.5" x14ac:dyDescent="0.25">
      <c r="A893" s="31" t="s">
        <v>2120</v>
      </c>
      <c r="B893" s="31" t="s">
        <v>4902</v>
      </c>
      <c r="C893" s="31" t="s">
        <v>6126</v>
      </c>
      <c r="D893" s="32" t="s">
        <v>459</v>
      </c>
    </row>
    <row r="894" spans="1:4" ht="27" x14ac:dyDescent="0.25">
      <c r="A894" s="31" t="s">
        <v>2121</v>
      </c>
      <c r="B894" s="31" t="s">
        <v>4903</v>
      </c>
      <c r="C894" s="31" t="s">
        <v>6127</v>
      </c>
      <c r="D894" s="32" t="s">
        <v>588</v>
      </c>
    </row>
    <row r="895" spans="1:4" ht="27" x14ac:dyDescent="0.25">
      <c r="A895" s="31" t="s">
        <v>2122</v>
      </c>
      <c r="B895" s="31" t="s">
        <v>4904</v>
      </c>
      <c r="C895" s="31" t="s">
        <v>6128</v>
      </c>
      <c r="D895" s="32" t="s">
        <v>650</v>
      </c>
    </row>
    <row r="896" spans="1:4" ht="54" x14ac:dyDescent="0.25">
      <c r="A896" s="31" t="s">
        <v>2123</v>
      </c>
      <c r="B896" s="31" t="s">
        <v>4905</v>
      </c>
      <c r="C896" s="31" t="s">
        <v>6129</v>
      </c>
      <c r="D896" s="32" t="s">
        <v>674</v>
      </c>
    </row>
    <row r="897" spans="1:4" ht="40.5" x14ac:dyDescent="0.25">
      <c r="A897" s="31" t="s">
        <v>2124</v>
      </c>
      <c r="B897" s="31" t="s">
        <v>4906</v>
      </c>
      <c r="C897" s="31" t="s">
        <v>6130</v>
      </c>
      <c r="D897" s="32" t="s">
        <v>722</v>
      </c>
    </row>
    <row r="898" spans="1:4" ht="27" x14ac:dyDescent="0.25">
      <c r="A898" s="31" t="s">
        <v>2125</v>
      </c>
      <c r="B898" s="31" t="s">
        <v>4907</v>
      </c>
      <c r="C898" s="31" t="s">
        <v>6131</v>
      </c>
      <c r="D898" s="32" t="s">
        <v>755</v>
      </c>
    </row>
    <row r="899" spans="1:4" ht="27" x14ac:dyDescent="0.25">
      <c r="A899" s="31" t="s">
        <v>2126</v>
      </c>
      <c r="B899" s="31" t="s">
        <v>4908</v>
      </c>
      <c r="C899" s="31" t="s">
        <v>6132</v>
      </c>
      <c r="D899" s="32" t="s">
        <v>863</v>
      </c>
    </row>
    <row r="900" spans="1:4" ht="27" x14ac:dyDescent="0.25">
      <c r="A900" s="31" t="s">
        <v>2127</v>
      </c>
      <c r="B900" s="31" t="s">
        <v>4909</v>
      </c>
      <c r="C900" s="31" t="s">
        <v>6133</v>
      </c>
      <c r="D900" s="32" t="s">
        <v>914</v>
      </c>
    </row>
    <row r="901" spans="1:4" ht="27" x14ac:dyDescent="0.25">
      <c r="A901" s="16" t="s">
        <v>1466</v>
      </c>
      <c r="B901" s="16" t="s">
        <v>4910</v>
      </c>
      <c r="C901" s="16" t="s">
        <v>6134</v>
      </c>
      <c r="D901" s="30" t="s">
        <v>1468</v>
      </c>
    </row>
    <row r="902" spans="1:4" ht="40.5" x14ac:dyDescent="0.25">
      <c r="A902" s="16" t="s">
        <v>2141</v>
      </c>
      <c r="B902" s="16" t="s">
        <v>4911</v>
      </c>
      <c r="C902" s="16" t="s">
        <v>6135</v>
      </c>
      <c r="D902" s="30" t="s">
        <v>1578</v>
      </c>
    </row>
    <row r="903" spans="1:4" ht="13.5" x14ac:dyDescent="0.25">
      <c r="A903" s="16" t="s">
        <v>2128</v>
      </c>
      <c r="B903" s="16" t="s">
        <v>4912</v>
      </c>
      <c r="C903" s="16" t="s">
        <v>6136</v>
      </c>
      <c r="D903" s="17" t="s">
        <v>170</v>
      </c>
    </row>
    <row r="904" spans="1:4" ht="27" x14ac:dyDescent="0.25">
      <c r="A904" s="16" t="s">
        <v>2129</v>
      </c>
      <c r="B904" s="16" t="s">
        <v>4913</v>
      </c>
      <c r="C904" s="16" t="s">
        <v>6137</v>
      </c>
      <c r="D904" s="17" t="s">
        <v>330</v>
      </c>
    </row>
    <row r="905" spans="1:4" ht="27" x14ac:dyDescent="0.25">
      <c r="A905" s="31" t="s">
        <v>2130</v>
      </c>
      <c r="B905" s="31" t="s">
        <v>4914</v>
      </c>
      <c r="C905" s="31" t="s">
        <v>6138</v>
      </c>
      <c r="D905" s="32" t="s">
        <v>333</v>
      </c>
    </row>
    <row r="906" spans="1:4" ht="27" x14ac:dyDescent="0.25">
      <c r="A906" s="31" t="s">
        <v>2131</v>
      </c>
      <c r="B906" s="31" t="s">
        <v>4915</v>
      </c>
      <c r="C906" s="31" t="s">
        <v>6139</v>
      </c>
      <c r="D906" s="32" t="s">
        <v>369</v>
      </c>
    </row>
    <row r="907" spans="1:4" ht="40.5" x14ac:dyDescent="0.25">
      <c r="A907" s="31" t="s">
        <v>2132</v>
      </c>
      <c r="B907" s="31" t="s">
        <v>4916</v>
      </c>
      <c r="C907" s="31" t="s">
        <v>6140</v>
      </c>
      <c r="D907" s="32" t="s">
        <v>384</v>
      </c>
    </row>
    <row r="908" spans="1:4" ht="40.5" x14ac:dyDescent="0.25">
      <c r="A908" s="31" t="s">
        <v>2133</v>
      </c>
      <c r="B908" s="31" t="s">
        <v>4917</v>
      </c>
      <c r="C908" s="31" t="s">
        <v>6141</v>
      </c>
      <c r="D908" s="32" t="s">
        <v>459</v>
      </c>
    </row>
    <row r="909" spans="1:4" ht="27" x14ac:dyDescent="0.25">
      <c r="A909" s="31" t="s">
        <v>2134</v>
      </c>
      <c r="B909" s="31" t="s">
        <v>4918</v>
      </c>
      <c r="C909" s="31" t="s">
        <v>6142</v>
      </c>
      <c r="D909" s="32" t="s">
        <v>588</v>
      </c>
    </row>
    <row r="910" spans="1:4" ht="27" x14ac:dyDescent="0.25">
      <c r="A910" s="31" t="s">
        <v>2135</v>
      </c>
      <c r="B910" s="31" t="s">
        <v>4919</v>
      </c>
      <c r="C910" s="31" t="s">
        <v>6143</v>
      </c>
      <c r="D910" s="32" t="s">
        <v>650</v>
      </c>
    </row>
    <row r="911" spans="1:4" ht="54" x14ac:dyDescent="0.25">
      <c r="A911" s="31" t="s">
        <v>2136</v>
      </c>
      <c r="B911" s="31" t="s">
        <v>4920</v>
      </c>
      <c r="C911" s="31" t="s">
        <v>6144</v>
      </c>
      <c r="D911" s="32" t="s">
        <v>674</v>
      </c>
    </row>
    <row r="912" spans="1:4" ht="40.5" x14ac:dyDescent="0.25">
      <c r="A912" s="31" t="s">
        <v>2137</v>
      </c>
      <c r="B912" s="31" t="s">
        <v>4921</v>
      </c>
      <c r="C912" s="31" t="s">
        <v>6145</v>
      </c>
      <c r="D912" s="32" t="s">
        <v>722</v>
      </c>
    </row>
    <row r="913" spans="1:4" ht="27" x14ac:dyDescent="0.25">
      <c r="A913" s="31" t="s">
        <v>2138</v>
      </c>
      <c r="B913" s="31" t="s">
        <v>4922</v>
      </c>
      <c r="C913" s="31" t="s">
        <v>6146</v>
      </c>
      <c r="D913" s="32" t="s">
        <v>755</v>
      </c>
    </row>
    <row r="914" spans="1:4" ht="27" x14ac:dyDescent="0.25">
      <c r="A914" s="31" t="s">
        <v>2139</v>
      </c>
      <c r="B914" s="31" t="s">
        <v>4923</v>
      </c>
      <c r="C914" s="31" t="s">
        <v>6147</v>
      </c>
      <c r="D914" s="32" t="s">
        <v>863</v>
      </c>
    </row>
    <row r="915" spans="1:4" ht="27" x14ac:dyDescent="0.25">
      <c r="A915" s="31" t="s">
        <v>2140</v>
      </c>
      <c r="B915" s="31" t="s">
        <v>4924</v>
      </c>
      <c r="C915" s="31" t="s">
        <v>6148</v>
      </c>
      <c r="D915" s="32" t="s">
        <v>914</v>
      </c>
    </row>
    <row r="916" spans="1:4" ht="81" x14ac:dyDescent="0.25">
      <c r="A916" s="16" t="s">
        <v>2157</v>
      </c>
      <c r="B916" s="16" t="s">
        <v>4925</v>
      </c>
      <c r="C916" s="16" t="s">
        <v>6149</v>
      </c>
      <c r="D916" s="30" t="s">
        <v>1579</v>
      </c>
    </row>
    <row r="917" spans="1:4" ht="13.5" x14ac:dyDescent="0.25">
      <c r="A917" s="16" t="s">
        <v>2171</v>
      </c>
      <c r="B917" s="16" t="s">
        <v>4926</v>
      </c>
      <c r="C917" s="16" t="s">
        <v>6150</v>
      </c>
      <c r="D917" s="17" t="s">
        <v>170</v>
      </c>
    </row>
    <row r="918" spans="1:4" ht="27" x14ac:dyDescent="0.25">
      <c r="A918" s="16" t="s">
        <v>2172</v>
      </c>
      <c r="B918" s="16" t="s">
        <v>4927</v>
      </c>
      <c r="C918" s="16" t="s">
        <v>6151</v>
      </c>
      <c r="D918" s="17" t="s">
        <v>330</v>
      </c>
    </row>
    <row r="919" spans="1:4" ht="27" x14ac:dyDescent="0.25">
      <c r="A919" s="31" t="s">
        <v>3992</v>
      </c>
      <c r="B919" s="31" t="s">
        <v>4928</v>
      </c>
      <c r="C919" s="31" t="s">
        <v>6152</v>
      </c>
      <c r="D919" s="32" t="s">
        <v>333</v>
      </c>
    </row>
    <row r="920" spans="1:4" ht="27" x14ac:dyDescent="0.25">
      <c r="A920" s="31" t="s">
        <v>2173</v>
      </c>
      <c r="B920" s="31" t="s">
        <v>4929</v>
      </c>
      <c r="C920" s="31" t="s">
        <v>6153</v>
      </c>
      <c r="D920" s="32" t="s">
        <v>369</v>
      </c>
    </row>
    <row r="921" spans="1:4" ht="40.5" x14ac:dyDescent="0.25">
      <c r="A921" s="31" t="s">
        <v>2174</v>
      </c>
      <c r="B921" s="31" t="s">
        <v>4930</v>
      </c>
      <c r="C921" s="31" t="s">
        <v>6154</v>
      </c>
      <c r="D921" s="32" t="s">
        <v>384</v>
      </c>
    </row>
    <row r="922" spans="1:4" ht="40.5" x14ac:dyDescent="0.25">
      <c r="A922" s="31" t="s">
        <v>2175</v>
      </c>
      <c r="B922" s="31" t="s">
        <v>4931</v>
      </c>
      <c r="C922" s="31" t="s">
        <v>6155</v>
      </c>
      <c r="D922" s="32" t="s">
        <v>459</v>
      </c>
    </row>
    <row r="923" spans="1:4" ht="27" x14ac:dyDescent="0.25">
      <c r="A923" s="31" t="s">
        <v>2176</v>
      </c>
      <c r="B923" s="31" t="s">
        <v>4932</v>
      </c>
      <c r="C923" s="31" t="s">
        <v>6156</v>
      </c>
      <c r="D923" s="32" t="s">
        <v>588</v>
      </c>
    </row>
    <row r="924" spans="1:4" ht="27" x14ac:dyDescent="0.25">
      <c r="A924" s="31" t="s">
        <v>2177</v>
      </c>
      <c r="B924" s="31" t="s">
        <v>4933</v>
      </c>
      <c r="C924" s="31" t="s">
        <v>6157</v>
      </c>
      <c r="D924" s="32" t="s">
        <v>650</v>
      </c>
    </row>
    <row r="925" spans="1:4" ht="54" x14ac:dyDescent="0.25">
      <c r="A925" s="31" t="s">
        <v>2178</v>
      </c>
      <c r="B925" s="31" t="s">
        <v>4934</v>
      </c>
      <c r="C925" s="31" t="s">
        <v>6158</v>
      </c>
      <c r="D925" s="32" t="s">
        <v>674</v>
      </c>
    </row>
    <row r="926" spans="1:4" ht="40.5" x14ac:dyDescent="0.25">
      <c r="A926" s="31" t="s">
        <v>2179</v>
      </c>
      <c r="B926" s="31" t="s">
        <v>4935</v>
      </c>
      <c r="C926" s="31" t="s">
        <v>6159</v>
      </c>
      <c r="D926" s="32" t="s">
        <v>722</v>
      </c>
    </row>
    <row r="927" spans="1:4" ht="27" x14ac:dyDescent="0.25">
      <c r="A927" s="31" t="s">
        <v>2180</v>
      </c>
      <c r="B927" s="31" t="s">
        <v>4936</v>
      </c>
      <c r="C927" s="31" t="s">
        <v>6160</v>
      </c>
      <c r="D927" s="32" t="s">
        <v>755</v>
      </c>
    </row>
    <row r="928" spans="1:4" ht="27" x14ac:dyDescent="0.25">
      <c r="A928" s="31" t="s">
        <v>2181</v>
      </c>
      <c r="B928" s="31" t="s">
        <v>4937</v>
      </c>
      <c r="C928" s="31" t="s">
        <v>6161</v>
      </c>
      <c r="D928" s="32" t="s">
        <v>863</v>
      </c>
    </row>
    <row r="929" spans="1:4" ht="27" x14ac:dyDescent="0.25">
      <c r="A929" s="31" t="s">
        <v>2182</v>
      </c>
      <c r="B929" s="31" t="s">
        <v>4938</v>
      </c>
      <c r="C929" s="31" t="s">
        <v>6162</v>
      </c>
      <c r="D929" s="32" t="s">
        <v>914</v>
      </c>
    </row>
    <row r="930" spans="1:4" ht="40.5" x14ac:dyDescent="0.25">
      <c r="A930" s="16" t="s">
        <v>1469</v>
      </c>
      <c r="B930" s="16" t="s">
        <v>4939</v>
      </c>
      <c r="C930" s="16" t="s">
        <v>6163</v>
      </c>
      <c r="D930" s="30" t="s">
        <v>1471</v>
      </c>
    </row>
    <row r="931" spans="1:4" ht="27" x14ac:dyDescent="0.25">
      <c r="A931" s="16" t="s">
        <v>2183</v>
      </c>
      <c r="B931" s="16" t="s">
        <v>4940</v>
      </c>
      <c r="C931" s="16" t="s">
        <v>6164</v>
      </c>
      <c r="D931" s="30" t="s">
        <v>1580</v>
      </c>
    </row>
    <row r="932" spans="1:4" ht="13.5" x14ac:dyDescent="0.25">
      <c r="A932" s="16" t="s">
        <v>2185</v>
      </c>
      <c r="B932" s="16" t="s">
        <v>4941</v>
      </c>
      <c r="C932" s="16" t="s">
        <v>6165</v>
      </c>
      <c r="D932" s="17" t="s">
        <v>170</v>
      </c>
    </row>
    <row r="933" spans="1:4" ht="27" x14ac:dyDescent="0.25">
      <c r="A933" s="16" t="s">
        <v>2186</v>
      </c>
      <c r="B933" s="16" t="s">
        <v>4942</v>
      </c>
      <c r="C933" s="16" t="s">
        <v>6166</v>
      </c>
      <c r="D933" s="17" t="s">
        <v>330</v>
      </c>
    </row>
    <row r="934" spans="1:4" ht="27" x14ac:dyDescent="0.25">
      <c r="A934" s="31" t="s">
        <v>2187</v>
      </c>
      <c r="B934" s="31" t="s">
        <v>4943</v>
      </c>
      <c r="C934" s="31" t="s">
        <v>6167</v>
      </c>
      <c r="D934" s="32" t="s">
        <v>333</v>
      </c>
    </row>
    <row r="935" spans="1:4" ht="27" x14ac:dyDescent="0.25">
      <c r="A935" s="31" t="s">
        <v>2188</v>
      </c>
      <c r="B935" s="31" t="s">
        <v>4944</v>
      </c>
      <c r="C935" s="31" t="s">
        <v>6168</v>
      </c>
      <c r="D935" s="32" t="s">
        <v>369</v>
      </c>
    </row>
    <row r="936" spans="1:4" ht="40.5" x14ac:dyDescent="0.25">
      <c r="A936" s="31" t="s">
        <v>2189</v>
      </c>
      <c r="B936" s="31" t="s">
        <v>4945</v>
      </c>
      <c r="C936" s="31" t="s">
        <v>6169</v>
      </c>
      <c r="D936" s="32" t="s">
        <v>384</v>
      </c>
    </row>
    <row r="937" spans="1:4" ht="40.5" x14ac:dyDescent="0.25">
      <c r="A937" s="31" t="s">
        <v>2190</v>
      </c>
      <c r="B937" s="31" t="s">
        <v>4946</v>
      </c>
      <c r="C937" s="31" t="s">
        <v>6170</v>
      </c>
      <c r="D937" s="32" t="s">
        <v>459</v>
      </c>
    </row>
    <row r="938" spans="1:4" ht="27" x14ac:dyDescent="0.25">
      <c r="A938" s="31" t="s">
        <v>2191</v>
      </c>
      <c r="B938" s="31" t="s">
        <v>4947</v>
      </c>
      <c r="C938" s="31" t="s">
        <v>6171</v>
      </c>
      <c r="D938" s="32" t="s">
        <v>588</v>
      </c>
    </row>
    <row r="939" spans="1:4" ht="27" x14ac:dyDescent="0.25">
      <c r="A939" s="31" t="s">
        <v>2192</v>
      </c>
      <c r="B939" s="31" t="s">
        <v>4948</v>
      </c>
      <c r="C939" s="31" t="s">
        <v>6172</v>
      </c>
      <c r="D939" s="32" t="s">
        <v>650</v>
      </c>
    </row>
    <row r="940" spans="1:4" ht="54" x14ac:dyDescent="0.25">
      <c r="A940" s="31" t="s">
        <v>2193</v>
      </c>
      <c r="B940" s="31" t="s">
        <v>4949</v>
      </c>
      <c r="C940" s="31" t="s">
        <v>6173</v>
      </c>
      <c r="D940" s="32" t="s">
        <v>674</v>
      </c>
    </row>
    <row r="941" spans="1:4" ht="40.5" x14ac:dyDescent="0.25">
      <c r="A941" s="31" t="s">
        <v>2194</v>
      </c>
      <c r="B941" s="31" t="s">
        <v>4950</v>
      </c>
      <c r="C941" s="31" t="s">
        <v>6174</v>
      </c>
      <c r="D941" s="32" t="s">
        <v>722</v>
      </c>
    </row>
    <row r="942" spans="1:4" ht="27" x14ac:dyDescent="0.25">
      <c r="A942" s="31" t="s">
        <v>2195</v>
      </c>
      <c r="B942" s="31" t="s">
        <v>4951</v>
      </c>
      <c r="C942" s="31" t="s">
        <v>6175</v>
      </c>
      <c r="D942" s="32" t="s">
        <v>755</v>
      </c>
    </row>
    <row r="943" spans="1:4" ht="27" x14ac:dyDescent="0.25">
      <c r="A943" s="31" t="s">
        <v>2196</v>
      </c>
      <c r="B943" s="31" t="s">
        <v>4952</v>
      </c>
      <c r="C943" s="31" t="s">
        <v>6176</v>
      </c>
      <c r="D943" s="32" t="s">
        <v>863</v>
      </c>
    </row>
    <row r="944" spans="1:4" ht="27" x14ac:dyDescent="0.25">
      <c r="A944" s="31" t="s">
        <v>2197</v>
      </c>
      <c r="B944" s="31" t="s">
        <v>4953</v>
      </c>
      <c r="C944" s="31" t="s">
        <v>6177</v>
      </c>
      <c r="D944" s="32" t="s">
        <v>914</v>
      </c>
    </row>
    <row r="945" spans="1:4" ht="54" x14ac:dyDescent="0.25">
      <c r="A945" s="16" t="s">
        <v>2198</v>
      </c>
      <c r="B945" s="16" t="s">
        <v>4954</v>
      </c>
      <c r="C945" s="16" t="s">
        <v>6178</v>
      </c>
      <c r="D945" s="30" t="s">
        <v>1581</v>
      </c>
    </row>
    <row r="946" spans="1:4" ht="13.5" x14ac:dyDescent="0.25">
      <c r="A946" s="16" t="s">
        <v>2199</v>
      </c>
      <c r="B946" s="16" t="s">
        <v>4955</v>
      </c>
      <c r="C946" s="16" t="s">
        <v>6179</v>
      </c>
      <c r="D946" s="17" t="s">
        <v>170</v>
      </c>
    </row>
    <row r="947" spans="1:4" ht="27" x14ac:dyDescent="0.25">
      <c r="A947" s="16" t="s">
        <v>2200</v>
      </c>
      <c r="B947" s="16" t="s">
        <v>4956</v>
      </c>
      <c r="C947" s="16" t="s">
        <v>6180</v>
      </c>
      <c r="D947" s="17" t="s">
        <v>330</v>
      </c>
    </row>
    <row r="948" spans="1:4" ht="27" x14ac:dyDescent="0.25">
      <c r="A948" s="31" t="s">
        <v>2201</v>
      </c>
      <c r="B948" s="31" t="s">
        <v>4957</v>
      </c>
      <c r="C948" s="31" t="s">
        <v>6181</v>
      </c>
      <c r="D948" s="32" t="s">
        <v>333</v>
      </c>
    </row>
    <row r="949" spans="1:4" ht="27" x14ac:dyDescent="0.25">
      <c r="A949" s="31" t="s">
        <v>2202</v>
      </c>
      <c r="B949" s="31" t="s">
        <v>4958</v>
      </c>
      <c r="C949" s="31" t="s">
        <v>6182</v>
      </c>
      <c r="D949" s="32" t="s">
        <v>369</v>
      </c>
    </row>
    <row r="950" spans="1:4" ht="40.5" x14ac:dyDescent="0.25">
      <c r="A950" s="31" t="s">
        <v>2203</v>
      </c>
      <c r="B950" s="31" t="s">
        <v>4959</v>
      </c>
      <c r="C950" s="31" t="s">
        <v>6183</v>
      </c>
      <c r="D950" s="32" t="s">
        <v>384</v>
      </c>
    </row>
    <row r="951" spans="1:4" ht="40.5" x14ac:dyDescent="0.25">
      <c r="A951" s="31" t="s">
        <v>2204</v>
      </c>
      <c r="B951" s="31" t="s">
        <v>4960</v>
      </c>
      <c r="C951" s="31" t="s">
        <v>6184</v>
      </c>
      <c r="D951" s="32" t="s">
        <v>459</v>
      </c>
    </row>
    <row r="952" spans="1:4" ht="27" x14ac:dyDescent="0.25">
      <c r="A952" s="31" t="s">
        <v>2205</v>
      </c>
      <c r="B952" s="31" t="s">
        <v>4961</v>
      </c>
      <c r="C952" s="31" t="s">
        <v>6185</v>
      </c>
      <c r="D952" s="32" t="s">
        <v>588</v>
      </c>
    </row>
    <row r="953" spans="1:4" ht="27" x14ac:dyDescent="0.25">
      <c r="A953" s="31" t="s">
        <v>2206</v>
      </c>
      <c r="B953" s="31" t="s">
        <v>4962</v>
      </c>
      <c r="C953" s="31" t="s">
        <v>6186</v>
      </c>
      <c r="D953" s="32" t="s">
        <v>650</v>
      </c>
    </row>
    <row r="954" spans="1:4" ht="54" x14ac:dyDescent="0.25">
      <c r="A954" s="31" t="s">
        <v>2207</v>
      </c>
      <c r="B954" s="31" t="s">
        <v>4963</v>
      </c>
      <c r="C954" s="31" t="s">
        <v>6187</v>
      </c>
      <c r="D954" s="32" t="s">
        <v>674</v>
      </c>
    </row>
    <row r="955" spans="1:4" ht="40.5" x14ac:dyDescent="0.25">
      <c r="A955" s="31" t="s">
        <v>2208</v>
      </c>
      <c r="B955" s="31" t="s">
        <v>4964</v>
      </c>
      <c r="C955" s="31" t="s">
        <v>6188</v>
      </c>
      <c r="D955" s="32" t="s">
        <v>722</v>
      </c>
    </row>
    <row r="956" spans="1:4" ht="27" x14ac:dyDescent="0.25">
      <c r="A956" s="31" t="s">
        <v>2209</v>
      </c>
      <c r="B956" s="31" t="s">
        <v>4965</v>
      </c>
      <c r="C956" s="31" t="s">
        <v>6189</v>
      </c>
      <c r="D956" s="32" t="s">
        <v>755</v>
      </c>
    </row>
    <row r="957" spans="1:4" ht="27" x14ac:dyDescent="0.25">
      <c r="A957" s="31" t="s">
        <v>2210</v>
      </c>
      <c r="B957" s="31" t="s">
        <v>4966</v>
      </c>
      <c r="C957" s="31" t="s">
        <v>6190</v>
      </c>
      <c r="D957" s="32" t="s">
        <v>863</v>
      </c>
    </row>
    <row r="958" spans="1:4" ht="27" x14ac:dyDescent="0.25">
      <c r="A958" s="31" t="s">
        <v>2211</v>
      </c>
      <c r="B958" s="31" t="s">
        <v>4967</v>
      </c>
      <c r="C958" s="31" t="s">
        <v>6191</v>
      </c>
      <c r="D958" s="32" t="s">
        <v>914</v>
      </c>
    </row>
    <row r="959" spans="1:4" ht="27" x14ac:dyDescent="0.25">
      <c r="A959" s="16" t="s">
        <v>1472</v>
      </c>
      <c r="B959" s="16" t="s">
        <v>4968</v>
      </c>
      <c r="C959" s="16" t="s">
        <v>6192</v>
      </c>
      <c r="D959" s="30" t="s">
        <v>1405</v>
      </c>
    </row>
    <row r="960" spans="1:4" ht="54" x14ac:dyDescent="0.25">
      <c r="A960" s="16" t="s">
        <v>2239</v>
      </c>
      <c r="B960" s="16" t="s">
        <v>4969</v>
      </c>
      <c r="C960" s="16" t="s">
        <v>6193</v>
      </c>
      <c r="D960" s="30" t="s">
        <v>1570</v>
      </c>
    </row>
    <row r="961" spans="1:4" ht="13.5" x14ac:dyDescent="0.25">
      <c r="A961" s="16" t="s">
        <v>2283</v>
      </c>
      <c r="B961" s="16" t="s">
        <v>4970</v>
      </c>
      <c r="C961" s="16" t="s">
        <v>6194</v>
      </c>
      <c r="D961" s="17" t="s">
        <v>170</v>
      </c>
    </row>
    <row r="962" spans="1:4" ht="27" x14ac:dyDescent="0.25">
      <c r="A962" s="16" t="s">
        <v>2284</v>
      </c>
      <c r="B962" s="16" t="s">
        <v>4971</v>
      </c>
      <c r="C962" s="16" t="s">
        <v>6195</v>
      </c>
      <c r="D962" s="17" t="s">
        <v>330</v>
      </c>
    </row>
    <row r="963" spans="1:4" ht="27" x14ac:dyDescent="0.25">
      <c r="A963" s="31" t="s">
        <v>2285</v>
      </c>
      <c r="B963" s="31" t="s">
        <v>4972</v>
      </c>
      <c r="C963" s="31" t="s">
        <v>6196</v>
      </c>
      <c r="D963" s="32" t="s">
        <v>333</v>
      </c>
    </row>
    <row r="964" spans="1:4" ht="27" x14ac:dyDescent="0.25">
      <c r="A964" s="31" t="s">
        <v>2286</v>
      </c>
      <c r="B964" s="31" t="s">
        <v>4973</v>
      </c>
      <c r="C964" s="31" t="s">
        <v>6197</v>
      </c>
      <c r="D964" s="32" t="s">
        <v>369</v>
      </c>
    </row>
    <row r="965" spans="1:4" ht="40.5" x14ac:dyDescent="0.25">
      <c r="A965" s="31" t="s">
        <v>2287</v>
      </c>
      <c r="B965" s="31" t="s">
        <v>4974</v>
      </c>
      <c r="C965" s="31" t="s">
        <v>6198</v>
      </c>
      <c r="D965" s="32" t="s">
        <v>384</v>
      </c>
    </row>
    <row r="966" spans="1:4" ht="40.5" x14ac:dyDescent="0.25">
      <c r="A966" s="31" t="s">
        <v>2288</v>
      </c>
      <c r="B966" s="31" t="s">
        <v>4975</v>
      </c>
      <c r="C966" s="31" t="s">
        <v>6199</v>
      </c>
      <c r="D966" s="32" t="s">
        <v>459</v>
      </c>
    </row>
    <row r="967" spans="1:4" ht="27" x14ac:dyDescent="0.25">
      <c r="A967" s="31" t="s">
        <v>2289</v>
      </c>
      <c r="B967" s="31" t="s">
        <v>4976</v>
      </c>
      <c r="C967" s="31" t="s">
        <v>6200</v>
      </c>
      <c r="D967" s="32" t="s">
        <v>588</v>
      </c>
    </row>
    <row r="968" spans="1:4" ht="27" x14ac:dyDescent="0.25">
      <c r="A968" s="31" t="s">
        <v>2290</v>
      </c>
      <c r="B968" s="31" t="s">
        <v>4977</v>
      </c>
      <c r="C968" s="31" t="s">
        <v>6201</v>
      </c>
      <c r="D968" s="32" t="s">
        <v>650</v>
      </c>
    </row>
    <row r="969" spans="1:4" ht="54" x14ac:dyDescent="0.25">
      <c r="A969" s="31" t="s">
        <v>2291</v>
      </c>
      <c r="B969" s="31" t="s">
        <v>4978</v>
      </c>
      <c r="C969" s="31" t="s">
        <v>6202</v>
      </c>
      <c r="D969" s="32" t="s">
        <v>674</v>
      </c>
    </row>
    <row r="970" spans="1:4" ht="40.5" x14ac:dyDescent="0.25">
      <c r="A970" s="31" t="s">
        <v>2292</v>
      </c>
      <c r="B970" s="31" t="s">
        <v>4979</v>
      </c>
      <c r="C970" s="31" t="s">
        <v>6203</v>
      </c>
      <c r="D970" s="32" t="s">
        <v>722</v>
      </c>
    </row>
    <row r="971" spans="1:4" ht="27" x14ac:dyDescent="0.25">
      <c r="A971" s="31" t="s">
        <v>2293</v>
      </c>
      <c r="B971" s="31" t="s">
        <v>4980</v>
      </c>
      <c r="C971" s="31" t="s">
        <v>6204</v>
      </c>
      <c r="D971" s="32" t="s">
        <v>755</v>
      </c>
    </row>
    <row r="972" spans="1:4" ht="27" x14ac:dyDescent="0.25">
      <c r="A972" s="31" t="s">
        <v>2294</v>
      </c>
      <c r="B972" s="31" t="s">
        <v>4981</v>
      </c>
      <c r="C972" s="31" t="s">
        <v>6205</v>
      </c>
      <c r="D972" s="32" t="s">
        <v>863</v>
      </c>
    </row>
    <row r="973" spans="1:4" ht="27" x14ac:dyDescent="0.25">
      <c r="A973" s="31" t="s">
        <v>2282</v>
      </c>
      <c r="B973" s="31" t="s">
        <v>4982</v>
      </c>
      <c r="C973" s="31" t="s">
        <v>6206</v>
      </c>
      <c r="D973" s="32" t="s">
        <v>914</v>
      </c>
    </row>
    <row r="974" spans="1:4" ht="54" x14ac:dyDescent="0.25">
      <c r="A974" s="16" t="s">
        <v>2241</v>
      </c>
      <c r="B974" s="16" t="s">
        <v>4983</v>
      </c>
      <c r="C974" s="16" t="s">
        <v>6207</v>
      </c>
      <c r="D974" s="30" t="s">
        <v>1571</v>
      </c>
    </row>
    <row r="975" spans="1:4" ht="13.5" x14ac:dyDescent="0.25">
      <c r="A975" s="16" t="s">
        <v>2270</v>
      </c>
      <c r="B975" s="16" t="s">
        <v>4984</v>
      </c>
      <c r="C975" s="16" t="s">
        <v>6208</v>
      </c>
      <c r="D975" s="17" t="s">
        <v>170</v>
      </c>
    </row>
    <row r="976" spans="1:4" ht="27" x14ac:dyDescent="0.25">
      <c r="A976" s="16" t="s">
        <v>2271</v>
      </c>
      <c r="B976" s="16" t="s">
        <v>4985</v>
      </c>
      <c r="C976" s="16" t="s">
        <v>6209</v>
      </c>
      <c r="D976" s="17" t="s">
        <v>330</v>
      </c>
    </row>
    <row r="977" spans="1:4" ht="27" x14ac:dyDescent="0.25">
      <c r="A977" s="31" t="s">
        <v>2272</v>
      </c>
      <c r="B977" s="31" t="s">
        <v>4986</v>
      </c>
      <c r="C977" s="31" t="s">
        <v>6210</v>
      </c>
      <c r="D977" s="32" t="s">
        <v>333</v>
      </c>
    </row>
    <row r="978" spans="1:4" ht="27" x14ac:dyDescent="0.25">
      <c r="A978" s="31" t="s">
        <v>2273</v>
      </c>
      <c r="B978" s="31" t="s">
        <v>4987</v>
      </c>
      <c r="C978" s="31" t="s">
        <v>6211</v>
      </c>
      <c r="D978" s="32" t="s">
        <v>369</v>
      </c>
    </row>
    <row r="979" spans="1:4" ht="40.5" x14ac:dyDescent="0.25">
      <c r="A979" s="31" t="s">
        <v>2274</v>
      </c>
      <c r="B979" s="31" t="s">
        <v>4988</v>
      </c>
      <c r="C979" s="31" t="s">
        <v>6212</v>
      </c>
      <c r="D979" s="32" t="s">
        <v>384</v>
      </c>
    </row>
    <row r="980" spans="1:4" ht="40.5" x14ac:dyDescent="0.25">
      <c r="A980" s="31" t="s">
        <v>2275</v>
      </c>
      <c r="B980" s="31" t="s">
        <v>4989</v>
      </c>
      <c r="C980" s="31" t="s">
        <v>6213</v>
      </c>
      <c r="D980" s="32" t="s">
        <v>459</v>
      </c>
    </row>
    <row r="981" spans="1:4" ht="27" x14ac:dyDescent="0.25">
      <c r="A981" s="31" t="s">
        <v>2276</v>
      </c>
      <c r="B981" s="31" t="s">
        <v>4990</v>
      </c>
      <c r="C981" s="31" t="s">
        <v>6214</v>
      </c>
      <c r="D981" s="32" t="s">
        <v>588</v>
      </c>
    </row>
    <row r="982" spans="1:4" ht="27" x14ac:dyDescent="0.25">
      <c r="A982" s="31" t="s">
        <v>2277</v>
      </c>
      <c r="B982" s="31" t="s">
        <v>4991</v>
      </c>
      <c r="C982" s="31" t="s">
        <v>6215</v>
      </c>
      <c r="D982" s="32" t="s">
        <v>650</v>
      </c>
    </row>
    <row r="983" spans="1:4" ht="54" x14ac:dyDescent="0.25">
      <c r="A983" s="31" t="s">
        <v>2278</v>
      </c>
      <c r="B983" s="31" t="s">
        <v>4992</v>
      </c>
      <c r="C983" s="31" t="s">
        <v>6216</v>
      </c>
      <c r="D983" s="32" t="s">
        <v>674</v>
      </c>
    </row>
    <row r="984" spans="1:4" ht="40.5" x14ac:dyDescent="0.25">
      <c r="A984" s="31" t="s">
        <v>2279</v>
      </c>
      <c r="B984" s="31" t="s">
        <v>4993</v>
      </c>
      <c r="C984" s="31" t="s">
        <v>6217</v>
      </c>
      <c r="D984" s="32" t="s">
        <v>722</v>
      </c>
    </row>
    <row r="985" spans="1:4" ht="27" x14ac:dyDescent="0.25">
      <c r="A985" s="31" t="s">
        <v>2280</v>
      </c>
      <c r="B985" s="31" t="s">
        <v>4994</v>
      </c>
      <c r="C985" s="31" t="s">
        <v>6218</v>
      </c>
      <c r="D985" s="32" t="s">
        <v>755</v>
      </c>
    </row>
    <row r="986" spans="1:4" ht="27" x14ac:dyDescent="0.25">
      <c r="A986" s="31" t="s">
        <v>2281</v>
      </c>
      <c r="B986" s="31" t="s">
        <v>4995</v>
      </c>
      <c r="C986" s="31" t="s">
        <v>6219</v>
      </c>
      <c r="D986" s="32" t="s">
        <v>863</v>
      </c>
    </row>
    <row r="987" spans="1:4" ht="27" x14ac:dyDescent="0.25">
      <c r="A987" s="31" t="s">
        <v>2269</v>
      </c>
      <c r="B987" s="31" t="s">
        <v>4996</v>
      </c>
      <c r="C987" s="31" t="s">
        <v>6220</v>
      </c>
      <c r="D987" s="32" t="s">
        <v>914</v>
      </c>
    </row>
    <row r="988" spans="1:4" ht="27" x14ac:dyDescent="0.25">
      <c r="A988" s="16" t="s">
        <v>1474</v>
      </c>
      <c r="B988" s="16" t="s">
        <v>4997</v>
      </c>
      <c r="C988" s="16" t="s">
        <v>6221</v>
      </c>
      <c r="D988" s="30" t="s">
        <v>1476</v>
      </c>
    </row>
    <row r="989" spans="1:4" ht="40.5" x14ac:dyDescent="0.25">
      <c r="A989" s="16" t="s">
        <v>2295</v>
      </c>
      <c r="B989" s="16" t="s">
        <v>4998</v>
      </c>
      <c r="C989" s="16" t="s">
        <v>6222</v>
      </c>
      <c r="D989" s="30" t="s">
        <v>1576</v>
      </c>
    </row>
    <row r="990" spans="1:4" ht="13.5" x14ac:dyDescent="0.25">
      <c r="A990" s="16" t="s">
        <v>2313</v>
      </c>
      <c r="B990" s="16" t="s">
        <v>4999</v>
      </c>
      <c r="C990" s="16" t="s">
        <v>6223</v>
      </c>
      <c r="D990" s="17" t="s">
        <v>170</v>
      </c>
    </row>
    <row r="991" spans="1:4" ht="27" x14ac:dyDescent="0.25">
      <c r="A991" s="16" t="s">
        <v>2314</v>
      </c>
      <c r="B991" s="16" t="s">
        <v>5000</v>
      </c>
      <c r="C991" s="16" t="s">
        <v>6224</v>
      </c>
      <c r="D991" s="17" t="s">
        <v>330</v>
      </c>
    </row>
    <row r="992" spans="1:4" ht="27" x14ac:dyDescent="0.25">
      <c r="A992" s="31" t="s">
        <v>2315</v>
      </c>
      <c r="B992" s="31" t="s">
        <v>5001</v>
      </c>
      <c r="C992" s="31" t="s">
        <v>6225</v>
      </c>
      <c r="D992" s="32" t="s">
        <v>333</v>
      </c>
    </row>
    <row r="993" spans="1:4" ht="27" x14ac:dyDescent="0.25">
      <c r="A993" s="31" t="s">
        <v>2316</v>
      </c>
      <c r="B993" s="31" t="s">
        <v>5002</v>
      </c>
      <c r="C993" s="31" t="s">
        <v>6226</v>
      </c>
      <c r="D993" s="32" t="s">
        <v>369</v>
      </c>
    </row>
    <row r="994" spans="1:4" ht="40.5" x14ac:dyDescent="0.25">
      <c r="A994" s="31" t="s">
        <v>2317</v>
      </c>
      <c r="B994" s="31" t="s">
        <v>5003</v>
      </c>
      <c r="C994" s="31" t="s">
        <v>6227</v>
      </c>
      <c r="D994" s="32" t="s">
        <v>384</v>
      </c>
    </row>
    <row r="995" spans="1:4" ht="40.5" x14ac:dyDescent="0.25">
      <c r="A995" s="31" t="s">
        <v>2318</v>
      </c>
      <c r="B995" s="31" t="s">
        <v>5004</v>
      </c>
      <c r="C995" s="31" t="s">
        <v>6228</v>
      </c>
      <c r="D995" s="32" t="s">
        <v>459</v>
      </c>
    </row>
    <row r="996" spans="1:4" ht="27" x14ac:dyDescent="0.25">
      <c r="A996" s="31" t="s">
        <v>2319</v>
      </c>
      <c r="B996" s="31" t="s">
        <v>5005</v>
      </c>
      <c r="C996" s="31" t="s">
        <v>6229</v>
      </c>
      <c r="D996" s="32" t="s">
        <v>588</v>
      </c>
    </row>
    <row r="997" spans="1:4" ht="27" x14ac:dyDescent="0.25">
      <c r="A997" s="31" t="s">
        <v>2320</v>
      </c>
      <c r="B997" s="31" t="s">
        <v>5006</v>
      </c>
      <c r="C997" s="31" t="s">
        <v>6230</v>
      </c>
      <c r="D997" s="32" t="s">
        <v>650</v>
      </c>
    </row>
    <row r="998" spans="1:4" ht="54" x14ac:dyDescent="0.25">
      <c r="A998" s="31" t="s">
        <v>2321</v>
      </c>
      <c r="B998" s="31" t="s">
        <v>5007</v>
      </c>
      <c r="C998" s="31" t="s">
        <v>6231</v>
      </c>
      <c r="D998" s="32" t="s">
        <v>674</v>
      </c>
    </row>
    <row r="999" spans="1:4" ht="40.5" x14ac:dyDescent="0.25">
      <c r="A999" s="31" t="s">
        <v>2322</v>
      </c>
      <c r="B999" s="31" t="s">
        <v>5008</v>
      </c>
      <c r="C999" s="31" t="s">
        <v>6232</v>
      </c>
      <c r="D999" s="32" t="s">
        <v>722</v>
      </c>
    </row>
    <row r="1000" spans="1:4" ht="27" x14ac:dyDescent="0.25">
      <c r="A1000" s="31" t="s">
        <v>2323</v>
      </c>
      <c r="B1000" s="31" t="s">
        <v>5009</v>
      </c>
      <c r="C1000" s="31" t="s">
        <v>6233</v>
      </c>
      <c r="D1000" s="32" t="s">
        <v>755</v>
      </c>
    </row>
    <row r="1001" spans="1:4" ht="27" x14ac:dyDescent="0.25">
      <c r="A1001" s="31" t="s">
        <v>2324</v>
      </c>
      <c r="B1001" s="31" t="s">
        <v>5010</v>
      </c>
      <c r="C1001" s="31" t="s">
        <v>6234</v>
      </c>
      <c r="D1001" s="32" t="s">
        <v>863</v>
      </c>
    </row>
    <row r="1002" spans="1:4" ht="27" x14ac:dyDescent="0.25">
      <c r="A1002" s="31" t="s">
        <v>2312</v>
      </c>
      <c r="B1002" s="31" t="s">
        <v>5011</v>
      </c>
      <c r="C1002" s="31" t="s">
        <v>6235</v>
      </c>
      <c r="D1002" s="32" t="s">
        <v>914</v>
      </c>
    </row>
    <row r="1003" spans="1:4" ht="54" x14ac:dyDescent="0.25">
      <c r="A1003" s="16" t="s">
        <v>2297</v>
      </c>
      <c r="B1003" s="16" t="s">
        <v>5012</v>
      </c>
      <c r="C1003" s="16" t="s">
        <v>6236</v>
      </c>
      <c r="D1003" s="30" t="s">
        <v>1577</v>
      </c>
    </row>
    <row r="1004" spans="1:4" ht="13.5" x14ac:dyDescent="0.25">
      <c r="A1004" s="16" t="s">
        <v>2299</v>
      </c>
      <c r="B1004" s="16" t="s">
        <v>5013</v>
      </c>
      <c r="C1004" s="16" t="s">
        <v>6237</v>
      </c>
      <c r="D1004" s="17" t="s">
        <v>170</v>
      </c>
    </row>
    <row r="1005" spans="1:4" ht="27" x14ac:dyDescent="0.25">
      <c r="A1005" s="16" t="s">
        <v>2300</v>
      </c>
      <c r="B1005" s="16" t="s">
        <v>5014</v>
      </c>
      <c r="C1005" s="16" t="s">
        <v>6238</v>
      </c>
      <c r="D1005" s="17" t="s">
        <v>330</v>
      </c>
    </row>
    <row r="1006" spans="1:4" ht="27" x14ac:dyDescent="0.25">
      <c r="A1006" s="31" t="s">
        <v>2301</v>
      </c>
      <c r="B1006" s="31" t="s">
        <v>5015</v>
      </c>
      <c r="C1006" s="31" t="s">
        <v>6239</v>
      </c>
      <c r="D1006" s="32" t="s">
        <v>333</v>
      </c>
    </row>
    <row r="1007" spans="1:4" ht="27" x14ac:dyDescent="0.25">
      <c r="A1007" s="31" t="s">
        <v>2302</v>
      </c>
      <c r="B1007" s="31" t="s">
        <v>5016</v>
      </c>
      <c r="C1007" s="31" t="s">
        <v>6240</v>
      </c>
      <c r="D1007" s="32" t="s">
        <v>369</v>
      </c>
    </row>
    <row r="1008" spans="1:4" ht="40.5" x14ac:dyDescent="0.25">
      <c r="A1008" s="31" t="s">
        <v>2303</v>
      </c>
      <c r="B1008" s="31" t="s">
        <v>5017</v>
      </c>
      <c r="C1008" s="31" t="s">
        <v>6241</v>
      </c>
      <c r="D1008" s="32" t="s">
        <v>384</v>
      </c>
    </row>
    <row r="1009" spans="1:4" ht="40.5" x14ac:dyDescent="0.25">
      <c r="A1009" s="31" t="s">
        <v>2304</v>
      </c>
      <c r="B1009" s="31" t="s">
        <v>5018</v>
      </c>
      <c r="C1009" s="31" t="s">
        <v>6242</v>
      </c>
      <c r="D1009" s="32" t="s">
        <v>459</v>
      </c>
    </row>
    <row r="1010" spans="1:4" ht="27" x14ac:dyDescent="0.25">
      <c r="A1010" s="31" t="s">
        <v>2305</v>
      </c>
      <c r="B1010" s="31" t="s">
        <v>5019</v>
      </c>
      <c r="C1010" s="31" t="s">
        <v>6243</v>
      </c>
      <c r="D1010" s="32" t="s">
        <v>588</v>
      </c>
    </row>
    <row r="1011" spans="1:4" ht="27" x14ac:dyDescent="0.25">
      <c r="A1011" s="31" t="s">
        <v>2306</v>
      </c>
      <c r="B1011" s="31" t="s">
        <v>5020</v>
      </c>
      <c r="C1011" s="31" t="s">
        <v>6244</v>
      </c>
      <c r="D1011" s="32" t="s">
        <v>650</v>
      </c>
    </row>
    <row r="1012" spans="1:4" ht="54" x14ac:dyDescent="0.25">
      <c r="A1012" s="31" t="s">
        <v>2307</v>
      </c>
      <c r="B1012" s="31" t="s">
        <v>5021</v>
      </c>
      <c r="C1012" s="31" t="s">
        <v>6245</v>
      </c>
      <c r="D1012" s="32" t="s">
        <v>674</v>
      </c>
    </row>
    <row r="1013" spans="1:4" ht="40.5" x14ac:dyDescent="0.25">
      <c r="A1013" s="31" t="s">
        <v>2308</v>
      </c>
      <c r="B1013" s="31" t="s">
        <v>5022</v>
      </c>
      <c r="C1013" s="31" t="s">
        <v>6246</v>
      </c>
      <c r="D1013" s="32" t="s">
        <v>722</v>
      </c>
    </row>
    <row r="1014" spans="1:4" ht="27" x14ac:dyDescent="0.25">
      <c r="A1014" s="31" t="s">
        <v>2309</v>
      </c>
      <c r="B1014" s="31" t="s">
        <v>5023</v>
      </c>
      <c r="C1014" s="31" t="s">
        <v>6247</v>
      </c>
      <c r="D1014" s="32" t="s">
        <v>755</v>
      </c>
    </row>
    <row r="1015" spans="1:4" ht="27" x14ac:dyDescent="0.25">
      <c r="A1015" s="31" t="s">
        <v>2310</v>
      </c>
      <c r="B1015" s="31" t="s">
        <v>5024</v>
      </c>
      <c r="C1015" s="31" t="s">
        <v>6248</v>
      </c>
      <c r="D1015" s="32" t="s">
        <v>863</v>
      </c>
    </row>
    <row r="1016" spans="1:4" ht="27" x14ac:dyDescent="0.25">
      <c r="A1016" s="31" t="s">
        <v>2311</v>
      </c>
      <c r="B1016" s="31" t="s">
        <v>5025</v>
      </c>
      <c r="C1016" s="31" t="s">
        <v>6249</v>
      </c>
      <c r="D1016" s="32" t="s">
        <v>914</v>
      </c>
    </row>
    <row r="1017" spans="1:4" ht="27" x14ac:dyDescent="0.25">
      <c r="A1017" s="16" t="s">
        <v>1477</v>
      </c>
      <c r="B1017" s="16" t="s">
        <v>5026</v>
      </c>
      <c r="C1017" s="16" t="s">
        <v>6250</v>
      </c>
      <c r="D1017" s="30" t="s">
        <v>1456</v>
      </c>
    </row>
    <row r="1018" spans="1:4" ht="40.5" x14ac:dyDescent="0.25">
      <c r="A1018" s="16" t="s">
        <v>2351</v>
      </c>
      <c r="B1018" s="16" t="s">
        <v>5027</v>
      </c>
      <c r="C1018" s="16" t="s">
        <v>6251</v>
      </c>
      <c r="D1018" s="30" t="s">
        <v>1572</v>
      </c>
    </row>
    <row r="1019" spans="1:4" ht="13.5" x14ac:dyDescent="0.25">
      <c r="A1019" s="16" t="s">
        <v>2381</v>
      </c>
      <c r="B1019" s="16" t="s">
        <v>5028</v>
      </c>
      <c r="C1019" s="16" t="s">
        <v>6252</v>
      </c>
      <c r="D1019" s="17" t="s">
        <v>170</v>
      </c>
    </row>
    <row r="1020" spans="1:4" ht="27" x14ac:dyDescent="0.25">
      <c r="A1020" s="16" t="s">
        <v>2382</v>
      </c>
      <c r="B1020" s="16" t="s">
        <v>5029</v>
      </c>
      <c r="C1020" s="16" t="s">
        <v>6253</v>
      </c>
      <c r="D1020" s="17" t="s">
        <v>330</v>
      </c>
    </row>
    <row r="1021" spans="1:4" ht="27" x14ac:dyDescent="0.25">
      <c r="A1021" s="31" t="s">
        <v>2383</v>
      </c>
      <c r="B1021" s="31" t="s">
        <v>5030</v>
      </c>
      <c r="C1021" s="31" t="s">
        <v>6254</v>
      </c>
      <c r="D1021" s="32" t="s">
        <v>333</v>
      </c>
    </row>
    <row r="1022" spans="1:4" ht="27" x14ac:dyDescent="0.25">
      <c r="A1022" s="31" t="s">
        <v>2384</v>
      </c>
      <c r="B1022" s="31" t="s">
        <v>5031</v>
      </c>
      <c r="C1022" s="31" t="s">
        <v>6255</v>
      </c>
      <c r="D1022" s="32" t="s">
        <v>369</v>
      </c>
    </row>
    <row r="1023" spans="1:4" ht="40.5" x14ac:dyDescent="0.25">
      <c r="A1023" s="31" t="s">
        <v>2385</v>
      </c>
      <c r="B1023" s="31" t="s">
        <v>5032</v>
      </c>
      <c r="C1023" s="31" t="s">
        <v>6256</v>
      </c>
      <c r="D1023" s="32" t="s">
        <v>384</v>
      </c>
    </row>
    <row r="1024" spans="1:4" ht="40.5" x14ac:dyDescent="0.25">
      <c r="A1024" s="31" t="s">
        <v>2386</v>
      </c>
      <c r="B1024" s="31" t="s">
        <v>5033</v>
      </c>
      <c r="C1024" s="31" t="s">
        <v>6257</v>
      </c>
      <c r="D1024" s="32" t="s">
        <v>459</v>
      </c>
    </row>
    <row r="1025" spans="1:4" ht="27" x14ac:dyDescent="0.25">
      <c r="A1025" s="31" t="s">
        <v>2387</v>
      </c>
      <c r="B1025" s="31" t="s">
        <v>5034</v>
      </c>
      <c r="C1025" s="31" t="s">
        <v>6258</v>
      </c>
      <c r="D1025" s="32" t="s">
        <v>588</v>
      </c>
    </row>
    <row r="1026" spans="1:4" ht="27" x14ac:dyDescent="0.25">
      <c r="A1026" s="31" t="s">
        <v>2388</v>
      </c>
      <c r="B1026" s="31" t="s">
        <v>5035</v>
      </c>
      <c r="C1026" s="31" t="s">
        <v>6259</v>
      </c>
      <c r="D1026" s="32" t="s">
        <v>650</v>
      </c>
    </row>
    <row r="1027" spans="1:4" ht="54" x14ac:dyDescent="0.25">
      <c r="A1027" s="31" t="s">
        <v>2389</v>
      </c>
      <c r="B1027" s="31" t="s">
        <v>5036</v>
      </c>
      <c r="C1027" s="31" t="s">
        <v>6260</v>
      </c>
      <c r="D1027" s="32" t="s">
        <v>674</v>
      </c>
    </row>
    <row r="1028" spans="1:4" ht="40.5" x14ac:dyDescent="0.25">
      <c r="A1028" s="31" t="s">
        <v>2390</v>
      </c>
      <c r="B1028" s="31" t="s">
        <v>5037</v>
      </c>
      <c r="C1028" s="31" t="s">
        <v>6261</v>
      </c>
      <c r="D1028" s="32" t="s">
        <v>722</v>
      </c>
    </row>
    <row r="1029" spans="1:4" ht="27" x14ac:dyDescent="0.25">
      <c r="A1029" s="31" t="s">
        <v>2391</v>
      </c>
      <c r="B1029" s="31" t="s">
        <v>5038</v>
      </c>
      <c r="C1029" s="31" t="s">
        <v>6262</v>
      </c>
      <c r="D1029" s="32" t="s">
        <v>755</v>
      </c>
    </row>
    <row r="1030" spans="1:4" ht="27" x14ac:dyDescent="0.25">
      <c r="A1030" s="31" t="s">
        <v>2392</v>
      </c>
      <c r="B1030" s="31" t="s">
        <v>5039</v>
      </c>
      <c r="C1030" s="31" t="s">
        <v>6263</v>
      </c>
      <c r="D1030" s="32" t="s">
        <v>863</v>
      </c>
    </row>
    <row r="1031" spans="1:4" ht="27" x14ac:dyDescent="0.25">
      <c r="A1031" s="31" t="s">
        <v>2393</v>
      </c>
      <c r="B1031" s="31" t="s">
        <v>5040</v>
      </c>
      <c r="C1031" s="31" t="s">
        <v>6264</v>
      </c>
      <c r="D1031" s="32" t="s">
        <v>914</v>
      </c>
    </row>
    <row r="1032" spans="1:4" ht="27" x14ac:dyDescent="0.25">
      <c r="A1032" s="16" t="s">
        <v>2353</v>
      </c>
      <c r="B1032" s="16" t="s">
        <v>5041</v>
      </c>
      <c r="C1032" s="16" t="s">
        <v>6265</v>
      </c>
      <c r="D1032" s="30" t="s">
        <v>1573</v>
      </c>
    </row>
    <row r="1033" spans="1:4" ht="13.5" x14ac:dyDescent="0.25">
      <c r="A1033" s="16" t="s">
        <v>2394</v>
      </c>
      <c r="B1033" s="16" t="s">
        <v>5042</v>
      </c>
      <c r="C1033" s="16" t="s">
        <v>6266</v>
      </c>
      <c r="D1033" s="17" t="s">
        <v>170</v>
      </c>
    </row>
    <row r="1034" spans="1:4" ht="27" x14ac:dyDescent="0.25">
      <c r="A1034" s="16" t="s">
        <v>2395</v>
      </c>
      <c r="B1034" s="16" t="s">
        <v>5043</v>
      </c>
      <c r="C1034" s="16" t="s">
        <v>6267</v>
      </c>
      <c r="D1034" s="17" t="s">
        <v>330</v>
      </c>
    </row>
    <row r="1035" spans="1:4" ht="27" x14ac:dyDescent="0.25">
      <c r="A1035" s="31" t="s">
        <v>2396</v>
      </c>
      <c r="B1035" s="31" t="s">
        <v>5044</v>
      </c>
      <c r="C1035" s="31" t="s">
        <v>6268</v>
      </c>
      <c r="D1035" s="32" t="s">
        <v>333</v>
      </c>
    </row>
    <row r="1036" spans="1:4" ht="27" x14ac:dyDescent="0.25">
      <c r="A1036" s="31" t="s">
        <v>2397</v>
      </c>
      <c r="B1036" s="31" t="s">
        <v>5045</v>
      </c>
      <c r="C1036" s="31" t="s">
        <v>6269</v>
      </c>
      <c r="D1036" s="32" t="s">
        <v>369</v>
      </c>
    </row>
    <row r="1037" spans="1:4" ht="40.5" x14ac:dyDescent="0.25">
      <c r="A1037" s="31" t="s">
        <v>2398</v>
      </c>
      <c r="B1037" s="31" t="s">
        <v>5046</v>
      </c>
      <c r="C1037" s="31" t="s">
        <v>6270</v>
      </c>
      <c r="D1037" s="32" t="s">
        <v>384</v>
      </c>
    </row>
    <row r="1038" spans="1:4" ht="40.5" x14ac:dyDescent="0.25">
      <c r="A1038" s="31" t="s">
        <v>2399</v>
      </c>
      <c r="B1038" s="31" t="s">
        <v>5047</v>
      </c>
      <c r="C1038" s="31" t="s">
        <v>6271</v>
      </c>
      <c r="D1038" s="32" t="s">
        <v>459</v>
      </c>
    </row>
    <row r="1039" spans="1:4" ht="27" x14ac:dyDescent="0.25">
      <c r="A1039" s="31" t="s">
        <v>2400</v>
      </c>
      <c r="B1039" s="31" t="s">
        <v>5048</v>
      </c>
      <c r="C1039" s="31" t="s">
        <v>6272</v>
      </c>
      <c r="D1039" s="32" t="s">
        <v>588</v>
      </c>
    </row>
    <row r="1040" spans="1:4" ht="27" x14ac:dyDescent="0.25">
      <c r="A1040" s="31" t="s">
        <v>2401</v>
      </c>
      <c r="B1040" s="31" t="s">
        <v>5049</v>
      </c>
      <c r="C1040" s="31" t="s">
        <v>6273</v>
      </c>
      <c r="D1040" s="32" t="s">
        <v>650</v>
      </c>
    </row>
    <row r="1041" spans="1:4" ht="54" x14ac:dyDescent="0.25">
      <c r="A1041" s="31" t="s">
        <v>2402</v>
      </c>
      <c r="B1041" s="31" t="s">
        <v>5050</v>
      </c>
      <c r="C1041" s="31" t="s">
        <v>6274</v>
      </c>
      <c r="D1041" s="32" t="s">
        <v>674</v>
      </c>
    </row>
    <row r="1042" spans="1:4" ht="40.5" x14ac:dyDescent="0.25">
      <c r="A1042" s="31" t="s">
        <v>2403</v>
      </c>
      <c r="B1042" s="31" t="s">
        <v>5051</v>
      </c>
      <c r="C1042" s="31" t="s">
        <v>6275</v>
      </c>
      <c r="D1042" s="32" t="s">
        <v>722</v>
      </c>
    </row>
    <row r="1043" spans="1:4" ht="27" x14ac:dyDescent="0.25">
      <c r="A1043" s="31" t="s">
        <v>2404</v>
      </c>
      <c r="B1043" s="31" t="s">
        <v>5052</v>
      </c>
      <c r="C1043" s="31" t="s">
        <v>6276</v>
      </c>
      <c r="D1043" s="32" t="s">
        <v>755</v>
      </c>
    </row>
    <row r="1044" spans="1:4" ht="27" x14ac:dyDescent="0.25">
      <c r="A1044" s="31" t="s">
        <v>2405</v>
      </c>
      <c r="B1044" s="31" t="s">
        <v>5053</v>
      </c>
      <c r="C1044" s="31" t="s">
        <v>6277</v>
      </c>
      <c r="D1044" s="32" t="s">
        <v>863</v>
      </c>
    </row>
    <row r="1045" spans="1:4" ht="27" x14ac:dyDescent="0.25">
      <c r="A1045" s="31" t="s">
        <v>2406</v>
      </c>
      <c r="B1045" s="31" t="s">
        <v>5054</v>
      </c>
      <c r="C1045" s="31" t="s">
        <v>6278</v>
      </c>
      <c r="D1045" s="32" t="s">
        <v>914</v>
      </c>
    </row>
    <row r="1046" spans="1:4" ht="54" x14ac:dyDescent="0.25">
      <c r="A1046" s="16" t="s">
        <v>1479</v>
      </c>
      <c r="B1046" s="16" t="s">
        <v>5055</v>
      </c>
      <c r="C1046" s="16" t="s">
        <v>6279</v>
      </c>
      <c r="D1046" s="30" t="s">
        <v>1481</v>
      </c>
    </row>
    <row r="1047" spans="1:4" ht="27" x14ac:dyDescent="0.25">
      <c r="A1047" s="16" t="s">
        <v>1482</v>
      </c>
      <c r="B1047" s="16" t="s">
        <v>5056</v>
      </c>
      <c r="C1047" s="16" t="s">
        <v>6280</v>
      </c>
      <c r="D1047" s="30" t="s">
        <v>1484</v>
      </c>
    </row>
    <row r="1048" spans="1:4" ht="40.5" x14ac:dyDescent="0.25">
      <c r="A1048" s="16" t="s">
        <v>2411</v>
      </c>
      <c r="B1048" s="16" t="s">
        <v>5057</v>
      </c>
      <c r="C1048" s="16" t="s">
        <v>6281</v>
      </c>
      <c r="D1048" s="30" t="s">
        <v>1582</v>
      </c>
    </row>
    <row r="1049" spans="1:4" ht="13.5" x14ac:dyDescent="0.25">
      <c r="A1049" s="16" t="s">
        <v>2421</v>
      </c>
      <c r="B1049" s="16" t="s">
        <v>5058</v>
      </c>
      <c r="C1049" s="16" t="s">
        <v>6282</v>
      </c>
      <c r="D1049" s="17" t="s">
        <v>170</v>
      </c>
    </row>
    <row r="1050" spans="1:4" ht="27" x14ac:dyDescent="0.25">
      <c r="A1050" s="16" t="s">
        <v>2422</v>
      </c>
      <c r="B1050" s="16" t="s">
        <v>5059</v>
      </c>
      <c r="C1050" s="16" t="s">
        <v>6283</v>
      </c>
      <c r="D1050" s="17" t="s">
        <v>330</v>
      </c>
    </row>
    <row r="1051" spans="1:4" ht="27" x14ac:dyDescent="0.25">
      <c r="A1051" s="31" t="s">
        <v>2423</v>
      </c>
      <c r="B1051" s="31" t="s">
        <v>5060</v>
      </c>
      <c r="C1051" s="31" t="s">
        <v>6284</v>
      </c>
      <c r="D1051" s="32" t="s">
        <v>333</v>
      </c>
    </row>
    <row r="1052" spans="1:4" ht="27" x14ac:dyDescent="0.25">
      <c r="A1052" s="31" t="s">
        <v>2424</v>
      </c>
      <c r="B1052" s="31" t="s">
        <v>5061</v>
      </c>
      <c r="C1052" s="31" t="s">
        <v>6285</v>
      </c>
      <c r="D1052" s="32" t="s">
        <v>369</v>
      </c>
    </row>
    <row r="1053" spans="1:4" ht="40.5" x14ac:dyDescent="0.25">
      <c r="A1053" s="31" t="s">
        <v>2425</v>
      </c>
      <c r="B1053" s="31" t="s">
        <v>5062</v>
      </c>
      <c r="C1053" s="31" t="s">
        <v>6286</v>
      </c>
      <c r="D1053" s="32" t="s">
        <v>384</v>
      </c>
    </row>
    <row r="1054" spans="1:4" ht="40.5" x14ac:dyDescent="0.25">
      <c r="A1054" s="31" t="s">
        <v>2426</v>
      </c>
      <c r="B1054" s="31" t="s">
        <v>5063</v>
      </c>
      <c r="C1054" s="31" t="s">
        <v>6287</v>
      </c>
      <c r="D1054" s="32" t="s">
        <v>459</v>
      </c>
    </row>
    <row r="1055" spans="1:4" ht="27" x14ac:dyDescent="0.25">
      <c r="A1055" s="31" t="s">
        <v>2427</v>
      </c>
      <c r="B1055" s="31" t="s">
        <v>5064</v>
      </c>
      <c r="C1055" s="31" t="s">
        <v>6288</v>
      </c>
      <c r="D1055" s="32" t="s">
        <v>588</v>
      </c>
    </row>
    <row r="1056" spans="1:4" ht="27" x14ac:dyDescent="0.25">
      <c r="A1056" s="31" t="s">
        <v>2428</v>
      </c>
      <c r="B1056" s="31" t="s">
        <v>5065</v>
      </c>
      <c r="C1056" s="31" t="s">
        <v>6289</v>
      </c>
      <c r="D1056" s="32" t="s">
        <v>650</v>
      </c>
    </row>
    <row r="1057" spans="1:4" ht="54" x14ac:dyDescent="0.25">
      <c r="A1057" s="31" t="s">
        <v>2429</v>
      </c>
      <c r="B1057" s="31" t="s">
        <v>5066</v>
      </c>
      <c r="C1057" s="31" t="s">
        <v>6290</v>
      </c>
      <c r="D1057" s="32" t="s">
        <v>674</v>
      </c>
    </row>
    <row r="1058" spans="1:4" ht="40.5" x14ac:dyDescent="0.25">
      <c r="A1058" s="31" t="s">
        <v>2430</v>
      </c>
      <c r="B1058" s="31" t="s">
        <v>5067</v>
      </c>
      <c r="C1058" s="31" t="s">
        <v>6291</v>
      </c>
      <c r="D1058" s="32" t="s">
        <v>722</v>
      </c>
    </row>
    <row r="1059" spans="1:4" ht="27" x14ac:dyDescent="0.25">
      <c r="A1059" s="31" t="s">
        <v>2431</v>
      </c>
      <c r="B1059" s="31" t="s">
        <v>5068</v>
      </c>
      <c r="C1059" s="31" t="s">
        <v>6292</v>
      </c>
      <c r="D1059" s="32" t="s">
        <v>755</v>
      </c>
    </row>
    <row r="1060" spans="1:4" ht="27" x14ac:dyDescent="0.25">
      <c r="A1060" s="31" t="s">
        <v>2432</v>
      </c>
      <c r="B1060" s="31" t="s">
        <v>5069</v>
      </c>
      <c r="C1060" s="31" t="s">
        <v>6293</v>
      </c>
      <c r="D1060" s="32" t="s">
        <v>863</v>
      </c>
    </row>
    <row r="1061" spans="1:4" ht="27" x14ac:dyDescent="0.25">
      <c r="A1061" s="31" t="s">
        <v>2433</v>
      </c>
      <c r="B1061" s="31" t="s">
        <v>5070</v>
      </c>
      <c r="C1061" s="31" t="s">
        <v>6294</v>
      </c>
      <c r="D1061" s="32" t="s">
        <v>914</v>
      </c>
    </row>
    <row r="1062" spans="1:4" ht="40.5" x14ac:dyDescent="0.25">
      <c r="A1062" s="16" t="s">
        <v>2413</v>
      </c>
      <c r="B1062" s="16" t="s">
        <v>5071</v>
      </c>
      <c r="C1062" s="16" t="s">
        <v>6295</v>
      </c>
      <c r="D1062" s="30" t="s">
        <v>1583</v>
      </c>
    </row>
    <row r="1063" spans="1:4" ht="13.5" x14ac:dyDescent="0.25">
      <c r="A1063" s="16" t="s">
        <v>2434</v>
      </c>
      <c r="B1063" s="16" t="s">
        <v>5072</v>
      </c>
      <c r="C1063" s="16" t="s">
        <v>6296</v>
      </c>
      <c r="D1063" s="17" t="s">
        <v>170</v>
      </c>
    </row>
    <row r="1064" spans="1:4" ht="27" x14ac:dyDescent="0.25">
      <c r="A1064" s="16" t="s">
        <v>2435</v>
      </c>
      <c r="B1064" s="16" t="s">
        <v>5073</v>
      </c>
      <c r="C1064" s="16" t="s">
        <v>6297</v>
      </c>
      <c r="D1064" s="17" t="s">
        <v>330</v>
      </c>
    </row>
    <row r="1065" spans="1:4" ht="27" x14ac:dyDescent="0.25">
      <c r="A1065" s="31" t="s">
        <v>2436</v>
      </c>
      <c r="B1065" s="31" t="s">
        <v>5074</v>
      </c>
      <c r="C1065" s="31" t="s">
        <v>6298</v>
      </c>
      <c r="D1065" s="32" t="s">
        <v>333</v>
      </c>
    </row>
    <row r="1066" spans="1:4" ht="27" x14ac:dyDescent="0.25">
      <c r="A1066" s="31" t="s">
        <v>2437</v>
      </c>
      <c r="B1066" s="31" t="s">
        <v>5075</v>
      </c>
      <c r="C1066" s="31" t="s">
        <v>6299</v>
      </c>
      <c r="D1066" s="32" t="s">
        <v>369</v>
      </c>
    </row>
    <row r="1067" spans="1:4" ht="40.5" x14ac:dyDescent="0.25">
      <c r="A1067" s="31" t="s">
        <v>2438</v>
      </c>
      <c r="B1067" s="31" t="s">
        <v>5076</v>
      </c>
      <c r="C1067" s="31" t="s">
        <v>6300</v>
      </c>
      <c r="D1067" s="32" t="s">
        <v>384</v>
      </c>
    </row>
    <row r="1068" spans="1:4" ht="40.5" x14ac:dyDescent="0.25">
      <c r="A1068" s="31" t="s">
        <v>2439</v>
      </c>
      <c r="B1068" s="31" t="s">
        <v>5077</v>
      </c>
      <c r="C1068" s="31" t="s">
        <v>6301</v>
      </c>
      <c r="D1068" s="32" t="s">
        <v>459</v>
      </c>
    </row>
    <row r="1069" spans="1:4" ht="27" x14ac:dyDescent="0.25">
      <c r="A1069" s="31" t="s">
        <v>2440</v>
      </c>
      <c r="B1069" s="31" t="s">
        <v>5078</v>
      </c>
      <c r="C1069" s="31" t="s">
        <v>6302</v>
      </c>
      <c r="D1069" s="32" t="s">
        <v>588</v>
      </c>
    </row>
    <row r="1070" spans="1:4" ht="27" x14ac:dyDescent="0.25">
      <c r="A1070" s="31" t="s">
        <v>2441</v>
      </c>
      <c r="B1070" s="31" t="s">
        <v>5079</v>
      </c>
      <c r="C1070" s="31" t="s">
        <v>6303</v>
      </c>
      <c r="D1070" s="32" t="s">
        <v>650</v>
      </c>
    </row>
    <row r="1071" spans="1:4" ht="54" x14ac:dyDescent="0.25">
      <c r="A1071" s="31" t="s">
        <v>2442</v>
      </c>
      <c r="B1071" s="31" t="s">
        <v>5080</v>
      </c>
      <c r="C1071" s="31" t="s">
        <v>6304</v>
      </c>
      <c r="D1071" s="32" t="s">
        <v>674</v>
      </c>
    </row>
    <row r="1072" spans="1:4" ht="40.5" x14ac:dyDescent="0.25">
      <c r="A1072" s="31" t="s">
        <v>2443</v>
      </c>
      <c r="B1072" s="31" t="s">
        <v>5081</v>
      </c>
      <c r="C1072" s="31" t="s">
        <v>6305</v>
      </c>
      <c r="D1072" s="32" t="s">
        <v>722</v>
      </c>
    </row>
    <row r="1073" spans="1:4" ht="27" x14ac:dyDescent="0.25">
      <c r="A1073" s="31" t="s">
        <v>2444</v>
      </c>
      <c r="B1073" s="31" t="s">
        <v>5082</v>
      </c>
      <c r="C1073" s="31" t="s">
        <v>6306</v>
      </c>
      <c r="D1073" s="32" t="s">
        <v>755</v>
      </c>
    </row>
    <row r="1074" spans="1:4" ht="27" x14ac:dyDescent="0.25">
      <c r="A1074" s="31" t="s">
        <v>2445</v>
      </c>
      <c r="B1074" s="31" t="s">
        <v>5083</v>
      </c>
      <c r="C1074" s="31" t="s">
        <v>6307</v>
      </c>
      <c r="D1074" s="32" t="s">
        <v>863</v>
      </c>
    </row>
    <row r="1075" spans="1:4" ht="27" x14ac:dyDescent="0.25">
      <c r="A1075" s="31" t="s">
        <v>2446</v>
      </c>
      <c r="B1075" s="31" t="s">
        <v>5084</v>
      </c>
      <c r="C1075" s="31" t="s">
        <v>6308</v>
      </c>
      <c r="D1075" s="32" t="s">
        <v>914</v>
      </c>
    </row>
    <row r="1076" spans="1:4" ht="27" x14ac:dyDescent="0.25">
      <c r="A1076" s="16" t="s">
        <v>1485</v>
      </c>
      <c r="B1076" s="16" t="s">
        <v>5085</v>
      </c>
      <c r="C1076" s="16" t="s">
        <v>6309</v>
      </c>
      <c r="D1076" s="30" t="s">
        <v>1476</v>
      </c>
    </row>
    <row r="1077" spans="1:4" ht="54" x14ac:dyDescent="0.25">
      <c r="A1077" s="16" t="s">
        <v>2415</v>
      </c>
      <c r="B1077" s="16" t="s">
        <v>5086</v>
      </c>
      <c r="C1077" s="16" t="s">
        <v>6310</v>
      </c>
      <c r="D1077" s="30" t="s">
        <v>1584</v>
      </c>
    </row>
    <row r="1078" spans="1:4" ht="13.5" x14ac:dyDescent="0.25">
      <c r="A1078" s="16" t="s">
        <v>2511</v>
      </c>
      <c r="B1078" s="16" t="s">
        <v>5087</v>
      </c>
      <c r="C1078" s="16" t="s">
        <v>6311</v>
      </c>
      <c r="D1078" s="17" t="s">
        <v>170</v>
      </c>
    </row>
    <row r="1079" spans="1:4" ht="27" x14ac:dyDescent="0.25">
      <c r="A1079" s="16" t="s">
        <v>2512</v>
      </c>
      <c r="B1079" s="16" t="s">
        <v>5088</v>
      </c>
      <c r="C1079" s="16" t="s">
        <v>6312</v>
      </c>
      <c r="D1079" s="17" t="s">
        <v>330</v>
      </c>
    </row>
    <row r="1080" spans="1:4" ht="27" x14ac:dyDescent="0.25">
      <c r="A1080" s="31" t="s">
        <v>2513</v>
      </c>
      <c r="B1080" s="31" t="s">
        <v>5089</v>
      </c>
      <c r="C1080" s="31" t="s">
        <v>6313</v>
      </c>
      <c r="D1080" s="32" t="s">
        <v>333</v>
      </c>
    </row>
    <row r="1081" spans="1:4" ht="27" x14ac:dyDescent="0.25">
      <c r="A1081" s="31" t="s">
        <v>2514</v>
      </c>
      <c r="B1081" s="31" t="s">
        <v>5090</v>
      </c>
      <c r="C1081" s="31" t="s">
        <v>6314</v>
      </c>
      <c r="D1081" s="32" t="s">
        <v>369</v>
      </c>
    </row>
    <row r="1082" spans="1:4" ht="40.5" x14ac:dyDescent="0.25">
      <c r="A1082" s="31" t="s">
        <v>2515</v>
      </c>
      <c r="B1082" s="31" t="s">
        <v>5091</v>
      </c>
      <c r="C1082" s="31" t="s">
        <v>6315</v>
      </c>
      <c r="D1082" s="32" t="s">
        <v>384</v>
      </c>
    </row>
    <row r="1083" spans="1:4" ht="40.5" x14ac:dyDescent="0.25">
      <c r="A1083" s="31" t="s">
        <v>2516</v>
      </c>
      <c r="B1083" s="31" t="s">
        <v>5092</v>
      </c>
      <c r="C1083" s="31" t="s">
        <v>6316</v>
      </c>
      <c r="D1083" s="32" t="s">
        <v>459</v>
      </c>
    </row>
    <row r="1084" spans="1:4" ht="27" x14ac:dyDescent="0.25">
      <c r="A1084" s="31" t="s">
        <v>2517</v>
      </c>
      <c r="B1084" s="31" t="s">
        <v>5093</v>
      </c>
      <c r="C1084" s="31" t="s">
        <v>6317</v>
      </c>
      <c r="D1084" s="32" t="s">
        <v>588</v>
      </c>
    </row>
    <row r="1085" spans="1:4" ht="27" x14ac:dyDescent="0.25">
      <c r="A1085" s="31" t="s">
        <v>2518</v>
      </c>
      <c r="B1085" s="31" t="s">
        <v>5094</v>
      </c>
      <c r="C1085" s="31" t="s">
        <v>6318</v>
      </c>
      <c r="D1085" s="32" t="s">
        <v>650</v>
      </c>
    </row>
    <row r="1086" spans="1:4" ht="54" x14ac:dyDescent="0.25">
      <c r="A1086" s="31" t="s">
        <v>2519</v>
      </c>
      <c r="B1086" s="31" t="s">
        <v>5095</v>
      </c>
      <c r="C1086" s="31" t="s">
        <v>6319</v>
      </c>
      <c r="D1086" s="32" t="s">
        <v>674</v>
      </c>
    </row>
    <row r="1087" spans="1:4" ht="40.5" x14ac:dyDescent="0.25">
      <c r="A1087" s="31" t="s">
        <v>2520</v>
      </c>
      <c r="B1087" s="31" t="s">
        <v>5096</v>
      </c>
      <c r="C1087" s="31" t="s">
        <v>6320</v>
      </c>
      <c r="D1087" s="32" t="s">
        <v>722</v>
      </c>
    </row>
    <row r="1088" spans="1:4" ht="27" x14ac:dyDescent="0.25">
      <c r="A1088" s="31" t="s">
        <v>2521</v>
      </c>
      <c r="B1088" s="31" t="s">
        <v>5097</v>
      </c>
      <c r="C1088" s="31" t="s">
        <v>6321</v>
      </c>
      <c r="D1088" s="32" t="s">
        <v>755</v>
      </c>
    </row>
    <row r="1089" spans="1:4" ht="27" x14ac:dyDescent="0.25">
      <c r="A1089" s="31" t="s">
        <v>2522</v>
      </c>
      <c r="B1089" s="31" t="s">
        <v>5098</v>
      </c>
      <c r="C1089" s="31" t="s">
        <v>6322</v>
      </c>
      <c r="D1089" s="32" t="s">
        <v>863</v>
      </c>
    </row>
    <row r="1090" spans="1:4" ht="27" x14ac:dyDescent="0.25">
      <c r="A1090" s="31" t="s">
        <v>2523</v>
      </c>
      <c r="B1090" s="31" t="s">
        <v>5099</v>
      </c>
      <c r="C1090" s="31" t="s">
        <v>6323</v>
      </c>
      <c r="D1090" s="32" t="s">
        <v>914</v>
      </c>
    </row>
    <row r="1091" spans="1:4" ht="27" x14ac:dyDescent="0.25">
      <c r="A1091" s="16" t="s">
        <v>2417</v>
      </c>
      <c r="B1091" s="16" t="s">
        <v>5100</v>
      </c>
      <c r="C1091" s="16" t="s">
        <v>6324</v>
      </c>
      <c r="D1091" s="30" t="s">
        <v>1585</v>
      </c>
    </row>
    <row r="1092" spans="1:4" ht="13.5" x14ac:dyDescent="0.25">
      <c r="A1092" s="16" t="s">
        <v>2524</v>
      </c>
      <c r="B1092" s="16" t="s">
        <v>5101</v>
      </c>
      <c r="C1092" s="16" t="s">
        <v>6325</v>
      </c>
      <c r="D1092" s="17" t="s">
        <v>170</v>
      </c>
    </row>
    <row r="1093" spans="1:4" ht="27" x14ac:dyDescent="0.25">
      <c r="A1093" s="16" t="s">
        <v>2525</v>
      </c>
      <c r="B1093" s="16" t="s">
        <v>5102</v>
      </c>
      <c r="C1093" s="16" t="s">
        <v>6326</v>
      </c>
      <c r="D1093" s="17" t="s">
        <v>330</v>
      </c>
    </row>
    <row r="1094" spans="1:4" ht="27" x14ac:dyDescent="0.25">
      <c r="A1094" s="31" t="s">
        <v>2526</v>
      </c>
      <c r="B1094" s="31" t="s">
        <v>5103</v>
      </c>
      <c r="C1094" s="31" t="s">
        <v>6327</v>
      </c>
      <c r="D1094" s="32" t="s">
        <v>333</v>
      </c>
    </row>
    <row r="1095" spans="1:4" ht="27" x14ac:dyDescent="0.25">
      <c r="A1095" s="31" t="s">
        <v>2527</v>
      </c>
      <c r="B1095" s="31" t="s">
        <v>5104</v>
      </c>
      <c r="C1095" s="31" t="s">
        <v>6328</v>
      </c>
      <c r="D1095" s="32" t="s">
        <v>369</v>
      </c>
    </row>
    <row r="1096" spans="1:4" ht="40.5" x14ac:dyDescent="0.25">
      <c r="A1096" s="31" t="s">
        <v>2528</v>
      </c>
      <c r="B1096" s="31" t="s">
        <v>5105</v>
      </c>
      <c r="C1096" s="31" t="s">
        <v>6329</v>
      </c>
      <c r="D1096" s="32" t="s">
        <v>384</v>
      </c>
    </row>
    <row r="1097" spans="1:4" ht="40.5" x14ac:dyDescent="0.25">
      <c r="A1097" s="31" t="s">
        <v>2529</v>
      </c>
      <c r="B1097" s="31" t="s">
        <v>5106</v>
      </c>
      <c r="C1097" s="31" t="s">
        <v>6330</v>
      </c>
      <c r="D1097" s="32" t="s">
        <v>459</v>
      </c>
    </row>
    <row r="1098" spans="1:4" ht="27" x14ac:dyDescent="0.25">
      <c r="A1098" s="31" t="s">
        <v>2530</v>
      </c>
      <c r="B1098" s="31" t="s">
        <v>5107</v>
      </c>
      <c r="C1098" s="31" t="s">
        <v>6331</v>
      </c>
      <c r="D1098" s="32" t="s">
        <v>588</v>
      </c>
    </row>
    <row r="1099" spans="1:4" ht="27" x14ac:dyDescent="0.25">
      <c r="A1099" s="31" t="s">
        <v>2531</v>
      </c>
      <c r="B1099" s="31" t="s">
        <v>5108</v>
      </c>
      <c r="C1099" s="31" t="s">
        <v>6332</v>
      </c>
      <c r="D1099" s="32" t="s">
        <v>650</v>
      </c>
    </row>
    <row r="1100" spans="1:4" ht="54" x14ac:dyDescent="0.25">
      <c r="A1100" s="31" t="s">
        <v>2532</v>
      </c>
      <c r="B1100" s="31" t="s">
        <v>5109</v>
      </c>
      <c r="C1100" s="31" t="s">
        <v>6333</v>
      </c>
      <c r="D1100" s="32" t="s">
        <v>674</v>
      </c>
    </row>
    <row r="1101" spans="1:4" ht="40.5" x14ac:dyDescent="0.25">
      <c r="A1101" s="31" t="s">
        <v>2533</v>
      </c>
      <c r="B1101" s="31" t="s">
        <v>5110</v>
      </c>
      <c r="C1101" s="31" t="s">
        <v>6334</v>
      </c>
      <c r="D1101" s="32" t="s">
        <v>722</v>
      </c>
    </row>
    <row r="1102" spans="1:4" ht="27" x14ac:dyDescent="0.25">
      <c r="A1102" s="31" t="s">
        <v>2534</v>
      </c>
      <c r="B1102" s="31" t="s">
        <v>5111</v>
      </c>
      <c r="C1102" s="31" t="s">
        <v>6335</v>
      </c>
      <c r="D1102" s="32" t="s">
        <v>755</v>
      </c>
    </row>
    <row r="1103" spans="1:4" ht="27" x14ac:dyDescent="0.25">
      <c r="A1103" s="31" t="s">
        <v>2535</v>
      </c>
      <c r="B1103" s="31" t="s">
        <v>5112</v>
      </c>
      <c r="C1103" s="31" t="s">
        <v>6336</v>
      </c>
      <c r="D1103" s="32" t="s">
        <v>863</v>
      </c>
    </row>
    <row r="1104" spans="1:4" ht="27" x14ac:dyDescent="0.25">
      <c r="A1104" s="31" t="s">
        <v>2536</v>
      </c>
      <c r="B1104" s="31" t="s">
        <v>5113</v>
      </c>
      <c r="C1104" s="31" t="s">
        <v>6337</v>
      </c>
      <c r="D1104" s="32" t="s">
        <v>914</v>
      </c>
    </row>
    <row r="1105" spans="1:4" ht="40.5" x14ac:dyDescent="0.25">
      <c r="A1105" s="16" t="s">
        <v>2419</v>
      </c>
      <c r="B1105" s="16" t="s">
        <v>5114</v>
      </c>
      <c r="C1105" s="16" t="s">
        <v>6338</v>
      </c>
      <c r="D1105" s="30" t="s">
        <v>1586</v>
      </c>
    </row>
    <row r="1106" spans="1:4" ht="13.5" x14ac:dyDescent="0.25">
      <c r="A1106" s="16" t="s">
        <v>2537</v>
      </c>
      <c r="B1106" s="16" t="s">
        <v>5115</v>
      </c>
      <c r="C1106" s="16" t="s">
        <v>6339</v>
      </c>
      <c r="D1106" s="17" t="s">
        <v>170</v>
      </c>
    </row>
    <row r="1107" spans="1:4" ht="27" x14ac:dyDescent="0.25">
      <c r="A1107" s="16" t="s">
        <v>2538</v>
      </c>
      <c r="B1107" s="16" t="s">
        <v>5116</v>
      </c>
      <c r="C1107" s="16" t="s">
        <v>6340</v>
      </c>
      <c r="D1107" s="17" t="s">
        <v>330</v>
      </c>
    </row>
    <row r="1108" spans="1:4" ht="27" x14ac:dyDescent="0.25">
      <c r="A1108" s="31" t="s">
        <v>2539</v>
      </c>
      <c r="B1108" s="31" t="s">
        <v>5117</v>
      </c>
      <c r="C1108" s="31" t="s">
        <v>6341</v>
      </c>
      <c r="D1108" s="32" t="s">
        <v>333</v>
      </c>
    </row>
    <row r="1109" spans="1:4" ht="27" x14ac:dyDescent="0.25">
      <c r="A1109" s="31" t="s">
        <v>2540</v>
      </c>
      <c r="B1109" s="31" t="s">
        <v>5118</v>
      </c>
      <c r="C1109" s="31" t="s">
        <v>6342</v>
      </c>
      <c r="D1109" s="32" t="s">
        <v>369</v>
      </c>
    </row>
    <row r="1110" spans="1:4" ht="40.5" x14ac:dyDescent="0.25">
      <c r="A1110" s="31" t="s">
        <v>2541</v>
      </c>
      <c r="B1110" s="31" t="s">
        <v>5119</v>
      </c>
      <c r="C1110" s="31" t="s">
        <v>6343</v>
      </c>
      <c r="D1110" s="32" t="s">
        <v>384</v>
      </c>
    </row>
    <row r="1111" spans="1:4" ht="40.5" x14ac:dyDescent="0.25">
      <c r="A1111" s="31" t="s">
        <v>2542</v>
      </c>
      <c r="B1111" s="31" t="s">
        <v>5120</v>
      </c>
      <c r="C1111" s="31" t="s">
        <v>6344</v>
      </c>
      <c r="D1111" s="32" t="s">
        <v>459</v>
      </c>
    </row>
    <row r="1112" spans="1:4" ht="27" x14ac:dyDescent="0.25">
      <c r="A1112" s="31" t="s">
        <v>2543</v>
      </c>
      <c r="B1112" s="31" t="s">
        <v>5121</v>
      </c>
      <c r="C1112" s="31" t="s">
        <v>6345</v>
      </c>
      <c r="D1112" s="32" t="s">
        <v>588</v>
      </c>
    </row>
    <row r="1113" spans="1:4" ht="27" x14ac:dyDescent="0.25">
      <c r="A1113" s="31" t="s">
        <v>2544</v>
      </c>
      <c r="B1113" s="31" t="s">
        <v>5122</v>
      </c>
      <c r="C1113" s="31" t="s">
        <v>6346</v>
      </c>
      <c r="D1113" s="32" t="s">
        <v>650</v>
      </c>
    </row>
    <row r="1114" spans="1:4" ht="54" x14ac:dyDescent="0.25">
      <c r="A1114" s="31" t="s">
        <v>2545</v>
      </c>
      <c r="B1114" s="31" t="s">
        <v>5123</v>
      </c>
      <c r="C1114" s="31" t="s">
        <v>6347</v>
      </c>
      <c r="D1114" s="32" t="s">
        <v>674</v>
      </c>
    </row>
    <row r="1115" spans="1:4" ht="40.5" x14ac:dyDescent="0.25">
      <c r="A1115" s="31" t="s">
        <v>2546</v>
      </c>
      <c r="B1115" s="31" t="s">
        <v>5124</v>
      </c>
      <c r="C1115" s="31" t="s">
        <v>6348</v>
      </c>
      <c r="D1115" s="32" t="s">
        <v>722</v>
      </c>
    </row>
    <row r="1116" spans="1:4" ht="27" x14ac:dyDescent="0.25">
      <c r="A1116" s="31" t="s">
        <v>2547</v>
      </c>
      <c r="B1116" s="31" t="s">
        <v>5125</v>
      </c>
      <c r="C1116" s="31" t="s">
        <v>6349</v>
      </c>
      <c r="D1116" s="32" t="s">
        <v>755</v>
      </c>
    </row>
    <row r="1117" spans="1:4" ht="27" x14ac:dyDescent="0.25">
      <c r="A1117" s="31" t="s">
        <v>2548</v>
      </c>
      <c r="B1117" s="31" t="s">
        <v>5126</v>
      </c>
      <c r="C1117" s="31" t="s">
        <v>6350</v>
      </c>
      <c r="D1117" s="32" t="s">
        <v>863</v>
      </c>
    </row>
    <row r="1118" spans="1:4" ht="27" x14ac:dyDescent="0.25">
      <c r="A1118" s="31" t="s">
        <v>2549</v>
      </c>
      <c r="B1118" s="31" t="s">
        <v>5127</v>
      </c>
      <c r="C1118" s="31" t="s">
        <v>6351</v>
      </c>
      <c r="D1118" s="32" t="s">
        <v>914</v>
      </c>
    </row>
    <row r="1119" spans="1:4" ht="27" x14ac:dyDescent="0.25">
      <c r="A1119" s="16" t="s">
        <v>1487</v>
      </c>
      <c r="B1119" s="16" t="s">
        <v>5128</v>
      </c>
      <c r="C1119" s="16" t="s">
        <v>6352</v>
      </c>
      <c r="D1119" s="30" t="s">
        <v>1444</v>
      </c>
    </row>
    <row r="1120" spans="1:4" ht="67.5" x14ac:dyDescent="0.25">
      <c r="A1120" s="16" t="s">
        <v>2407</v>
      </c>
      <c r="B1120" s="16" t="s">
        <v>5129</v>
      </c>
      <c r="C1120" s="16" t="s">
        <v>6353</v>
      </c>
      <c r="D1120" s="30" t="s">
        <v>1587</v>
      </c>
    </row>
    <row r="1121" spans="1:4" ht="13.5" x14ac:dyDescent="0.25">
      <c r="A1121" s="16" t="s">
        <v>2550</v>
      </c>
      <c r="B1121" s="16" t="s">
        <v>5130</v>
      </c>
      <c r="C1121" s="16" t="s">
        <v>6354</v>
      </c>
      <c r="D1121" s="17" t="s">
        <v>170</v>
      </c>
    </row>
    <row r="1122" spans="1:4" ht="27" x14ac:dyDescent="0.25">
      <c r="A1122" s="16" t="s">
        <v>2551</v>
      </c>
      <c r="B1122" s="16" t="s">
        <v>5131</v>
      </c>
      <c r="C1122" s="16" t="s">
        <v>6355</v>
      </c>
      <c r="D1122" s="17" t="s">
        <v>330</v>
      </c>
    </row>
    <row r="1123" spans="1:4" ht="27" x14ac:dyDescent="0.25">
      <c r="A1123" s="31" t="s">
        <v>2552</v>
      </c>
      <c r="B1123" s="31" t="s">
        <v>5132</v>
      </c>
      <c r="C1123" s="31" t="s">
        <v>6356</v>
      </c>
      <c r="D1123" s="32" t="s">
        <v>333</v>
      </c>
    </row>
    <row r="1124" spans="1:4" ht="27" x14ac:dyDescent="0.25">
      <c r="A1124" s="31" t="s">
        <v>2553</v>
      </c>
      <c r="B1124" s="31" t="s">
        <v>5133</v>
      </c>
      <c r="C1124" s="31" t="s">
        <v>6357</v>
      </c>
      <c r="D1124" s="32" t="s">
        <v>369</v>
      </c>
    </row>
    <row r="1125" spans="1:4" ht="40.5" x14ac:dyDescent="0.25">
      <c r="A1125" s="31" t="s">
        <v>2554</v>
      </c>
      <c r="B1125" s="31" t="s">
        <v>5134</v>
      </c>
      <c r="C1125" s="31" t="s">
        <v>6358</v>
      </c>
      <c r="D1125" s="32" t="s">
        <v>384</v>
      </c>
    </row>
    <row r="1126" spans="1:4" ht="40.5" x14ac:dyDescent="0.25">
      <c r="A1126" s="31" t="s">
        <v>2555</v>
      </c>
      <c r="B1126" s="31" t="s">
        <v>5135</v>
      </c>
      <c r="C1126" s="31" t="s">
        <v>6359</v>
      </c>
      <c r="D1126" s="32" t="s">
        <v>459</v>
      </c>
    </row>
    <row r="1127" spans="1:4" ht="27" x14ac:dyDescent="0.25">
      <c r="A1127" s="31" t="s">
        <v>2556</v>
      </c>
      <c r="B1127" s="31" t="s">
        <v>5136</v>
      </c>
      <c r="C1127" s="31" t="s">
        <v>6360</v>
      </c>
      <c r="D1127" s="32" t="s">
        <v>588</v>
      </c>
    </row>
    <row r="1128" spans="1:4" ht="27" x14ac:dyDescent="0.25">
      <c r="A1128" s="31" t="s">
        <v>2557</v>
      </c>
      <c r="B1128" s="31" t="s">
        <v>5137</v>
      </c>
      <c r="C1128" s="31" t="s">
        <v>6361</v>
      </c>
      <c r="D1128" s="32" t="s">
        <v>650</v>
      </c>
    </row>
    <row r="1129" spans="1:4" ht="54" x14ac:dyDescent="0.25">
      <c r="A1129" s="31" t="s">
        <v>2558</v>
      </c>
      <c r="B1129" s="31" t="s">
        <v>5138</v>
      </c>
      <c r="C1129" s="31" t="s">
        <v>6362</v>
      </c>
      <c r="D1129" s="32" t="s">
        <v>674</v>
      </c>
    </row>
    <row r="1130" spans="1:4" ht="40.5" x14ac:dyDescent="0.25">
      <c r="A1130" s="31" t="s">
        <v>2559</v>
      </c>
      <c r="B1130" s="31" t="s">
        <v>5139</v>
      </c>
      <c r="C1130" s="31" t="s">
        <v>6363</v>
      </c>
      <c r="D1130" s="32" t="s">
        <v>722</v>
      </c>
    </row>
    <row r="1131" spans="1:4" ht="27" x14ac:dyDescent="0.25">
      <c r="A1131" s="31" t="s">
        <v>2560</v>
      </c>
      <c r="B1131" s="31" t="s">
        <v>5140</v>
      </c>
      <c r="C1131" s="31" t="s">
        <v>6364</v>
      </c>
      <c r="D1131" s="32" t="s">
        <v>755</v>
      </c>
    </row>
    <row r="1132" spans="1:4" ht="27" x14ac:dyDescent="0.25">
      <c r="A1132" s="31" t="s">
        <v>2561</v>
      </c>
      <c r="B1132" s="31" t="s">
        <v>5141</v>
      </c>
      <c r="C1132" s="31" t="s">
        <v>6365</v>
      </c>
      <c r="D1132" s="32" t="s">
        <v>863</v>
      </c>
    </row>
    <row r="1133" spans="1:4" ht="27" x14ac:dyDescent="0.25">
      <c r="A1133" s="31" t="s">
        <v>2562</v>
      </c>
      <c r="B1133" s="31" t="s">
        <v>5142</v>
      </c>
      <c r="C1133" s="31" t="s">
        <v>6366</v>
      </c>
      <c r="D1133" s="32" t="s">
        <v>914</v>
      </c>
    </row>
    <row r="1134" spans="1:4" ht="67.5" x14ac:dyDescent="0.25">
      <c r="A1134" s="16" t="s">
        <v>2409</v>
      </c>
      <c r="B1134" s="16" t="s">
        <v>5143</v>
      </c>
      <c r="C1134" s="16" t="s">
        <v>6367</v>
      </c>
      <c r="D1134" s="30" t="s">
        <v>1588</v>
      </c>
    </row>
    <row r="1135" spans="1:4" ht="13.5" x14ac:dyDescent="0.25">
      <c r="A1135" s="16" t="s">
        <v>2563</v>
      </c>
      <c r="B1135" s="16" t="s">
        <v>5144</v>
      </c>
      <c r="C1135" s="16" t="s">
        <v>6368</v>
      </c>
      <c r="D1135" s="17" t="s">
        <v>170</v>
      </c>
    </row>
    <row r="1136" spans="1:4" ht="27" x14ac:dyDescent="0.25">
      <c r="A1136" s="16" t="s">
        <v>2564</v>
      </c>
      <c r="B1136" s="16" t="s">
        <v>5145</v>
      </c>
      <c r="C1136" s="16" t="s">
        <v>6369</v>
      </c>
      <c r="D1136" s="17" t="s">
        <v>330</v>
      </c>
    </row>
    <row r="1137" spans="1:4" ht="27" x14ac:dyDescent="0.25">
      <c r="A1137" s="31" t="s">
        <v>2565</v>
      </c>
      <c r="B1137" s="31" t="s">
        <v>5146</v>
      </c>
      <c r="C1137" s="31" t="s">
        <v>6370</v>
      </c>
      <c r="D1137" s="32" t="s">
        <v>333</v>
      </c>
    </row>
    <row r="1138" spans="1:4" ht="27" x14ac:dyDescent="0.25">
      <c r="A1138" s="31" t="s">
        <v>2566</v>
      </c>
      <c r="B1138" s="31" t="s">
        <v>5147</v>
      </c>
      <c r="C1138" s="31" t="s">
        <v>6371</v>
      </c>
      <c r="D1138" s="32" t="s">
        <v>369</v>
      </c>
    </row>
    <row r="1139" spans="1:4" ht="40.5" x14ac:dyDescent="0.25">
      <c r="A1139" s="31" t="s">
        <v>2567</v>
      </c>
      <c r="B1139" s="31" t="s">
        <v>5148</v>
      </c>
      <c r="C1139" s="31" t="s">
        <v>6372</v>
      </c>
      <c r="D1139" s="32" t="s">
        <v>384</v>
      </c>
    </row>
    <row r="1140" spans="1:4" ht="40.5" x14ac:dyDescent="0.25">
      <c r="A1140" s="31" t="s">
        <v>2568</v>
      </c>
      <c r="B1140" s="31" t="s">
        <v>5149</v>
      </c>
      <c r="C1140" s="31" t="s">
        <v>6373</v>
      </c>
      <c r="D1140" s="32" t="s">
        <v>459</v>
      </c>
    </row>
    <row r="1141" spans="1:4" ht="27" x14ac:dyDescent="0.25">
      <c r="A1141" s="31" t="s">
        <v>2569</v>
      </c>
      <c r="B1141" s="31" t="s">
        <v>5150</v>
      </c>
      <c r="C1141" s="31" t="s">
        <v>6374</v>
      </c>
      <c r="D1141" s="32" t="s">
        <v>588</v>
      </c>
    </row>
    <row r="1142" spans="1:4" ht="27" x14ac:dyDescent="0.25">
      <c r="A1142" s="31" t="s">
        <v>2570</v>
      </c>
      <c r="B1142" s="31" t="s">
        <v>5151</v>
      </c>
      <c r="C1142" s="31" t="s">
        <v>6375</v>
      </c>
      <c r="D1142" s="32" t="s">
        <v>650</v>
      </c>
    </row>
    <row r="1143" spans="1:4" ht="54" x14ac:dyDescent="0.25">
      <c r="A1143" s="31" t="s">
        <v>2571</v>
      </c>
      <c r="B1143" s="31" t="s">
        <v>5152</v>
      </c>
      <c r="C1143" s="31" t="s">
        <v>6376</v>
      </c>
      <c r="D1143" s="32" t="s">
        <v>674</v>
      </c>
    </row>
    <row r="1144" spans="1:4" ht="40.5" x14ac:dyDescent="0.25">
      <c r="A1144" s="31" t="s">
        <v>2572</v>
      </c>
      <c r="B1144" s="31" t="s">
        <v>5153</v>
      </c>
      <c r="C1144" s="31" t="s">
        <v>6377</v>
      </c>
      <c r="D1144" s="32" t="s">
        <v>722</v>
      </c>
    </row>
    <row r="1145" spans="1:4" ht="27" x14ac:dyDescent="0.25">
      <c r="A1145" s="31" t="s">
        <v>2573</v>
      </c>
      <c r="B1145" s="31" t="s">
        <v>5154</v>
      </c>
      <c r="C1145" s="31" t="s">
        <v>6378</v>
      </c>
      <c r="D1145" s="32" t="s">
        <v>755</v>
      </c>
    </row>
    <row r="1146" spans="1:4" ht="27" x14ac:dyDescent="0.25">
      <c r="A1146" s="31" t="s">
        <v>2574</v>
      </c>
      <c r="B1146" s="31" t="s">
        <v>5155</v>
      </c>
      <c r="C1146" s="31" t="s">
        <v>6379</v>
      </c>
      <c r="D1146" s="32" t="s">
        <v>863</v>
      </c>
    </row>
    <row r="1147" spans="1:4" ht="27" x14ac:dyDescent="0.25">
      <c r="A1147" s="31" t="s">
        <v>2575</v>
      </c>
      <c r="B1147" s="31" t="s">
        <v>5156</v>
      </c>
      <c r="C1147" s="31" t="s">
        <v>6380</v>
      </c>
      <c r="D1147" s="32" t="s">
        <v>914</v>
      </c>
    </row>
    <row r="1148" spans="1:4" ht="54" x14ac:dyDescent="0.25">
      <c r="A1148" s="16" t="s">
        <v>1489</v>
      </c>
      <c r="B1148" s="16" t="s">
        <v>5157</v>
      </c>
      <c r="C1148" s="16" t="s">
        <v>6381</v>
      </c>
      <c r="D1148" s="30" t="s">
        <v>1491</v>
      </c>
    </row>
    <row r="1149" spans="1:4" ht="13.5" x14ac:dyDescent="0.25">
      <c r="A1149" s="16" t="s">
        <v>1492</v>
      </c>
      <c r="B1149" s="16" t="s">
        <v>5158</v>
      </c>
      <c r="C1149" s="16" t="s">
        <v>6382</v>
      </c>
      <c r="D1149" s="30" t="s">
        <v>1494</v>
      </c>
    </row>
    <row r="1150" spans="1:4" ht="27" x14ac:dyDescent="0.25">
      <c r="A1150" s="16" t="s">
        <v>2605</v>
      </c>
      <c r="B1150" s="16" t="s">
        <v>5159</v>
      </c>
      <c r="C1150" s="16" t="s">
        <v>6383</v>
      </c>
      <c r="D1150" s="30" t="s">
        <v>1596</v>
      </c>
    </row>
    <row r="1151" spans="1:4" ht="13.5" x14ac:dyDescent="0.25">
      <c r="A1151" s="16" t="s">
        <v>2607</v>
      </c>
      <c r="B1151" s="16" t="s">
        <v>5160</v>
      </c>
      <c r="C1151" s="16" t="s">
        <v>6384</v>
      </c>
      <c r="D1151" s="17" t="s">
        <v>170</v>
      </c>
    </row>
    <row r="1152" spans="1:4" ht="27" x14ac:dyDescent="0.25">
      <c r="A1152" s="16" t="s">
        <v>2608</v>
      </c>
      <c r="B1152" s="16" t="s">
        <v>5161</v>
      </c>
      <c r="C1152" s="16" t="s">
        <v>6385</v>
      </c>
      <c r="D1152" s="17" t="s">
        <v>330</v>
      </c>
    </row>
    <row r="1153" spans="1:4" ht="27" x14ac:dyDescent="0.25">
      <c r="A1153" s="31" t="s">
        <v>2609</v>
      </c>
      <c r="B1153" s="31" t="s">
        <v>5162</v>
      </c>
      <c r="C1153" s="31" t="s">
        <v>6386</v>
      </c>
      <c r="D1153" s="32" t="s">
        <v>333</v>
      </c>
    </row>
    <row r="1154" spans="1:4" ht="27" x14ac:dyDescent="0.25">
      <c r="A1154" s="31" t="s">
        <v>2610</v>
      </c>
      <c r="B1154" s="31" t="s">
        <v>5163</v>
      </c>
      <c r="C1154" s="31" t="s">
        <v>6387</v>
      </c>
      <c r="D1154" s="32" t="s">
        <v>369</v>
      </c>
    </row>
    <row r="1155" spans="1:4" ht="40.5" x14ac:dyDescent="0.25">
      <c r="A1155" s="31" t="s">
        <v>2611</v>
      </c>
      <c r="B1155" s="31" t="s">
        <v>5164</v>
      </c>
      <c r="C1155" s="31" t="s">
        <v>6388</v>
      </c>
      <c r="D1155" s="32" t="s">
        <v>384</v>
      </c>
    </row>
    <row r="1156" spans="1:4" ht="40.5" x14ac:dyDescent="0.25">
      <c r="A1156" s="31" t="s">
        <v>2612</v>
      </c>
      <c r="B1156" s="31" t="s">
        <v>5165</v>
      </c>
      <c r="C1156" s="31" t="s">
        <v>6389</v>
      </c>
      <c r="D1156" s="32" t="s">
        <v>459</v>
      </c>
    </row>
    <row r="1157" spans="1:4" ht="27" x14ac:dyDescent="0.25">
      <c r="A1157" s="31" t="s">
        <v>2613</v>
      </c>
      <c r="B1157" s="31" t="s">
        <v>5166</v>
      </c>
      <c r="C1157" s="31" t="s">
        <v>6390</v>
      </c>
      <c r="D1157" s="32" t="s">
        <v>588</v>
      </c>
    </row>
    <row r="1158" spans="1:4" ht="27" x14ac:dyDescent="0.25">
      <c r="A1158" s="31" t="s">
        <v>2614</v>
      </c>
      <c r="B1158" s="31" t="s">
        <v>5167</v>
      </c>
      <c r="C1158" s="31" t="s">
        <v>6391</v>
      </c>
      <c r="D1158" s="32" t="s">
        <v>650</v>
      </c>
    </row>
    <row r="1159" spans="1:4" ht="54" x14ac:dyDescent="0.25">
      <c r="A1159" s="31" t="s">
        <v>2615</v>
      </c>
      <c r="B1159" s="31" t="s">
        <v>5168</v>
      </c>
      <c r="C1159" s="31" t="s">
        <v>6392</v>
      </c>
      <c r="D1159" s="32" t="s">
        <v>674</v>
      </c>
    </row>
    <row r="1160" spans="1:4" ht="40.5" x14ac:dyDescent="0.25">
      <c r="A1160" s="31" t="s">
        <v>2616</v>
      </c>
      <c r="B1160" s="31" t="s">
        <v>5169</v>
      </c>
      <c r="C1160" s="31" t="s">
        <v>6393</v>
      </c>
      <c r="D1160" s="32" t="s">
        <v>722</v>
      </c>
    </row>
    <row r="1161" spans="1:4" ht="27" x14ac:dyDescent="0.25">
      <c r="A1161" s="31" t="s">
        <v>2617</v>
      </c>
      <c r="B1161" s="31" t="s">
        <v>5170</v>
      </c>
      <c r="C1161" s="31" t="s">
        <v>6394</v>
      </c>
      <c r="D1161" s="32" t="s">
        <v>755</v>
      </c>
    </row>
    <row r="1162" spans="1:4" ht="27" x14ac:dyDescent="0.25">
      <c r="A1162" s="31" t="s">
        <v>2618</v>
      </c>
      <c r="B1162" s="31" t="s">
        <v>5171</v>
      </c>
      <c r="C1162" s="31" t="s">
        <v>6395</v>
      </c>
      <c r="D1162" s="32" t="s">
        <v>863</v>
      </c>
    </row>
    <row r="1163" spans="1:4" ht="27" x14ac:dyDescent="0.25">
      <c r="A1163" s="31" t="s">
        <v>2619</v>
      </c>
      <c r="B1163" s="31" t="s">
        <v>5172</v>
      </c>
      <c r="C1163" s="31" t="s">
        <v>6396</v>
      </c>
      <c r="D1163" s="32" t="s">
        <v>914</v>
      </c>
    </row>
    <row r="1164" spans="1:4" ht="27" x14ac:dyDescent="0.25">
      <c r="A1164" s="16" t="s">
        <v>2603</v>
      </c>
      <c r="B1164" s="16" t="s">
        <v>5173</v>
      </c>
      <c r="C1164" s="16" t="s">
        <v>6397</v>
      </c>
      <c r="D1164" s="30" t="s">
        <v>1597</v>
      </c>
    </row>
    <row r="1165" spans="1:4" ht="13.5" x14ac:dyDescent="0.25">
      <c r="A1165" s="16" t="s">
        <v>2620</v>
      </c>
      <c r="B1165" s="16" t="s">
        <v>5174</v>
      </c>
      <c r="C1165" s="16" t="s">
        <v>6398</v>
      </c>
      <c r="D1165" s="17" t="s">
        <v>170</v>
      </c>
    </row>
    <row r="1166" spans="1:4" ht="27" x14ac:dyDescent="0.25">
      <c r="A1166" s="16" t="s">
        <v>2621</v>
      </c>
      <c r="B1166" s="16" t="s">
        <v>5175</v>
      </c>
      <c r="C1166" s="16" t="s">
        <v>6399</v>
      </c>
      <c r="D1166" s="17" t="s">
        <v>330</v>
      </c>
    </row>
    <row r="1167" spans="1:4" ht="27" x14ac:dyDescent="0.25">
      <c r="A1167" s="31" t="s">
        <v>2622</v>
      </c>
      <c r="B1167" s="31" t="s">
        <v>5176</v>
      </c>
      <c r="C1167" s="31" t="s">
        <v>6400</v>
      </c>
      <c r="D1167" s="32" t="s">
        <v>333</v>
      </c>
    </row>
    <row r="1168" spans="1:4" ht="27" x14ac:dyDescent="0.25">
      <c r="A1168" s="31" t="s">
        <v>2623</v>
      </c>
      <c r="B1168" s="31" t="s">
        <v>5177</v>
      </c>
      <c r="C1168" s="31" t="s">
        <v>6401</v>
      </c>
      <c r="D1168" s="32" t="s">
        <v>369</v>
      </c>
    </row>
    <row r="1169" spans="1:4" ht="40.5" x14ac:dyDescent="0.25">
      <c r="A1169" s="31" t="s">
        <v>2624</v>
      </c>
      <c r="B1169" s="31" t="s">
        <v>5178</v>
      </c>
      <c r="C1169" s="31" t="s">
        <v>6402</v>
      </c>
      <c r="D1169" s="32" t="s">
        <v>384</v>
      </c>
    </row>
    <row r="1170" spans="1:4" ht="40.5" x14ac:dyDescent="0.25">
      <c r="A1170" s="31" t="s">
        <v>2625</v>
      </c>
      <c r="B1170" s="31" t="s">
        <v>5179</v>
      </c>
      <c r="C1170" s="31" t="s">
        <v>6403</v>
      </c>
      <c r="D1170" s="32" t="s">
        <v>459</v>
      </c>
    </row>
    <row r="1171" spans="1:4" ht="27" x14ac:dyDescent="0.25">
      <c r="A1171" s="31" t="s">
        <v>2626</v>
      </c>
      <c r="B1171" s="31" t="s">
        <v>5180</v>
      </c>
      <c r="C1171" s="31" t="s">
        <v>6404</v>
      </c>
      <c r="D1171" s="32" t="s">
        <v>588</v>
      </c>
    </row>
    <row r="1172" spans="1:4" ht="27" x14ac:dyDescent="0.25">
      <c r="A1172" s="31" t="s">
        <v>2627</v>
      </c>
      <c r="B1172" s="31" t="s">
        <v>5181</v>
      </c>
      <c r="C1172" s="31" t="s">
        <v>6405</v>
      </c>
      <c r="D1172" s="32" t="s">
        <v>650</v>
      </c>
    </row>
    <row r="1173" spans="1:4" ht="54" x14ac:dyDescent="0.25">
      <c r="A1173" s="31" t="s">
        <v>2628</v>
      </c>
      <c r="B1173" s="31" t="s">
        <v>5182</v>
      </c>
      <c r="C1173" s="31" t="s">
        <v>6406</v>
      </c>
      <c r="D1173" s="32" t="s">
        <v>674</v>
      </c>
    </row>
    <row r="1174" spans="1:4" ht="40.5" x14ac:dyDescent="0.25">
      <c r="A1174" s="31" t="s">
        <v>2629</v>
      </c>
      <c r="B1174" s="31" t="s">
        <v>5183</v>
      </c>
      <c r="C1174" s="31" t="s">
        <v>6407</v>
      </c>
      <c r="D1174" s="32" t="s">
        <v>722</v>
      </c>
    </row>
    <row r="1175" spans="1:4" ht="27" x14ac:dyDescent="0.25">
      <c r="A1175" s="31" t="s">
        <v>2630</v>
      </c>
      <c r="B1175" s="31" t="s">
        <v>5184</v>
      </c>
      <c r="C1175" s="31" t="s">
        <v>6408</v>
      </c>
      <c r="D1175" s="32" t="s">
        <v>755</v>
      </c>
    </row>
    <row r="1176" spans="1:4" ht="27" x14ac:dyDescent="0.25">
      <c r="A1176" s="31" t="s">
        <v>2631</v>
      </c>
      <c r="B1176" s="31" t="s">
        <v>5185</v>
      </c>
      <c r="C1176" s="31" t="s">
        <v>6409</v>
      </c>
      <c r="D1176" s="32" t="s">
        <v>863</v>
      </c>
    </row>
    <row r="1177" spans="1:4" ht="27" x14ac:dyDescent="0.25">
      <c r="A1177" s="31" t="s">
        <v>2632</v>
      </c>
      <c r="B1177" s="31" t="s">
        <v>5186</v>
      </c>
      <c r="C1177" s="31" t="s">
        <v>6410</v>
      </c>
      <c r="D1177" s="32" t="s">
        <v>914</v>
      </c>
    </row>
    <row r="1178" spans="1:4" ht="27" x14ac:dyDescent="0.25">
      <c r="A1178" s="16" t="s">
        <v>1495</v>
      </c>
      <c r="B1178" s="16" t="s">
        <v>5187</v>
      </c>
      <c r="C1178" s="16" t="s">
        <v>6411</v>
      </c>
      <c r="D1178" s="30" t="s">
        <v>1497</v>
      </c>
    </row>
    <row r="1179" spans="1:4" ht="27" x14ac:dyDescent="0.25">
      <c r="A1179" s="16" t="s">
        <v>2659</v>
      </c>
      <c r="B1179" s="16" t="s">
        <v>5188</v>
      </c>
      <c r="C1179" s="16" t="s">
        <v>6412</v>
      </c>
      <c r="D1179" s="30" t="s">
        <v>1590</v>
      </c>
    </row>
    <row r="1180" spans="1:4" ht="13.5" x14ac:dyDescent="0.25">
      <c r="A1180" s="16" t="s">
        <v>2704</v>
      </c>
      <c r="B1180" s="16" t="s">
        <v>5189</v>
      </c>
      <c r="C1180" s="16" t="s">
        <v>6413</v>
      </c>
      <c r="D1180" s="17" t="s">
        <v>170</v>
      </c>
    </row>
    <row r="1181" spans="1:4" ht="27" x14ac:dyDescent="0.25">
      <c r="A1181" s="16" t="s">
        <v>2705</v>
      </c>
      <c r="B1181" s="16" t="s">
        <v>5190</v>
      </c>
      <c r="C1181" s="16" t="s">
        <v>6414</v>
      </c>
      <c r="D1181" s="17" t="s">
        <v>330</v>
      </c>
    </row>
    <row r="1182" spans="1:4" ht="27" x14ac:dyDescent="0.25">
      <c r="A1182" s="31" t="s">
        <v>2706</v>
      </c>
      <c r="B1182" s="31" t="s">
        <v>5191</v>
      </c>
      <c r="C1182" s="31" t="s">
        <v>6415</v>
      </c>
      <c r="D1182" s="32" t="s">
        <v>333</v>
      </c>
    </row>
    <row r="1183" spans="1:4" ht="27" x14ac:dyDescent="0.25">
      <c r="A1183" s="31" t="s">
        <v>2707</v>
      </c>
      <c r="B1183" s="31" t="s">
        <v>5192</v>
      </c>
      <c r="C1183" s="31" t="s">
        <v>6416</v>
      </c>
      <c r="D1183" s="32" t="s">
        <v>369</v>
      </c>
    </row>
    <row r="1184" spans="1:4" ht="40.5" x14ac:dyDescent="0.25">
      <c r="A1184" s="31" t="s">
        <v>2708</v>
      </c>
      <c r="B1184" s="31" t="s">
        <v>5193</v>
      </c>
      <c r="C1184" s="31" t="s">
        <v>6417</v>
      </c>
      <c r="D1184" s="32" t="s">
        <v>384</v>
      </c>
    </row>
    <row r="1185" spans="1:4" ht="40.5" x14ac:dyDescent="0.25">
      <c r="A1185" s="31" t="s">
        <v>2709</v>
      </c>
      <c r="B1185" s="31" t="s">
        <v>5194</v>
      </c>
      <c r="C1185" s="31" t="s">
        <v>6418</v>
      </c>
      <c r="D1185" s="32" t="s">
        <v>459</v>
      </c>
    </row>
    <row r="1186" spans="1:4" ht="27" x14ac:dyDescent="0.25">
      <c r="A1186" s="31" t="s">
        <v>2710</v>
      </c>
      <c r="B1186" s="31" t="s">
        <v>5195</v>
      </c>
      <c r="C1186" s="31" t="s">
        <v>6419</v>
      </c>
      <c r="D1186" s="32" t="s">
        <v>588</v>
      </c>
    </row>
    <row r="1187" spans="1:4" ht="27" x14ac:dyDescent="0.25">
      <c r="A1187" s="31" t="s">
        <v>2711</v>
      </c>
      <c r="B1187" s="31" t="s">
        <v>5196</v>
      </c>
      <c r="C1187" s="31" t="s">
        <v>6420</v>
      </c>
      <c r="D1187" s="32" t="s">
        <v>650</v>
      </c>
    </row>
    <row r="1188" spans="1:4" ht="54" x14ac:dyDescent="0.25">
      <c r="A1188" s="31" t="s">
        <v>2712</v>
      </c>
      <c r="B1188" s="31" t="s">
        <v>5197</v>
      </c>
      <c r="C1188" s="31" t="s">
        <v>6421</v>
      </c>
      <c r="D1188" s="32" t="s">
        <v>674</v>
      </c>
    </row>
    <row r="1189" spans="1:4" ht="40.5" x14ac:dyDescent="0.25">
      <c r="A1189" s="31" t="s">
        <v>2713</v>
      </c>
      <c r="B1189" s="31" t="s">
        <v>5198</v>
      </c>
      <c r="C1189" s="31" t="s">
        <v>6422</v>
      </c>
      <c r="D1189" s="32" t="s">
        <v>722</v>
      </c>
    </row>
    <row r="1190" spans="1:4" ht="27" x14ac:dyDescent="0.25">
      <c r="A1190" s="31" t="s">
        <v>2714</v>
      </c>
      <c r="B1190" s="31" t="s">
        <v>5199</v>
      </c>
      <c r="C1190" s="31" t="s">
        <v>6423</v>
      </c>
      <c r="D1190" s="32" t="s">
        <v>755</v>
      </c>
    </row>
    <row r="1191" spans="1:4" ht="27" x14ac:dyDescent="0.25">
      <c r="A1191" s="31" t="s">
        <v>2715</v>
      </c>
      <c r="B1191" s="31" t="s">
        <v>5200</v>
      </c>
      <c r="C1191" s="31" t="s">
        <v>6424</v>
      </c>
      <c r="D1191" s="32" t="s">
        <v>863</v>
      </c>
    </row>
    <row r="1192" spans="1:4" ht="27" x14ac:dyDescent="0.25">
      <c r="A1192" s="31" t="s">
        <v>2716</v>
      </c>
      <c r="B1192" s="31" t="s">
        <v>5201</v>
      </c>
      <c r="C1192" s="31" t="s">
        <v>6425</v>
      </c>
      <c r="D1192" s="32" t="s">
        <v>914</v>
      </c>
    </row>
    <row r="1193" spans="1:4" ht="27" x14ac:dyDescent="0.25">
      <c r="A1193" s="16" t="s">
        <v>2661</v>
      </c>
      <c r="B1193" s="16" t="s">
        <v>5202</v>
      </c>
      <c r="C1193" s="16" t="s">
        <v>6426</v>
      </c>
      <c r="D1193" s="30" t="s">
        <v>1591</v>
      </c>
    </row>
    <row r="1194" spans="1:4" ht="13.5" x14ac:dyDescent="0.25">
      <c r="A1194" s="16" t="s">
        <v>2717</v>
      </c>
      <c r="B1194" s="16" t="s">
        <v>5203</v>
      </c>
      <c r="C1194" s="16" t="s">
        <v>6427</v>
      </c>
      <c r="D1194" s="17" t="s">
        <v>170</v>
      </c>
    </row>
    <row r="1195" spans="1:4" ht="27" x14ac:dyDescent="0.25">
      <c r="A1195" s="16" t="s">
        <v>2718</v>
      </c>
      <c r="B1195" s="16" t="s">
        <v>5204</v>
      </c>
      <c r="C1195" s="16" t="s">
        <v>6428</v>
      </c>
      <c r="D1195" s="17" t="s">
        <v>330</v>
      </c>
    </row>
    <row r="1196" spans="1:4" ht="27" x14ac:dyDescent="0.25">
      <c r="A1196" s="31" t="s">
        <v>2719</v>
      </c>
      <c r="B1196" s="31" t="s">
        <v>5205</v>
      </c>
      <c r="C1196" s="31" t="s">
        <v>6429</v>
      </c>
      <c r="D1196" s="32" t="s">
        <v>333</v>
      </c>
    </row>
    <row r="1197" spans="1:4" ht="27" x14ac:dyDescent="0.25">
      <c r="A1197" s="31" t="s">
        <v>2720</v>
      </c>
      <c r="B1197" s="31" t="s">
        <v>5206</v>
      </c>
      <c r="C1197" s="31" t="s">
        <v>6430</v>
      </c>
      <c r="D1197" s="32" t="s">
        <v>369</v>
      </c>
    </row>
    <row r="1198" spans="1:4" ht="40.5" x14ac:dyDescent="0.25">
      <c r="A1198" s="31" t="s">
        <v>2721</v>
      </c>
      <c r="B1198" s="31" t="s">
        <v>5207</v>
      </c>
      <c r="C1198" s="31" t="s">
        <v>6431</v>
      </c>
      <c r="D1198" s="32" t="s">
        <v>384</v>
      </c>
    </row>
    <row r="1199" spans="1:4" ht="40.5" x14ac:dyDescent="0.25">
      <c r="A1199" s="31" t="s">
        <v>2722</v>
      </c>
      <c r="B1199" s="31" t="s">
        <v>5208</v>
      </c>
      <c r="C1199" s="31" t="s">
        <v>6432</v>
      </c>
      <c r="D1199" s="32" t="s">
        <v>459</v>
      </c>
    </row>
    <row r="1200" spans="1:4" ht="27" x14ac:dyDescent="0.25">
      <c r="A1200" s="31" t="s">
        <v>2723</v>
      </c>
      <c r="B1200" s="31" t="s">
        <v>5209</v>
      </c>
      <c r="C1200" s="31" t="s">
        <v>6433</v>
      </c>
      <c r="D1200" s="32" t="s">
        <v>588</v>
      </c>
    </row>
    <row r="1201" spans="1:4" ht="27" x14ac:dyDescent="0.25">
      <c r="A1201" s="31" t="s">
        <v>2724</v>
      </c>
      <c r="B1201" s="31" t="s">
        <v>5210</v>
      </c>
      <c r="C1201" s="31" t="s">
        <v>6434</v>
      </c>
      <c r="D1201" s="32" t="s">
        <v>650</v>
      </c>
    </row>
    <row r="1202" spans="1:4" ht="54" x14ac:dyDescent="0.25">
      <c r="A1202" s="31" t="s">
        <v>2725</v>
      </c>
      <c r="B1202" s="31" t="s">
        <v>5211</v>
      </c>
      <c r="C1202" s="31" t="s">
        <v>6435</v>
      </c>
      <c r="D1202" s="32" t="s">
        <v>674</v>
      </c>
    </row>
    <row r="1203" spans="1:4" ht="40.5" x14ac:dyDescent="0.25">
      <c r="A1203" s="31" t="s">
        <v>2726</v>
      </c>
      <c r="B1203" s="31" t="s">
        <v>5212</v>
      </c>
      <c r="C1203" s="31" t="s">
        <v>6436</v>
      </c>
      <c r="D1203" s="32" t="s">
        <v>722</v>
      </c>
    </row>
    <row r="1204" spans="1:4" ht="27" x14ac:dyDescent="0.25">
      <c r="A1204" s="31" t="s">
        <v>2727</v>
      </c>
      <c r="B1204" s="31" t="s">
        <v>5213</v>
      </c>
      <c r="C1204" s="31" t="s">
        <v>6437</v>
      </c>
      <c r="D1204" s="32" t="s">
        <v>755</v>
      </c>
    </row>
    <row r="1205" spans="1:4" ht="27" x14ac:dyDescent="0.25">
      <c r="A1205" s="31" t="s">
        <v>2728</v>
      </c>
      <c r="B1205" s="31" t="s">
        <v>5214</v>
      </c>
      <c r="C1205" s="31" t="s">
        <v>6438</v>
      </c>
      <c r="D1205" s="32" t="s">
        <v>863</v>
      </c>
    </row>
    <row r="1206" spans="1:4" ht="27" x14ac:dyDescent="0.25">
      <c r="A1206" s="31" t="s">
        <v>2729</v>
      </c>
      <c r="B1206" s="31" t="s">
        <v>5215</v>
      </c>
      <c r="C1206" s="31" t="s">
        <v>6439</v>
      </c>
      <c r="D1206" s="32" t="s">
        <v>914</v>
      </c>
    </row>
    <row r="1207" spans="1:4" ht="27" x14ac:dyDescent="0.25">
      <c r="A1207" s="16" t="s">
        <v>2663</v>
      </c>
      <c r="B1207" s="16" t="s">
        <v>5216</v>
      </c>
      <c r="C1207" s="16" t="s">
        <v>6440</v>
      </c>
      <c r="D1207" s="30" t="s">
        <v>1592</v>
      </c>
    </row>
    <row r="1208" spans="1:4" ht="13.5" x14ac:dyDescent="0.25">
      <c r="A1208" s="16" t="s">
        <v>2730</v>
      </c>
      <c r="B1208" s="16" t="s">
        <v>5217</v>
      </c>
      <c r="C1208" s="16" t="s">
        <v>6441</v>
      </c>
      <c r="D1208" s="17" t="s">
        <v>170</v>
      </c>
    </row>
    <row r="1209" spans="1:4" ht="27" x14ac:dyDescent="0.25">
      <c r="A1209" s="16" t="s">
        <v>2731</v>
      </c>
      <c r="B1209" s="16" t="s">
        <v>5218</v>
      </c>
      <c r="C1209" s="16" t="s">
        <v>6442</v>
      </c>
      <c r="D1209" s="17" t="s">
        <v>330</v>
      </c>
    </row>
    <row r="1210" spans="1:4" ht="27" x14ac:dyDescent="0.25">
      <c r="A1210" s="31" t="s">
        <v>2732</v>
      </c>
      <c r="B1210" s="31" t="s">
        <v>5219</v>
      </c>
      <c r="C1210" s="31" t="s">
        <v>6443</v>
      </c>
      <c r="D1210" s="32" t="s">
        <v>333</v>
      </c>
    </row>
    <row r="1211" spans="1:4" ht="27" x14ac:dyDescent="0.25">
      <c r="A1211" s="31" t="s">
        <v>2733</v>
      </c>
      <c r="B1211" s="31" t="s">
        <v>5220</v>
      </c>
      <c r="C1211" s="31" t="s">
        <v>6444</v>
      </c>
      <c r="D1211" s="32" t="s">
        <v>369</v>
      </c>
    </row>
    <row r="1212" spans="1:4" ht="40.5" x14ac:dyDescent="0.25">
      <c r="A1212" s="31" t="s">
        <v>2734</v>
      </c>
      <c r="B1212" s="31" t="s">
        <v>5221</v>
      </c>
      <c r="C1212" s="31" t="s">
        <v>6445</v>
      </c>
      <c r="D1212" s="32" t="s">
        <v>384</v>
      </c>
    </row>
    <row r="1213" spans="1:4" ht="40.5" x14ac:dyDescent="0.25">
      <c r="A1213" s="31" t="s">
        <v>2735</v>
      </c>
      <c r="B1213" s="31" t="s">
        <v>5222</v>
      </c>
      <c r="C1213" s="31" t="s">
        <v>6446</v>
      </c>
      <c r="D1213" s="32" t="s">
        <v>459</v>
      </c>
    </row>
    <row r="1214" spans="1:4" ht="27" x14ac:dyDescent="0.25">
      <c r="A1214" s="31" t="s">
        <v>2736</v>
      </c>
      <c r="B1214" s="31" t="s">
        <v>5223</v>
      </c>
      <c r="C1214" s="31" t="s">
        <v>6447</v>
      </c>
      <c r="D1214" s="32" t="s">
        <v>588</v>
      </c>
    </row>
    <row r="1215" spans="1:4" ht="27" x14ac:dyDescent="0.25">
      <c r="A1215" s="31" t="s">
        <v>2737</v>
      </c>
      <c r="B1215" s="31" t="s">
        <v>5224</v>
      </c>
      <c r="C1215" s="31" t="s">
        <v>6448</v>
      </c>
      <c r="D1215" s="32" t="s">
        <v>650</v>
      </c>
    </row>
    <row r="1216" spans="1:4" ht="54" x14ac:dyDescent="0.25">
      <c r="A1216" s="31" t="s">
        <v>2738</v>
      </c>
      <c r="B1216" s="31" t="s">
        <v>5225</v>
      </c>
      <c r="C1216" s="31" t="s">
        <v>6449</v>
      </c>
      <c r="D1216" s="32" t="s">
        <v>674</v>
      </c>
    </row>
    <row r="1217" spans="1:4" ht="40.5" x14ac:dyDescent="0.25">
      <c r="A1217" s="31" t="s">
        <v>2739</v>
      </c>
      <c r="B1217" s="31" t="s">
        <v>5226</v>
      </c>
      <c r="C1217" s="31" t="s">
        <v>6450</v>
      </c>
      <c r="D1217" s="32" t="s">
        <v>722</v>
      </c>
    </row>
    <row r="1218" spans="1:4" ht="27" x14ac:dyDescent="0.25">
      <c r="A1218" s="31" t="s">
        <v>2740</v>
      </c>
      <c r="B1218" s="31" t="s">
        <v>5227</v>
      </c>
      <c r="C1218" s="31" t="s">
        <v>6451</v>
      </c>
      <c r="D1218" s="32" t="s">
        <v>755</v>
      </c>
    </row>
    <row r="1219" spans="1:4" ht="27" x14ac:dyDescent="0.25">
      <c r="A1219" s="31" t="s">
        <v>2741</v>
      </c>
      <c r="B1219" s="31" t="s">
        <v>5228</v>
      </c>
      <c r="C1219" s="31" t="s">
        <v>6452</v>
      </c>
      <c r="D1219" s="32" t="s">
        <v>863</v>
      </c>
    </row>
    <row r="1220" spans="1:4" ht="27" x14ac:dyDescent="0.25">
      <c r="A1220" s="31" t="s">
        <v>2742</v>
      </c>
      <c r="B1220" s="31" t="s">
        <v>5229</v>
      </c>
      <c r="C1220" s="31" t="s">
        <v>6453</v>
      </c>
      <c r="D1220" s="32" t="s">
        <v>914</v>
      </c>
    </row>
    <row r="1221" spans="1:4" ht="27" x14ac:dyDescent="0.25">
      <c r="A1221" s="16" t="s">
        <v>1498</v>
      </c>
      <c r="B1221" s="16" t="s">
        <v>5230</v>
      </c>
      <c r="C1221" s="16" t="s">
        <v>6454</v>
      </c>
      <c r="D1221" s="30" t="s">
        <v>1405</v>
      </c>
    </row>
    <row r="1222" spans="1:4" ht="40.5" x14ac:dyDescent="0.25">
      <c r="A1222" s="16" t="s">
        <v>2743</v>
      </c>
      <c r="B1222" s="16" t="s">
        <v>5231</v>
      </c>
      <c r="C1222" s="16" t="s">
        <v>6455</v>
      </c>
      <c r="D1222" s="30" t="s">
        <v>2602</v>
      </c>
    </row>
    <row r="1223" spans="1:4" ht="13.5" x14ac:dyDescent="0.25">
      <c r="A1223" s="16" t="s">
        <v>2747</v>
      </c>
      <c r="B1223" s="16" t="s">
        <v>5232</v>
      </c>
      <c r="C1223" s="16" t="s">
        <v>6456</v>
      </c>
      <c r="D1223" s="17" t="s">
        <v>170</v>
      </c>
    </row>
    <row r="1224" spans="1:4" ht="27" x14ac:dyDescent="0.25">
      <c r="A1224" s="16" t="s">
        <v>2748</v>
      </c>
      <c r="B1224" s="16" t="s">
        <v>5233</v>
      </c>
      <c r="C1224" s="16" t="s">
        <v>6457</v>
      </c>
      <c r="D1224" s="17" t="s">
        <v>330</v>
      </c>
    </row>
    <row r="1225" spans="1:4" ht="27" x14ac:dyDescent="0.25">
      <c r="A1225" s="31" t="s">
        <v>2749</v>
      </c>
      <c r="B1225" s="31" t="s">
        <v>5234</v>
      </c>
      <c r="C1225" s="31" t="s">
        <v>6458</v>
      </c>
      <c r="D1225" s="32" t="s">
        <v>333</v>
      </c>
    </row>
    <row r="1226" spans="1:4" ht="27" x14ac:dyDescent="0.25">
      <c r="A1226" s="31" t="s">
        <v>2750</v>
      </c>
      <c r="B1226" s="31" t="s">
        <v>5235</v>
      </c>
      <c r="C1226" s="31" t="s">
        <v>6459</v>
      </c>
      <c r="D1226" s="32" t="s">
        <v>369</v>
      </c>
    </row>
    <row r="1227" spans="1:4" ht="40.5" x14ac:dyDescent="0.25">
      <c r="A1227" s="31" t="s">
        <v>2751</v>
      </c>
      <c r="B1227" s="31" t="s">
        <v>5236</v>
      </c>
      <c r="C1227" s="31" t="s">
        <v>6460</v>
      </c>
      <c r="D1227" s="32" t="s">
        <v>384</v>
      </c>
    </row>
    <row r="1228" spans="1:4" ht="40.5" x14ac:dyDescent="0.25">
      <c r="A1228" s="31" t="s">
        <v>2752</v>
      </c>
      <c r="B1228" s="31" t="s">
        <v>5237</v>
      </c>
      <c r="C1228" s="31" t="s">
        <v>6461</v>
      </c>
      <c r="D1228" s="32" t="s">
        <v>459</v>
      </c>
    </row>
    <row r="1229" spans="1:4" ht="27" x14ac:dyDescent="0.25">
      <c r="A1229" s="31" t="s">
        <v>2753</v>
      </c>
      <c r="B1229" s="31" t="s">
        <v>5238</v>
      </c>
      <c r="C1229" s="31" t="s">
        <v>6462</v>
      </c>
      <c r="D1229" s="32" t="s">
        <v>588</v>
      </c>
    </row>
    <row r="1230" spans="1:4" ht="27" x14ac:dyDescent="0.25">
      <c r="A1230" s="31" t="s">
        <v>2754</v>
      </c>
      <c r="B1230" s="31" t="s">
        <v>5239</v>
      </c>
      <c r="C1230" s="31" t="s">
        <v>6463</v>
      </c>
      <c r="D1230" s="32" t="s">
        <v>650</v>
      </c>
    </row>
    <row r="1231" spans="1:4" ht="54" x14ac:dyDescent="0.25">
      <c r="A1231" s="31" t="s">
        <v>2755</v>
      </c>
      <c r="B1231" s="31" t="s">
        <v>5240</v>
      </c>
      <c r="C1231" s="31" t="s">
        <v>6464</v>
      </c>
      <c r="D1231" s="32" t="s">
        <v>674</v>
      </c>
    </row>
    <row r="1232" spans="1:4" ht="40.5" x14ac:dyDescent="0.25">
      <c r="A1232" s="31" t="s">
        <v>2756</v>
      </c>
      <c r="B1232" s="31" t="s">
        <v>5241</v>
      </c>
      <c r="C1232" s="31" t="s">
        <v>6465</v>
      </c>
      <c r="D1232" s="32" t="s">
        <v>722</v>
      </c>
    </row>
    <row r="1233" spans="1:4" ht="27" x14ac:dyDescent="0.25">
      <c r="A1233" s="31" t="s">
        <v>2757</v>
      </c>
      <c r="B1233" s="31" t="s">
        <v>5242</v>
      </c>
      <c r="C1233" s="31" t="s">
        <v>6466</v>
      </c>
      <c r="D1233" s="32" t="s">
        <v>755</v>
      </c>
    </row>
    <row r="1234" spans="1:4" ht="27" x14ac:dyDescent="0.25">
      <c r="A1234" s="31" t="s">
        <v>2758</v>
      </c>
      <c r="B1234" s="31" t="s">
        <v>5243</v>
      </c>
      <c r="C1234" s="31" t="s">
        <v>6467</v>
      </c>
      <c r="D1234" s="32" t="s">
        <v>863</v>
      </c>
    </row>
    <row r="1235" spans="1:4" ht="27" x14ac:dyDescent="0.25">
      <c r="A1235" s="31" t="s">
        <v>2759</v>
      </c>
      <c r="B1235" s="31" t="s">
        <v>5244</v>
      </c>
      <c r="C1235" s="31" t="s">
        <v>6468</v>
      </c>
      <c r="D1235" s="32" t="s">
        <v>914</v>
      </c>
    </row>
    <row r="1236" spans="1:4" ht="54" x14ac:dyDescent="0.25">
      <c r="A1236" s="16" t="s">
        <v>2744</v>
      </c>
      <c r="B1236" s="16" t="s">
        <v>5245</v>
      </c>
      <c r="C1236" s="16" t="s">
        <v>6469</v>
      </c>
      <c r="D1236" s="30" t="s">
        <v>1589</v>
      </c>
    </row>
    <row r="1237" spans="1:4" ht="13.5" x14ac:dyDescent="0.25">
      <c r="A1237" s="16" t="s">
        <v>2760</v>
      </c>
      <c r="B1237" s="16" t="s">
        <v>5246</v>
      </c>
      <c r="C1237" s="16" t="s">
        <v>6470</v>
      </c>
      <c r="D1237" s="17" t="s">
        <v>170</v>
      </c>
    </row>
    <row r="1238" spans="1:4" ht="27" x14ac:dyDescent="0.25">
      <c r="A1238" s="16" t="s">
        <v>2761</v>
      </c>
      <c r="B1238" s="16" t="s">
        <v>5247</v>
      </c>
      <c r="C1238" s="16" t="s">
        <v>6471</v>
      </c>
      <c r="D1238" s="17" t="s">
        <v>330</v>
      </c>
    </row>
    <row r="1239" spans="1:4" ht="27" x14ac:dyDescent="0.25">
      <c r="A1239" s="31" t="s">
        <v>2762</v>
      </c>
      <c r="B1239" s="31" t="s">
        <v>5248</v>
      </c>
      <c r="C1239" s="31" t="s">
        <v>6472</v>
      </c>
      <c r="D1239" s="32" t="s">
        <v>333</v>
      </c>
    </row>
    <row r="1240" spans="1:4" ht="27" x14ac:dyDescent="0.25">
      <c r="A1240" s="31" t="s">
        <v>2763</v>
      </c>
      <c r="B1240" s="31" t="s">
        <v>5249</v>
      </c>
      <c r="C1240" s="31" t="s">
        <v>6473</v>
      </c>
      <c r="D1240" s="32" t="s">
        <v>369</v>
      </c>
    </row>
    <row r="1241" spans="1:4" ht="40.5" x14ac:dyDescent="0.25">
      <c r="A1241" s="31" t="s">
        <v>2764</v>
      </c>
      <c r="B1241" s="31" t="s">
        <v>5250</v>
      </c>
      <c r="C1241" s="31" t="s">
        <v>6474</v>
      </c>
      <c r="D1241" s="32" t="s">
        <v>384</v>
      </c>
    </row>
    <row r="1242" spans="1:4" ht="40.5" x14ac:dyDescent="0.25">
      <c r="A1242" s="31" t="s">
        <v>2765</v>
      </c>
      <c r="B1242" s="31" t="s">
        <v>5251</v>
      </c>
      <c r="C1242" s="31" t="s">
        <v>6475</v>
      </c>
      <c r="D1242" s="32" t="s">
        <v>459</v>
      </c>
    </row>
    <row r="1243" spans="1:4" ht="27" x14ac:dyDescent="0.25">
      <c r="A1243" s="31" t="s">
        <v>2766</v>
      </c>
      <c r="B1243" s="31" t="s">
        <v>5252</v>
      </c>
      <c r="C1243" s="31" t="s">
        <v>6476</v>
      </c>
      <c r="D1243" s="32" t="s">
        <v>588</v>
      </c>
    </row>
    <row r="1244" spans="1:4" ht="27" x14ac:dyDescent="0.25">
      <c r="A1244" s="31" t="s">
        <v>2767</v>
      </c>
      <c r="B1244" s="31" t="s">
        <v>5253</v>
      </c>
      <c r="C1244" s="31" t="s">
        <v>6477</v>
      </c>
      <c r="D1244" s="32" t="s">
        <v>650</v>
      </c>
    </row>
    <row r="1245" spans="1:4" ht="54" x14ac:dyDescent="0.25">
      <c r="A1245" s="31" t="s">
        <v>2768</v>
      </c>
      <c r="B1245" s="31" t="s">
        <v>5254</v>
      </c>
      <c r="C1245" s="31" t="s">
        <v>6478</v>
      </c>
      <c r="D1245" s="32" t="s">
        <v>674</v>
      </c>
    </row>
    <row r="1246" spans="1:4" ht="40.5" x14ac:dyDescent="0.25">
      <c r="A1246" s="31" t="s">
        <v>2769</v>
      </c>
      <c r="B1246" s="31" t="s">
        <v>5255</v>
      </c>
      <c r="C1246" s="31" t="s">
        <v>6479</v>
      </c>
      <c r="D1246" s="32" t="s">
        <v>722</v>
      </c>
    </row>
    <row r="1247" spans="1:4" ht="27" x14ac:dyDescent="0.25">
      <c r="A1247" s="31" t="s">
        <v>2770</v>
      </c>
      <c r="B1247" s="31" t="s">
        <v>5256</v>
      </c>
      <c r="C1247" s="31" t="s">
        <v>6480</v>
      </c>
      <c r="D1247" s="32" t="s">
        <v>755</v>
      </c>
    </row>
    <row r="1248" spans="1:4" ht="27" x14ac:dyDescent="0.25">
      <c r="A1248" s="31" t="s">
        <v>2771</v>
      </c>
      <c r="B1248" s="31" t="s">
        <v>5257</v>
      </c>
      <c r="C1248" s="31" t="s">
        <v>6481</v>
      </c>
      <c r="D1248" s="32" t="s">
        <v>863</v>
      </c>
    </row>
    <row r="1249" spans="1:4" ht="27" x14ac:dyDescent="0.25">
      <c r="A1249" s="31" t="s">
        <v>2772</v>
      </c>
      <c r="B1249" s="31" t="s">
        <v>5258</v>
      </c>
      <c r="C1249" s="31" t="s">
        <v>6482</v>
      </c>
      <c r="D1249" s="32" t="s">
        <v>914</v>
      </c>
    </row>
    <row r="1250" spans="1:4" ht="27" x14ac:dyDescent="0.25">
      <c r="A1250" s="16" t="s">
        <v>1500</v>
      </c>
      <c r="B1250" s="16" t="s">
        <v>5259</v>
      </c>
      <c r="C1250" s="16" t="s">
        <v>6483</v>
      </c>
      <c r="D1250" s="30" t="s">
        <v>1444</v>
      </c>
    </row>
    <row r="1251" spans="1:4" ht="40.5" x14ac:dyDescent="0.25">
      <c r="A1251" s="16" t="s">
        <v>2802</v>
      </c>
      <c r="B1251" s="16" t="s">
        <v>5260</v>
      </c>
      <c r="C1251" s="16" t="s">
        <v>6484</v>
      </c>
      <c r="D1251" s="30" t="s">
        <v>1593</v>
      </c>
    </row>
    <row r="1252" spans="1:4" ht="13.5" x14ac:dyDescent="0.25">
      <c r="A1252" s="16" t="s">
        <v>2876</v>
      </c>
      <c r="B1252" s="16" t="s">
        <v>5261</v>
      </c>
      <c r="C1252" s="16" t="s">
        <v>6485</v>
      </c>
      <c r="D1252" s="17" t="s">
        <v>170</v>
      </c>
    </row>
    <row r="1253" spans="1:4" ht="27" x14ac:dyDescent="0.25">
      <c r="A1253" s="16" t="s">
        <v>2877</v>
      </c>
      <c r="B1253" s="16" t="s">
        <v>5262</v>
      </c>
      <c r="C1253" s="16" t="s">
        <v>6486</v>
      </c>
      <c r="D1253" s="17" t="s">
        <v>330</v>
      </c>
    </row>
    <row r="1254" spans="1:4" ht="27" x14ac:dyDescent="0.25">
      <c r="A1254" s="31" t="s">
        <v>2878</v>
      </c>
      <c r="B1254" s="31" t="s">
        <v>5263</v>
      </c>
      <c r="C1254" s="31" t="s">
        <v>6487</v>
      </c>
      <c r="D1254" s="32" t="s">
        <v>333</v>
      </c>
    </row>
    <row r="1255" spans="1:4" ht="27" x14ac:dyDescent="0.25">
      <c r="A1255" s="31" t="s">
        <v>2879</v>
      </c>
      <c r="B1255" s="31" t="s">
        <v>5264</v>
      </c>
      <c r="C1255" s="31" t="s">
        <v>6488</v>
      </c>
      <c r="D1255" s="32" t="s">
        <v>369</v>
      </c>
    </row>
    <row r="1256" spans="1:4" ht="40.5" x14ac:dyDescent="0.25">
      <c r="A1256" s="31" t="s">
        <v>2880</v>
      </c>
      <c r="B1256" s="31" t="s">
        <v>5265</v>
      </c>
      <c r="C1256" s="31" t="s">
        <v>6489</v>
      </c>
      <c r="D1256" s="32" t="s">
        <v>384</v>
      </c>
    </row>
    <row r="1257" spans="1:4" ht="40.5" x14ac:dyDescent="0.25">
      <c r="A1257" s="31" t="s">
        <v>2881</v>
      </c>
      <c r="B1257" s="31" t="s">
        <v>5266</v>
      </c>
      <c r="C1257" s="31" t="s">
        <v>6490</v>
      </c>
      <c r="D1257" s="32" t="s">
        <v>459</v>
      </c>
    </row>
    <row r="1258" spans="1:4" ht="27" x14ac:dyDescent="0.25">
      <c r="A1258" s="31" t="s">
        <v>2882</v>
      </c>
      <c r="B1258" s="31" t="s">
        <v>5267</v>
      </c>
      <c r="C1258" s="31" t="s">
        <v>6491</v>
      </c>
      <c r="D1258" s="32" t="s">
        <v>588</v>
      </c>
    </row>
    <row r="1259" spans="1:4" ht="27" x14ac:dyDescent="0.25">
      <c r="A1259" s="31" t="s">
        <v>2883</v>
      </c>
      <c r="B1259" s="31" t="s">
        <v>5268</v>
      </c>
      <c r="C1259" s="31" t="s">
        <v>6492</v>
      </c>
      <c r="D1259" s="32" t="s">
        <v>650</v>
      </c>
    </row>
    <row r="1260" spans="1:4" ht="54" x14ac:dyDescent="0.25">
      <c r="A1260" s="31" t="s">
        <v>2884</v>
      </c>
      <c r="B1260" s="31" t="s">
        <v>5269</v>
      </c>
      <c r="C1260" s="31" t="s">
        <v>6493</v>
      </c>
      <c r="D1260" s="32" t="s">
        <v>674</v>
      </c>
    </row>
    <row r="1261" spans="1:4" ht="40.5" x14ac:dyDescent="0.25">
      <c r="A1261" s="31" t="s">
        <v>2885</v>
      </c>
      <c r="B1261" s="31" t="s">
        <v>5270</v>
      </c>
      <c r="C1261" s="31" t="s">
        <v>6494</v>
      </c>
      <c r="D1261" s="32" t="s">
        <v>722</v>
      </c>
    </row>
    <row r="1262" spans="1:4" ht="27" x14ac:dyDescent="0.25">
      <c r="A1262" s="31" t="s">
        <v>2886</v>
      </c>
      <c r="B1262" s="31" t="s">
        <v>5271</v>
      </c>
      <c r="C1262" s="31" t="s">
        <v>6495</v>
      </c>
      <c r="D1262" s="32" t="s">
        <v>755</v>
      </c>
    </row>
    <row r="1263" spans="1:4" ht="27" x14ac:dyDescent="0.25">
      <c r="A1263" s="31" t="s">
        <v>2887</v>
      </c>
      <c r="B1263" s="31" t="s">
        <v>5272</v>
      </c>
      <c r="C1263" s="31" t="s">
        <v>6496</v>
      </c>
      <c r="D1263" s="32" t="s">
        <v>863</v>
      </c>
    </row>
    <row r="1264" spans="1:4" ht="27" x14ac:dyDescent="0.25">
      <c r="A1264" s="31" t="s">
        <v>2888</v>
      </c>
      <c r="B1264" s="31" t="s">
        <v>5273</v>
      </c>
      <c r="C1264" s="31" t="s">
        <v>6497</v>
      </c>
      <c r="D1264" s="32" t="s">
        <v>914</v>
      </c>
    </row>
    <row r="1265" spans="1:4" ht="40.5" x14ac:dyDescent="0.25">
      <c r="A1265" s="16" t="s">
        <v>2803</v>
      </c>
      <c r="B1265" s="16" t="s">
        <v>5274</v>
      </c>
      <c r="C1265" s="16" t="s">
        <v>6498</v>
      </c>
      <c r="D1265" s="30" t="s">
        <v>1594</v>
      </c>
    </row>
    <row r="1266" spans="1:4" ht="13.5" x14ac:dyDescent="0.25">
      <c r="A1266" s="16" t="s">
        <v>2863</v>
      </c>
      <c r="B1266" s="16" t="s">
        <v>5275</v>
      </c>
      <c r="C1266" s="16" t="s">
        <v>6499</v>
      </c>
      <c r="D1266" s="17" t="s">
        <v>170</v>
      </c>
    </row>
    <row r="1267" spans="1:4" ht="27" x14ac:dyDescent="0.25">
      <c r="A1267" s="16" t="s">
        <v>2864</v>
      </c>
      <c r="B1267" s="16" t="s">
        <v>5276</v>
      </c>
      <c r="C1267" s="16" t="s">
        <v>6500</v>
      </c>
      <c r="D1267" s="17" t="s">
        <v>330</v>
      </c>
    </row>
    <row r="1268" spans="1:4" ht="27" x14ac:dyDescent="0.25">
      <c r="A1268" s="31" t="s">
        <v>2865</v>
      </c>
      <c r="B1268" s="31" t="s">
        <v>5277</v>
      </c>
      <c r="C1268" s="31" t="s">
        <v>6501</v>
      </c>
      <c r="D1268" s="32" t="s">
        <v>333</v>
      </c>
    </row>
    <row r="1269" spans="1:4" ht="27" x14ac:dyDescent="0.25">
      <c r="A1269" s="31" t="s">
        <v>2866</v>
      </c>
      <c r="B1269" s="31" t="s">
        <v>5278</v>
      </c>
      <c r="C1269" s="31" t="s">
        <v>6502</v>
      </c>
      <c r="D1269" s="32" t="s">
        <v>369</v>
      </c>
    </row>
    <row r="1270" spans="1:4" ht="40.5" x14ac:dyDescent="0.25">
      <c r="A1270" s="31" t="s">
        <v>2867</v>
      </c>
      <c r="B1270" s="31" t="s">
        <v>5279</v>
      </c>
      <c r="C1270" s="31" t="s">
        <v>6503</v>
      </c>
      <c r="D1270" s="32" t="s">
        <v>384</v>
      </c>
    </row>
    <row r="1271" spans="1:4" ht="40.5" x14ac:dyDescent="0.25">
      <c r="A1271" s="31" t="s">
        <v>2868</v>
      </c>
      <c r="B1271" s="31" t="s">
        <v>5280</v>
      </c>
      <c r="C1271" s="31" t="s">
        <v>6504</v>
      </c>
      <c r="D1271" s="32" t="s">
        <v>459</v>
      </c>
    </row>
    <row r="1272" spans="1:4" ht="27" x14ac:dyDescent="0.25">
      <c r="A1272" s="31" t="s">
        <v>2869</v>
      </c>
      <c r="B1272" s="31" t="s">
        <v>5281</v>
      </c>
      <c r="C1272" s="31" t="s">
        <v>6505</v>
      </c>
      <c r="D1272" s="32" t="s">
        <v>588</v>
      </c>
    </row>
    <row r="1273" spans="1:4" ht="27" x14ac:dyDescent="0.25">
      <c r="A1273" s="31" t="s">
        <v>2870</v>
      </c>
      <c r="B1273" s="31" t="s">
        <v>5282</v>
      </c>
      <c r="C1273" s="31" t="s">
        <v>6506</v>
      </c>
      <c r="D1273" s="32" t="s">
        <v>650</v>
      </c>
    </row>
    <row r="1274" spans="1:4" ht="54" x14ac:dyDescent="0.25">
      <c r="A1274" s="31" t="s">
        <v>2871</v>
      </c>
      <c r="B1274" s="31" t="s">
        <v>5283</v>
      </c>
      <c r="C1274" s="31" t="s">
        <v>6507</v>
      </c>
      <c r="D1274" s="32" t="s">
        <v>674</v>
      </c>
    </row>
    <row r="1275" spans="1:4" ht="40.5" x14ac:dyDescent="0.25">
      <c r="A1275" s="31" t="s">
        <v>2872</v>
      </c>
      <c r="B1275" s="31" t="s">
        <v>5284</v>
      </c>
      <c r="C1275" s="31" t="s">
        <v>6508</v>
      </c>
      <c r="D1275" s="32" t="s">
        <v>722</v>
      </c>
    </row>
    <row r="1276" spans="1:4" ht="27" x14ac:dyDescent="0.25">
      <c r="A1276" s="31" t="s">
        <v>2873</v>
      </c>
      <c r="B1276" s="31" t="s">
        <v>5285</v>
      </c>
      <c r="C1276" s="31" t="s">
        <v>6509</v>
      </c>
      <c r="D1276" s="32" t="s">
        <v>755</v>
      </c>
    </row>
    <row r="1277" spans="1:4" ht="27" x14ac:dyDescent="0.25">
      <c r="A1277" s="31" t="s">
        <v>2874</v>
      </c>
      <c r="B1277" s="31" t="s">
        <v>5286</v>
      </c>
      <c r="C1277" s="31" t="s">
        <v>6510</v>
      </c>
      <c r="D1277" s="32" t="s">
        <v>863</v>
      </c>
    </row>
    <row r="1278" spans="1:4" ht="27" x14ac:dyDescent="0.25">
      <c r="A1278" s="31" t="s">
        <v>2875</v>
      </c>
      <c r="B1278" s="31" t="s">
        <v>5287</v>
      </c>
      <c r="C1278" s="31" t="s">
        <v>6511</v>
      </c>
      <c r="D1278" s="32" t="s">
        <v>914</v>
      </c>
    </row>
    <row r="1279" spans="1:4" ht="27" x14ac:dyDescent="0.25">
      <c r="A1279" s="16" t="s">
        <v>2804</v>
      </c>
      <c r="B1279" s="16" t="s">
        <v>5288</v>
      </c>
      <c r="C1279" s="16" t="s">
        <v>6512</v>
      </c>
      <c r="D1279" s="30" t="s">
        <v>1595</v>
      </c>
    </row>
    <row r="1280" spans="1:4" ht="13.5" x14ac:dyDescent="0.25">
      <c r="A1280" s="16" t="s">
        <v>2850</v>
      </c>
      <c r="B1280" s="16" t="s">
        <v>5289</v>
      </c>
      <c r="C1280" s="16" t="s">
        <v>6513</v>
      </c>
      <c r="D1280" s="17" t="s">
        <v>170</v>
      </c>
    </row>
    <row r="1281" spans="1:4" ht="27" x14ac:dyDescent="0.25">
      <c r="A1281" s="16" t="s">
        <v>2851</v>
      </c>
      <c r="B1281" s="16" t="s">
        <v>5290</v>
      </c>
      <c r="C1281" s="16" t="s">
        <v>6514</v>
      </c>
      <c r="D1281" s="17" t="s">
        <v>330</v>
      </c>
    </row>
    <row r="1282" spans="1:4" ht="27" x14ac:dyDescent="0.25">
      <c r="A1282" s="31" t="s">
        <v>2852</v>
      </c>
      <c r="B1282" s="31" t="s">
        <v>5291</v>
      </c>
      <c r="C1282" s="31" t="s">
        <v>6515</v>
      </c>
      <c r="D1282" s="32" t="s">
        <v>333</v>
      </c>
    </row>
    <row r="1283" spans="1:4" ht="27" x14ac:dyDescent="0.25">
      <c r="A1283" s="31" t="s">
        <v>2853</v>
      </c>
      <c r="B1283" s="31" t="s">
        <v>5292</v>
      </c>
      <c r="C1283" s="31" t="s">
        <v>6516</v>
      </c>
      <c r="D1283" s="32" t="s">
        <v>369</v>
      </c>
    </row>
    <row r="1284" spans="1:4" ht="40.5" x14ac:dyDescent="0.25">
      <c r="A1284" s="31" t="s">
        <v>2854</v>
      </c>
      <c r="B1284" s="31" t="s">
        <v>5293</v>
      </c>
      <c r="C1284" s="31" t="s">
        <v>6517</v>
      </c>
      <c r="D1284" s="32" t="s">
        <v>384</v>
      </c>
    </row>
    <row r="1285" spans="1:4" ht="40.5" x14ac:dyDescent="0.25">
      <c r="A1285" s="31" t="s">
        <v>2855</v>
      </c>
      <c r="B1285" s="31" t="s">
        <v>5294</v>
      </c>
      <c r="C1285" s="31" t="s">
        <v>6518</v>
      </c>
      <c r="D1285" s="32" t="s">
        <v>459</v>
      </c>
    </row>
    <row r="1286" spans="1:4" ht="27" x14ac:dyDescent="0.25">
      <c r="A1286" s="31" t="s">
        <v>2856</v>
      </c>
      <c r="B1286" s="31" t="s">
        <v>5295</v>
      </c>
      <c r="C1286" s="31" t="s">
        <v>6519</v>
      </c>
      <c r="D1286" s="32" t="s">
        <v>588</v>
      </c>
    </row>
    <row r="1287" spans="1:4" ht="27" x14ac:dyDescent="0.25">
      <c r="A1287" s="31" t="s">
        <v>2857</v>
      </c>
      <c r="B1287" s="31" t="s">
        <v>5296</v>
      </c>
      <c r="C1287" s="31" t="s">
        <v>6520</v>
      </c>
      <c r="D1287" s="32" t="s">
        <v>650</v>
      </c>
    </row>
    <row r="1288" spans="1:4" ht="54" x14ac:dyDescent="0.25">
      <c r="A1288" s="31" t="s">
        <v>2858</v>
      </c>
      <c r="B1288" s="31" t="s">
        <v>5297</v>
      </c>
      <c r="C1288" s="31" t="s">
        <v>6521</v>
      </c>
      <c r="D1288" s="32" t="s">
        <v>674</v>
      </c>
    </row>
    <row r="1289" spans="1:4" ht="40.5" x14ac:dyDescent="0.25">
      <c r="A1289" s="31" t="s">
        <v>2859</v>
      </c>
      <c r="B1289" s="31" t="s">
        <v>5298</v>
      </c>
      <c r="C1289" s="31" t="s">
        <v>6522</v>
      </c>
      <c r="D1289" s="32" t="s">
        <v>722</v>
      </c>
    </row>
    <row r="1290" spans="1:4" ht="27" x14ac:dyDescent="0.25">
      <c r="A1290" s="31" t="s">
        <v>2860</v>
      </c>
      <c r="B1290" s="31" t="s">
        <v>5299</v>
      </c>
      <c r="C1290" s="31" t="s">
        <v>6523</v>
      </c>
      <c r="D1290" s="32" t="s">
        <v>755</v>
      </c>
    </row>
    <row r="1291" spans="1:4" ht="27" x14ac:dyDescent="0.25">
      <c r="A1291" s="31" t="s">
        <v>2861</v>
      </c>
      <c r="B1291" s="31" t="s">
        <v>5300</v>
      </c>
      <c r="C1291" s="31" t="s">
        <v>6524</v>
      </c>
      <c r="D1291" s="32" t="s">
        <v>863</v>
      </c>
    </row>
    <row r="1292" spans="1:4" ht="27" x14ac:dyDescent="0.25">
      <c r="A1292" s="31" t="s">
        <v>2862</v>
      </c>
      <c r="B1292" s="31" t="s">
        <v>5301</v>
      </c>
      <c r="C1292" s="31" t="s">
        <v>6525</v>
      </c>
      <c r="D1292" s="32" t="s">
        <v>914</v>
      </c>
    </row>
    <row r="1293" spans="1:4" ht="13.5" x14ac:dyDescent="0.25">
      <c r="A1293" s="16" t="s">
        <v>1502</v>
      </c>
      <c r="B1293" s="16" t="s">
        <v>5302</v>
      </c>
      <c r="C1293" s="16" t="s">
        <v>6526</v>
      </c>
      <c r="D1293" s="30" t="s">
        <v>1504</v>
      </c>
    </row>
    <row r="1294" spans="1:4" ht="27" x14ac:dyDescent="0.25">
      <c r="A1294" s="16" t="s">
        <v>2805</v>
      </c>
      <c r="B1294" s="16" t="s">
        <v>5303</v>
      </c>
      <c r="C1294" s="16" t="s">
        <v>6527</v>
      </c>
      <c r="D1294" s="30" t="s">
        <v>1598</v>
      </c>
    </row>
    <row r="1295" spans="1:4" ht="13.5" x14ac:dyDescent="0.25">
      <c r="A1295" s="16" t="s">
        <v>2889</v>
      </c>
      <c r="B1295" s="16" t="s">
        <v>5304</v>
      </c>
      <c r="C1295" s="16" t="s">
        <v>6528</v>
      </c>
      <c r="D1295" s="17" t="s">
        <v>170</v>
      </c>
    </row>
    <row r="1296" spans="1:4" ht="27" x14ac:dyDescent="0.25">
      <c r="A1296" s="16" t="s">
        <v>2890</v>
      </c>
      <c r="B1296" s="16" t="s">
        <v>5305</v>
      </c>
      <c r="C1296" s="16" t="s">
        <v>6529</v>
      </c>
      <c r="D1296" s="17" t="s">
        <v>330</v>
      </c>
    </row>
    <row r="1297" spans="1:4" ht="27" x14ac:dyDescent="0.25">
      <c r="A1297" s="31" t="s">
        <v>2891</v>
      </c>
      <c r="B1297" s="31" t="s">
        <v>5306</v>
      </c>
      <c r="C1297" s="31" t="s">
        <v>6530</v>
      </c>
      <c r="D1297" s="32" t="s">
        <v>333</v>
      </c>
    </row>
    <row r="1298" spans="1:4" ht="27" x14ac:dyDescent="0.25">
      <c r="A1298" s="31" t="s">
        <v>2892</v>
      </c>
      <c r="B1298" s="31" t="s">
        <v>5307</v>
      </c>
      <c r="C1298" s="31" t="s">
        <v>6531</v>
      </c>
      <c r="D1298" s="32" t="s">
        <v>369</v>
      </c>
    </row>
    <row r="1299" spans="1:4" ht="40.5" x14ac:dyDescent="0.25">
      <c r="A1299" s="31" t="s">
        <v>2893</v>
      </c>
      <c r="B1299" s="31" t="s">
        <v>5308</v>
      </c>
      <c r="C1299" s="31" t="s">
        <v>6532</v>
      </c>
      <c r="D1299" s="32" t="s">
        <v>384</v>
      </c>
    </row>
    <row r="1300" spans="1:4" ht="40.5" x14ac:dyDescent="0.25">
      <c r="A1300" s="31" t="s">
        <v>2894</v>
      </c>
      <c r="B1300" s="31" t="s">
        <v>5309</v>
      </c>
      <c r="C1300" s="31" t="s">
        <v>6533</v>
      </c>
      <c r="D1300" s="32" t="s">
        <v>459</v>
      </c>
    </row>
    <row r="1301" spans="1:4" ht="27" x14ac:dyDescent="0.25">
      <c r="A1301" s="31" t="s">
        <v>2895</v>
      </c>
      <c r="B1301" s="31" t="s">
        <v>5310</v>
      </c>
      <c r="C1301" s="31" t="s">
        <v>6534</v>
      </c>
      <c r="D1301" s="32" t="s">
        <v>588</v>
      </c>
    </row>
    <row r="1302" spans="1:4" ht="27" x14ac:dyDescent="0.25">
      <c r="A1302" s="31" t="s">
        <v>2896</v>
      </c>
      <c r="B1302" s="31" t="s">
        <v>5311</v>
      </c>
      <c r="C1302" s="31" t="s">
        <v>6535</v>
      </c>
      <c r="D1302" s="32" t="s">
        <v>650</v>
      </c>
    </row>
    <row r="1303" spans="1:4" ht="54" x14ac:dyDescent="0.25">
      <c r="A1303" s="31" t="s">
        <v>2897</v>
      </c>
      <c r="B1303" s="31" t="s">
        <v>5312</v>
      </c>
      <c r="C1303" s="31" t="s">
        <v>6536</v>
      </c>
      <c r="D1303" s="32" t="s">
        <v>674</v>
      </c>
    </row>
    <row r="1304" spans="1:4" ht="40.5" x14ac:dyDescent="0.25">
      <c r="A1304" s="31" t="s">
        <v>2898</v>
      </c>
      <c r="B1304" s="31" t="s">
        <v>5313</v>
      </c>
      <c r="C1304" s="31" t="s">
        <v>6537</v>
      </c>
      <c r="D1304" s="32" t="s">
        <v>722</v>
      </c>
    </row>
    <row r="1305" spans="1:4" ht="27" x14ac:dyDescent="0.25">
      <c r="A1305" s="31" t="s">
        <v>2899</v>
      </c>
      <c r="B1305" s="31" t="s">
        <v>5314</v>
      </c>
      <c r="C1305" s="31" t="s">
        <v>6538</v>
      </c>
      <c r="D1305" s="32" t="s">
        <v>755</v>
      </c>
    </row>
    <row r="1306" spans="1:4" ht="27" x14ac:dyDescent="0.25">
      <c r="A1306" s="31" t="s">
        <v>2900</v>
      </c>
      <c r="B1306" s="31" t="s">
        <v>5315</v>
      </c>
      <c r="C1306" s="31" t="s">
        <v>6539</v>
      </c>
      <c r="D1306" s="32" t="s">
        <v>863</v>
      </c>
    </row>
    <row r="1307" spans="1:4" ht="27" x14ac:dyDescent="0.25">
      <c r="A1307" s="31" t="s">
        <v>2901</v>
      </c>
      <c r="B1307" s="31" t="s">
        <v>5316</v>
      </c>
      <c r="C1307" s="31" t="s">
        <v>6540</v>
      </c>
      <c r="D1307" s="32" t="s">
        <v>914</v>
      </c>
    </row>
    <row r="1308" spans="1:4" ht="40.5" x14ac:dyDescent="0.25">
      <c r="A1308" s="16" t="s">
        <v>2809</v>
      </c>
      <c r="B1308" s="16" t="s">
        <v>5317</v>
      </c>
      <c r="C1308" s="16" t="s">
        <v>6541</v>
      </c>
      <c r="D1308" s="30" t="s">
        <v>1599</v>
      </c>
    </row>
    <row r="1309" spans="1:4" ht="13.5" x14ac:dyDescent="0.25">
      <c r="A1309" s="16" t="s">
        <v>2902</v>
      </c>
      <c r="B1309" s="16" t="s">
        <v>5318</v>
      </c>
      <c r="C1309" s="16" t="s">
        <v>6542</v>
      </c>
      <c r="D1309" s="17" t="s">
        <v>170</v>
      </c>
    </row>
    <row r="1310" spans="1:4" ht="27" x14ac:dyDescent="0.25">
      <c r="A1310" s="16" t="s">
        <v>2903</v>
      </c>
      <c r="B1310" s="16" t="s">
        <v>5319</v>
      </c>
      <c r="C1310" s="16" t="s">
        <v>6543</v>
      </c>
      <c r="D1310" s="17" t="s">
        <v>330</v>
      </c>
    </row>
    <row r="1311" spans="1:4" ht="27" x14ac:dyDescent="0.25">
      <c r="A1311" s="31" t="s">
        <v>2904</v>
      </c>
      <c r="B1311" s="31" t="s">
        <v>5320</v>
      </c>
      <c r="C1311" s="31" t="s">
        <v>6544</v>
      </c>
      <c r="D1311" s="32" t="s">
        <v>333</v>
      </c>
    </row>
    <row r="1312" spans="1:4" ht="27" x14ac:dyDescent="0.25">
      <c r="A1312" s="31" t="s">
        <v>2905</v>
      </c>
      <c r="B1312" s="31" t="s">
        <v>5321</v>
      </c>
      <c r="C1312" s="31" t="s">
        <v>6545</v>
      </c>
      <c r="D1312" s="32" t="s">
        <v>369</v>
      </c>
    </row>
    <row r="1313" spans="1:4" ht="40.5" x14ac:dyDescent="0.25">
      <c r="A1313" s="31" t="s">
        <v>2906</v>
      </c>
      <c r="B1313" s="31" t="s">
        <v>5322</v>
      </c>
      <c r="C1313" s="31" t="s">
        <v>6546</v>
      </c>
      <c r="D1313" s="32" t="s">
        <v>384</v>
      </c>
    </row>
    <row r="1314" spans="1:4" ht="40.5" x14ac:dyDescent="0.25">
      <c r="A1314" s="31" t="s">
        <v>2907</v>
      </c>
      <c r="B1314" s="31" t="s">
        <v>5323</v>
      </c>
      <c r="C1314" s="31" t="s">
        <v>6547</v>
      </c>
      <c r="D1314" s="32" t="s">
        <v>459</v>
      </c>
    </row>
    <row r="1315" spans="1:4" ht="27" x14ac:dyDescent="0.25">
      <c r="A1315" s="31" t="s">
        <v>2908</v>
      </c>
      <c r="B1315" s="31" t="s">
        <v>5324</v>
      </c>
      <c r="C1315" s="31" t="s">
        <v>6548</v>
      </c>
      <c r="D1315" s="32" t="s">
        <v>588</v>
      </c>
    </row>
    <row r="1316" spans="1:4" ht="27" x14ac:dyDescent="0.25">
      <c r="A1316" s="31" t="s">
        <v>2909</v>
      </c>
      <c r="B1316" s="31" t="s">
        <v>5325</v>
      </c>
      <c r="C1316" s="31" t="s">
        <v>6549</v>
      </c>
      <c r="D1316" s="32" t="s">
        <v>650</v>
      </c>
    </row>
    <row r="1317" spans="1:4" ht="54" x14ac:dyDescent="0.25">
      <c r="A1317" s="31" t="s">
        <v>2910</v>
      </c>
      <c r="B1317" s="31" t="s">
        <v>5326</v>
      </c>
      <c r="C1317" s="31" t="s">
        <v>6550</v>
      </c>
      <c r="D1317" s="32" t="s">
        <v>674</v>
      </c>
    </row>
    <row r="1318" spans="1:4" ht="40.5" x14ac:dyDescent="0.25">
      <c r="A1318" s="31" t="s">
        <v>2911</v>
      </c>
      <c r="B1318" s="31" t="s">
        <v>5327</v>
      </c>
      <c r="C1318" s="31" t="s">
        <v>6551</v>
      </c>
      <c r="D1318" s="32" t="s">
        <v>722</v>
      </c>
    </row>
    <row r="1319" spans="1:4" ht="27" x14ac:dyDescent="0.25">
      <c r="A1319" s="31" t="s">
        <v>2912</v>
      </c>
      <c r="B1319" s="31" t="s">
        <v>5328</v>
      </c>
      <c r="C1319" s="31" t="s">
        <v>6552</v>
      </c>
      <c r="D1319" s="32" t="s">
        <v>755</v>
      </c>
    </row>
    <row r="1320" spans="1:4" ht="27" x14ac:dyDescent="0.25">
      <c r="A1320" s="31" t="s">
        <v>2913</v>
      </c>
      <c r="B1320" s="31" t="s">
        <v>5329</v>
      </c>
      <c r="C1320" s="31" t="s">
        <v>6553</v>
      </c>
      <c r="D1320" s="32" t="s">
        <v>863</v>
      </c>
    </row>
    <row r="1321" spans="1:4" ht="27" x14ac:dyDescent="0.25">
      <c r="A1321" s="31" t="s">
        <v>2914</v>
      </c>
      <c r="B1321" s="31" t="s">
        <v>5330</v>
      </c>
      <c r="C1321" s="31" t="s">
        <v>6554</v>
      </c>
      <c r="D1321" s="32" t="s">
        <v>914</v>
      </c>
    </row>
    <row r="1322" spans="1:4" ht="40.5" x14ac:dyDescent="0.25">
      <c r="A1322" s="16" t="s">
        <v>2810</v>
      </c>
      <c r="B1322" s="16" t="s">
        <v>5331</v>
      </c>
      <c r="C1322" s="16" t="s">
        <v>6555</v>
      </c>
      <c r="D1322" s="30" t="s">
        <v>1600</v>
      </c>
    </row>
    <row r="1323" spans="1:4" ht="13.5" x14ac:dyDescent="0.25">
      <c r="A1323" s="16" t="s">
        <v>2915</v>
      </c>
      <c r="B1323" s="16" t="s">
        <v>5332</v>
      </c>
      <c r="C1323" s="16" t="s">
        <v>6556</v>
      </c>
      <c r="D1323" s="17" t="s">
        <v>170</v>
      </c>
    </row>
    <row r="1324" spans="1:4" ht="27" x14ac:dyDescent="0.25">
      <c r="A1324" s="16" t="s">
        <v>2916</v>
      </c>
      <c r="B1324" s="16" t="s">
        <v>5333</v>
      </c>
      <c r="C1324" s="16" t="s">
        <v>6557</v>
      </c>
      <c r="D1324" s="17" t="s">
        <v>330</v>
      </c>
    </row>
    <row r="1325" spans="1:4" ht="27" x14ac:dyDescent="0.25">
      <c r="A1325" s="31" t="s">
        <v>2917</v>
      </c>
      <c r="B1325" s="31" t="s">
        <v>5334</v>
      </c>
      <c r="C1325" s="31" t="s">
        <v>6558</v>
      </c>
      <c r="D1325" s="32" t="s">
        <v>333</v>
      </c>
    </row>
    <row r="1326" spans="1:4" ht="27" x14ac:dyDescent="0.25">
      <c r="A1326" s="31" t="s">
        <v>2918</v>
      </c>
      <c r="B1326" s="31" t="s">
        <v>5335</v>
      </c>
      <c r="C1326" s="31" t="s">
        <v>6559</v>
      </c>
      <c r="D1326" s="32" t="s">
        <v>369</v>
      </c>
    </row>
    <row r="1327" spans="1:4" ht="40.5" x14ac:dyDescent="0.25">
      <c r="A1327" s="31" t="s">
        <v>2919</v>
      </c>
      <c r="B1327" s="31" t="s">
        <v>5336</v>
      </c>
      <c r="C1327" s="31" t="s">
        <v>6560</v>
      </c>
      <c r="D1327" s="32" t="s">
        <v>384</v>
      </c>
    </row>
    <row r="1328" spans="1:4" ht="40.5" x14ac:dyDescent="0.25">
      <c r="A1328" s="31" t="s">
        <v>2920</v>
      </c>
      <c r="B1328" s="31" t="s">
        <v>5337</v>
      </c>
      <c r="C1328" s="31" t="s">
        <v>6561</v>
      </c>
      <c r="D1328" s="32" t="s">
        <v>459</v>
      </c>
    </row>
    <row r="1329" spans="1:4" ht="27" x14ac:dyDescent="0.25">
      <c r="A1329" s="31" t="s">
        <v>2921</v>
      </c>
      <c r="B1329" s="31" t="s">
        <v>5338</v>
      </c>
      <c r="C1329" s="31" t="s">
        <v>6562</v>
      </c>
      <c r="D1329" s="32" t="s">
        <v>588</v>
      </c>
    </row>
    <row r="1330" spans="1:4" ht="27" x14ac:dyDescent="0.25">
      <c r="A1330" s="31" t="s">
        <v>2922</v>
      </c>
      <c r="B1330" s="31" t="s">
        <v>5339</v>
      </c>
      <c r="C1330" s="31" t="s">
        <v>6563</v>
      </c>
      <c r="D1330" s="32" t="s">
        <v>650</v>
      </c>
    </row>
    <row r="1331" spans="1:4" ht="54" x14ac:dyDescent="0.25">
      <c r="A1331" s="31" t="s">
        <v>2923</v>
      </c>
      <c r="B1331" s="31" t="s">
        <v>5340</v>
      </c>
      <c r="C1331" s="31" t="s">
        <v>6564</v>
      </c>
      <c r="D1331" s="32" t="s">
        <v>674</v>
      </c>
    </row>
    <row r="1332" spans="1:4" ht="40.5" x14ac:dyDescent="0.25">
      <c r="A1332" s="31" t="s">
        <v>2924</v>
      </c>
      <c r="B1332" s="31" t="s">
        <v>5341</v>
      </c>
      <c r="C1332" s="31" t="s">
        <v>6565</v>
      </c>
      <c r="D1332" s="32" t="s">
        <v>722</v>
      </c>
    </row>
    <row r="1333" spans="1:4" ht="27" x14ac:dyDescent="0.25">
      <c r="A1333" s="31" t="s">
        <v>2925</v>
      </c>
      <c r="B1333" s="31" t="s">
        <v>5342</v>
      </c>
      <c r="C1333" s="31" t="s">
        <v>6566</v>
      </c>
      <c r="D1333" s="32" t="s">
        <v>755</v>
      </c>
    </row>
    <row r="1334" spans="1:4" ht="27" x14ac:dyDescent="0.25">
      <c r="A1334" s="31" t="s">
        <v>2926</v>
      </c>
      <c r="B1334" s="31" t="s">
        <v>5343</v>
      </c>
      <c r="C1334" s="31" t="s">
        <v>6567</v>
      </c>
      <c r="D1334" s="32" t="s">
        <v>863</v>
      </c>
    </row>
    <row r="1335" spans="1:4" ht="27" x14ac:dyDescent="0.25">
      <c r="A1335" s="31" t="s">
        <v>2927</v>
      </c>
      <c r="B1335" s="31" t="s">
        <v>5344</v>
      </c>
      <c r="C1335" s="31" t="s">
        <v>6568</v>
      </c>
      <c r="D1335" s="32" t="s">
        <v>914</v>
      </c>
    </row>
    <row r="1336" spans="1:4" ht="27" x14ac:dyDescent="0.25">
      <c r="A1336" s="16" t="s">
        <v>1505</v>
      </c>
      <c r="B1336" s="16" t="s">
        <v>5345</v>
      </c>
      <c r="C1336" s="16" t="s">
        <v>6569</v>
      </c>
      <c r="D1336" s="17" t="s">
        <v>1507</v>
      </c>
    </row>
    <row r="1337" spans="1:4" ht="40.5" x14ac:dyDescent="0.25">
      <c r="A1337" s="16" t="s">
        <v>1508</v>
      </c>
      <c r="B1337" s="16" t="s">
        <v>5346</v>
      </c>
      <c r="C1337" s="16" t="s">
        <v>6570</v>
      </c>
      <c r="D1337" s="30" t="s">
        <v>1510</v>
      </c>
    </row>
    <row r="1338" spans="1:4" ht="27" x14ac:dyDescent="0.25">
      <c r="A1338" s="16" t="s">
        <v>1511</v>
      </c>
      <c r="B1338" s="16" t="s">
        <v>5347</v>
      </c>
      <c r="C1338" s="16" t="s">
        <v>6571</v>
      </c>
      <c r="D1338" s="30" t="s">
        <v>1513</v>
      </c>
    </row>
    <row r="1339" spans="1:4" ht="27" x14ac:dyDescent="0.25">
      <c r="A1339" s="16" t="s">
        <v>2967</v>
      </c>
      <c r="B1339" s="16" t="s">
        <v>5348</v>
      </c>
      <c r="C1339" s="16" t="s">
        <v>6572</v>
      </c>
      <c r="D1339" s="30" t="s">
        <v>1601</v>
      </c>
    </row>
    <row r="1340" spans="1:4" ht="13.5" x14ac:dyDescent="0.25">
      <c r="A1340" s="16" t="s">
        <v>2985</v>
      </c>
      <c r="B1340" s="16" t="s">
        <v>5349</v>
      </c>
      <c r="C1340" s="16" t="s">
        <v>6573</v>
      </c>
      <c r="D1340" s="17" t="s">
        <v>170</v>
      </c>
    </row>
    <row r="1341" spans="1:4" ht="27" x14ac:dyDescent="0.25">
      <c r="A1341" s="16" t="s">
        <v>2986</v>
      </c>
      <c r="B1341" s="16" t="s">
        <v>5350</v>
      </c>
      <c r="C1341" s="16" t="s">
        <v>6574</v>
      </c>
      <c r="D1341" s="17" t="s">
        <v>330</v>
      </c>
    </row>
    <row r="1342" spans="1:4" ht="27" x14ac:dyDescent="0.25">
      <c r="A1342" s="31" t="s">
        <v>2987</v>
      </c>
      <c r="B1342" s="31" t="s">
        <v>5351</v>
      </c>
      <c r="C1342" s="31" t="s">
        <v>6575</v>
      </c>
      <c r="D1342" s="32" t="s">
        <v>333</v>
      </c>
    </row>
    <row r="1343" spans="1:4" ht="27" x14ac:dyDescent="0.25">
      <c r="A1343" s="31" t="s">
        <v>2988</v>
      </c>
      <c r="B1343" s="31" t="s">
        <v>5352</v>
      </c>
      <c r="C1343" s="31" t="s">
        <v>6576</v>
      </c>
      <c r="D1343" s="32" t="s">
        <v>369</v>
      </c>
    </row>
    <row r="1344" spans="1:4" ht="40.5" x14ac:dyDescent="0.25">
      <c r="A1344" s="31" t="s">
        <v>2989</v>
      </c>
      <c r="B1344" s="31" t="s">
        <v>5353</v>
      </c>
      <c r="C1344" s="31" t="s">
        <v>6577</v>
      </c>
      <c r="D1344" s="32" t="s">
        <v>384</v>
      </c>
    </row>
    <row r="1345" spans="1:4" ht="40.5" x14ac:dyDescent="0.25">
      <c r="A1345" s="31" t="s">
        <v>2990</v>
      </c>
      <c r="B1345" s="31" t="s">
        <v>5354</v>
      </c>
      <c r="C1345" s="31" t="s">
        <v>6578</v>
      </c>
      <c r="D1345" s="32" t="s">
        <v>459</v>
      </c>
    </row>
    <row r="1346" spans="1:4" ht="27" x14ac:dyDescent="0.25">
      <c r="A1346" s="31" t="s">
        <v>2991</v>
      </c>
      <c r="B1346" s="31" t="s">
        <v>5355</v>
      </c>
      <c r="C1346" s="31" t="s">
        <v>6579</v>
      </c>
      <c r="D1346" s="32" t="s">
        <v>588</v>
      </c>
    </row>
    <row r="1347" spans="1:4" ht="27" x14ac:dyDescent="0.25">
      <c r="A1347" s="31" t="s">
        <v>2992</v>
      </c>
      <c r="B1347" s="31" t="s">
        <v>5356</v>
      </c>
      <c r="C1347" s="31" t="s">
        <v>6580</v>
      </c>
      <c r="D1347" s="32" t="s">
        <v>650</v>
      </c>
    </row>
    <row r="1348" spans="1:4" ht="54" x14ac:dyDescent="0.25">
      <c r="A1348" s="31" t="s">
        <v>2993</v>
      </c>
      <c r="B1348" s="31" t="s">
        <v>5357</v>
      </c>
      <c r="C1348" s="31" t="s">
        <v>6581</v>
      </c>
      <c r="D1348" s="32" t="s">
        <v>674</v>
      </c>
    </row>
    <row r="1349" spans="1:4" ht="40.5" x14ac:dyDescent="0.25">
      <c r="A1349" s="31" t="s">
        <v>2994</v>
      </c>
      <c r="B1349" s="31" t="s">
        <v>5358</v>
      </c>
      <c r="C1349" s="31" t="s">
        <v>6582</v>
      </c>
      <c r="D1349" s="32" t="s">
        <v>722</v>
      </c>
    </row>
    <row r="1350" spans="1:4" ht="27" x14ac:dyDescent="0.25">
      <c r="A1350" s="31" t="s">
        <v>2995</v>
      </c>
      <c r="B1350" s="31" t="s">
        <v>5359</v>
      </c>
      <c r="C1350" s="31" t="s">
        <v>6583</v>
      </c>
      <c r="D1350" s="32" t="s">
        <v>755</v>
      </c>
    </row>
    <row r="1351" spans="1:4" ht="27" x14ac:dyDescent="0.25">
      <c r="A1351" s="31" t="s">
        <v>2996</v>
      </c>
      <c r="B1351" s="31" t="s">
        <v>5360</v>
      </c>
      <c r="C1351" s="31" t="s">
        <v>6584</v>
      </c>
      <c r="D1351" s="32" t="s">
        <v>863</v>
      </c>
    </row>
    <row r="1352" spans="1:4" ht="27" x14ac:dyDescent="0.25">
      <c r="A1352" s="31" t="s">
        <v>2997</v>
      </c>
      <c r="B1352" s="31" t="s">
        <v>5361</v>
      </c>
      <c r="C1352" s="31" t="s">
        <v>6585</v>
      </c>
      <c r="D1352" s="32" t="s">
        <v>914</v>
      </c>
    </row>
    <row r="1353" spans="1:4" ht="27" x14ac:dyDescent="0.25">
      <c r="A1353" s="16" t="s">
        <v>2970</v>
      </c>
      <c r="B1353" s="16" t="s">
        <v>5362</v>
      </c>
      <c r="C1353" s="16" t="s">
        <v>6586</v>
      </c>
      <c r="D1353" s="30" t="s">
        <v>1602</v>
      </c>
    </row>
    <row r="1354" spans="1:4" ht="13.5" x14ac:dyDescent="0.25">
      <c r="A1354" s="16" t="s">
        <v>2998</v>
      </c>
      <c r="B1354" s="16" t="s">
        <v>5363</v>
      </c>
      <c r="C1354" s="16" t="s">
        <v>6587</v>
      </c>
      <c r="D1354" s="17" t="s">
        <v>170</v>
      </c>
    </row>
    <row r="1355" spans="1:4" ht="27" x14ac:dyDescent="0.25">
      <c r="A1355" s="16" t="s">
        <v>2999</v>
      </c>
      <c r="B1355" s="16" t="s">
        <v>5364</v>
      </c>
      <c r="C1355" s="16" t="s">
        <v>6588</v>
      </c>
      <c r="D1355" s="17" t="s">
        <v>330</v>
      </c>
    </row>
    <row r="1356" spans="1:4" ht="27" x14ac:dyDescent="0.25">
      <c r="A1356" s="31" t="s">
        <v>3000</v>
      </c>
      <c r="B1356" s="31" t="s">
        <v>5365</v>
      </c>
      <c r="C1356" s="31" t="s">
        <v>6589</v>
      </c>
      <c r="D1356" s="32" t="s">
        <v>333</v>
      </c>
    </row>
    <row r="1357" spans="1:4" ht="27" x14ac:dyDescent="0.25">
      <c r="A1357" s="31" t="s">
        <v>3010</v>
      </c>
      <c r="B1357" s="31" t="s">
        <v>5366</v>
      </c>
      <c r="C1357" s="31" t="s">
        <v>6590</v>
      </c>
      <c r="D1357" s="32" t="s">
        <v>369</v>
      </c>
    </row>
    <row r="1358" spans="1:4" ht="40.5" x14ac:dyDescent="0.25">
      <c r="A1358" s="31" t="s">
        <v>3001</v>
      </c>
      <c r="B1358" s="31" t="s">
        <v>5367</v>
      </c>
      <c r="C1358" s="31" t="s">
        <v>6591</v>
      </c>
      <c r="D1358" s="32" t="s">
        <v>384</v>
      </c>
    </row>
    <row r="1359" spans="1:4" ht="40.5" x14ac:dyDescent="0.25">
      <c r="A1359" s="31" t="s">
        <v>3002</v>
      </c>
      <c r="B1359" s="31" t="s">
        <v>5368</v>
      </c>
      <c r="C1359" s="31" t="s">
        <v>6592</v>
      </c>
      <c r="D1359" s="32" t="s">
        <v>459</v>
      </c>
    </row>
    <row r="1360" spans="1:4" ht="27" x14ac:dyDescent="0.25">
      <c r="A1360" s="31" t="s">
        <v>3003</v>
      </c>
      <c r="B1360" s="31" t="s">
        <v>5369</v>
      </c>
      <c r="C1360" s="31" t="s">
        <v>6593</v>
      </c>
      <c r="D1360" s="32" t="s">
        <v>588</v>
      </c>
    </row>
    <row r="1361" spans="1:4" ht="27" x14ac:dyDescent="0.25">
      <c r="A1361" s="31" t="s">
        <v>3004</v>
      </c>
      <c r="B1361" s="31" t="s">
        <v>5370</v>
      </c>
      <c r="C1361" s="31" t="s">
        <v>6594</v>
      </c>
      <c r="D1361" s="32" t="s">
        <v>650</v>
      </c>
    </row>
    <row r="1362" spans="1:4" ht="54" x14ac:dyDescent="0.25">
      <c r="A1362" s="31" t="s">
        <v>3005</v>
      </c>
      <c r="B1362" s="31" t="s">
        <v>5371</v>
      </c>
      <c r="C1362" s="31" t="s">
        <v>6595</v>
      </c>
      <c r="D1362" s="32" t="s">
        <v>674</v>
      </c>
    </row>
    <row r="1363" spans="1:4" ht="40.5" x14ac:dyDescent="0.25">
      <c r="A1363" s="31" t="s">
        <v>3006</v>
      </c>
      <c r="B1363" s="31" t="s">
        <v>5372</v>
      </c>
      <c r="C1363" s="31" t="s">
        <v>6596</v>
      </c>
      <c r="D1363" s="32" t="s">
        <v>722</v>
      </c>
    </row>
    <row r="1364" spans="1:4" ht="27" x14ac:dyDescent="0.25">
      <c r="A1364" s="31" t="s">
        <v>3007</v>
      </c>
      <c r="B1364" s="31" t="s">
        <v>5373</v>
      </c>
      <c r="C1364" s="31" t="s">
        <v>6597</v>
      </c>
      <c r="D1364" s="32" t="s">
        <v>755</v>
      </c>
    </row>
    <row r="1365" spans="1:4" ht="27" x14ac:dyDescent="0.25">
      <c r="A1365" s="31" t="s">
        <v>3008</v>
      </c>
      <c r="B1365" s="31" t="s">
        <v>5374</v>
      </c>
      <c r="C1365" s="31" t="s">
        <v>6598</v>
      </c>
      <c r="D1365" s="32" t="s">
        <v>863</v>
      </c>
    </row>
    <row r="1366" spans="1:4" ht="27" x14ac:dyDescent="0.25">
      <c r="A1366" s="31" t="s">
        <v>3009</v>
      </c>
      <c r="B1366" s="31" t="s">
        <v>5375</v>
      </c>
      <c r="C1366" s="31" t="s">
        <v>6599</v>
      </c>
      <c r="D1366" s="32" t="s">
        <v>914</v>
      </c>
    </row>
    <row r="1367" spans="1:4" ht="13.5" x14ac:dyDescent="0.25">
      <c r="A1367" s="16" t="s">
        <v>1514</v>
      </c>
      <c r="B1367" s="16" t="s">
        <v>5376</v>
      </c>
      <c r="C1367" s="16" t="s">
        <v>6600</v>
      </c>
      <c r="D1367" s="30" t="s">
        <v>1494</v>
      </c>
    </row>
    <row r="1368" spans="1:4" ht="27" x14ac:dyDescent="0.25">
      <c r="A1368" s="16" t="s">
        <v>2972</v>
      </c>
      <c r="B1368" s="16" t="s">
        <v>5377</v>
      </c>
      <c r="C1368" s="16" t="s">
        <v>6601</v>
      </c>
      <c r="D1368" s="30" t="s">
        <v>1604</v>
      </c>
    </row>
    <row r="1369" spans="1:4" ht="13.5" x14ac:dyDescent="0.25">
      <c r="A1369" s="16" t="s">
        <v>3102</v>
      </c>
      <c r="B1369" s="16" t="s">
        <v>5378</v>
      </c>
      <c r="C1369" s="16" t="s">
        <v>6602</v>
      </c>
      <c r="D1369" s="17" t="s">
        <v>170</v>
      </c>
    </row>
    <row r="1370" spans="1:4" ht="27" x14ac:dyDescent="0.25">
      <c r="A1370" s="16" t="s">
        <v>3103</v>
      </c>
      <c r="B1370" s="16" t="s">
        <v>5379</v>
      </c>
      <c r="C1370" s="16" t="s">
        <v>6603</v>
      </c>
      <c r="D1370" s="17" t="s">
        <v>330</v>
      </c>
    </row>
    <row r="1371" spans="1:4" ht="27" x14ac:dyDescent="0.25">
      <c r="A1371" s="31" t="s">
        <v>3104</v>
      </c>
      <c r="B1371" s="31" t="s">
        <v>5380</v>
      </c>
      <c r="C1371" s="31" t="s">
        <v>6604</v>
      </c>
      <c r="D1371" s="32" t="s">
        <v>333</v>
      </c>
    </row>
    <row r="1372" spans="1:4" ht="27" x14ac:dyDescent="0.25">
      <c r="A1372" s="31" t="s">
        <v>3105</v>
      </c>
      <c r="B1372" s="31" t="s">
        <v>5381</v>
      </c>
      <c r="C1372" s="31" t="s">
        <v>6605</v>
      </c>
      <c r="D1372" s="32" t="s">
        <v>369</v>
      </c>
    </row>
    <row r="1373" spans="1:4" ht="40.5" x14ac:dyDescent="0.25">
      <c r="A1373" s="31" t="s">
        <v>3106</v>
      </c>
      <c r="B1373" s="31" t="s">
        <v>5382</v>
      </c>
      <c r="C1373" s="31" t="s">
        <v>6606</v>
      </c>
      <c r="D1373" s="32" t="s">
        <v>384</v>
      </c>
    </row>
    <row r="1374" spans="1:4" ht="40.5" x14ac:dyDescent="0.25">
      <c r="A1374" s="31" t="s">
        <v>3107</v>
      </c>
      <c r="B1374" s="31" t="s">
        <v>5383</v>
      </c>
      <c r="C1374" s="31" t="s">
        <v>6607</v>
      </c>
      <c r="D1374" s="32" t="s">
        <v>459</v>
      </c>
    </row>
    <row r="1375" spans="1:4" ht="27" x14ac:dyDescent="0.25">
      <c r="A1375" s="31" t="s">
        <v>3108</v>
      </c>
      <c r="B1375" s="31" t="s">
        <v>5384</v>
      </c>
      <c r="C1375" s="31" t="s">
        <v>6608</v>
      </c>
      <c r="D1375" s="32" t="s">
        <v>588</v>
      </c>
    </row>
    <row r="1376" spans="1:4" ht="27" x14ac:dyDescent="0.25">
      <c r="A1376" s="31" t="s">
        <v>3109</v>
      </c>
      <c r="B1376" s="31" t="s">
        <v>5385</v>
      </c>
      <c r="C1376" s="31" t="s">
        <v>6609</v>
      </c>
      <c r="D1376" s="32" t="s">
        <v>650</v>
      </c>
    </row>
    <row r="1377" spans="1:4" ht="54" x14ac:dyDescent="0.25">
      <c r="A1377" s="31" t="s">
        <v>3110</v>
      </c>
      <c r="B1377" s="31" t="s">
        <v>5386</v>
      </c>
      <c r="C1377" s="31" t="s">
        <v>6610</v>
      </c>
      <c r="D1377" s="32" t="s">
        <v>674</v>
      </c>
    </row>
    <row r="1378" spans="1:4" ht="40.5" x14ac:dyDescent="0.25">
      <c r="A1378" s="31" t="s">
        <v>3111</v>
      </c>
      <c r="B1378" s="31" t="s">
        <v>5387</v>
      </c>
      <c r="C1378" s="31" t="s">
        <v>6611</v>
      </c>
      <c r="D1378" s="32" t="s">
        <v>722</v>
      </c>
    </row>
    <row r="1379" spans="1:4" ht="27" x14ac:dyDescent="0.25">
      <c r="A1379" s="31" t="s">
        <v>3112</v>
      </c>
      <c r="B1379" s="31" t="s">
        <v>5388</v>
      </c>
      <c r="C1379" s="31" t="s">
        <v>6612</v>
      </c>
      <c r="D1379" s="32" t="s">
        <v>755</v>
      </c>
    </row>
    <row r="1380" spans="1:4" ht="27" x14ac:dyDescent="0.25">
      <c r="A1380" s="31" t="s">
        <v>3113</v>
      </c>
      <c r="B1380" s="31" t="s">
        <v>5389</v>
      </c>
      <c r="C1380" s="31" t="s">
        <v>6613</v>
      </c>
      <c r="D1380" s="32" t="s">
        <v>863</v>
      </c>
    </row>
    <row r="1381" spans="1:4" ht="27" x14ac:dyDescent="0.25">
      <c r="A1381" s="31" t="s">
        <v>3114</v>
      </c>
      <c r="B1381" s="31" t="s">
        <v>5390</v>
      </c>
      <c r="C1381" s="31" t="s">
        <v>6614</v>
      </c>
      <c r="D1381" s="32" t="s">
        <v>914</v>
      </c>
    </row>
    <row r="1382" spans="1:4" ht="40.5" x14ac:dyDescent="0.25">
      <c r="A1382" s="16" t="s">
        <v>2973</v>
      </c>
      <c r="B1382" s="16" t="s">
        <v>5391</v>
      </c>
      <c r="C1382" s="16" t="s">
        <v>6615</v>
      </c>
      <c r="D1382" s="30" t="s">
        <v>1608</v>
      </c>
    </row>
    <row r="1383" spans="1:4" ht="13.5" x14ac:dyDescent="0.25">
      <c r="A1383" s="16" t="s">
        <v>3089</v>
      </c>
      <c r="B1383" s="16" t="s">
        <v>5392</v>
      </c>
      <c r="C1383" s="16" t="s">
        <v>6616</v>
      </c>
      <c r="D1383" s="17" t="s">
        <v>170</v>
      </c>
    </row>
    <row r="1384" spans="1:4" ht="27" x14ac:dyDescent="0.25">
      <c r="A1384" s="16" t="s">
        <v>3090</v>
      </c>
      <c r="B1384" s="16" t="s">
        <v>5393</v>
      </c>
      <c r="C1384" s="16" t="s">
        <v>6617</v>
      </c>
      <c r="D1384" s="17" t="s">
        <v>330</v>
      </c>
    </row>
    <row r="1385" spans="1:4" ht="27" x14ac:dyDescent="0.25">
      <c r="A1385" s="31" t="s">
        <v>3091</v>
      </c>
      <c r="B1385" s="31" t="s">
        <v>5394</v>
      </c>
      <c r="C1385" s="31" t="s">
        <v>6618</v>
      </c>
      <c r="D1385" s="32" t="s">
        <v>333</v>
      </c>
    </row>
    <row r="1386" spans="1:4" ht="27" x14ac:dyDescent="0.25">
      <c r="A1386" s="31" t="s">
        <v>3092</v>
      </c>
      <c r="B1386" s="31" t="s">
        <v>5395</v>
      </c>
      <c r="C1386" s="31" t="s">
        <v>6619</v>
      </c>
      <c r="D1386" s="32" t="s">
        <v>369</v>
      </c>
    </row>
    <row r="1387" spans="1:4" ht="40.5" x14ac:dyDescent="0.25">
      <c r="A1387" s="31" t="s">
        <v>3093</v>
      </c>
      <c r="B1387" s="31" t="s">
        <v>5396</v>
      </c>
      <c r="C1387" s="31" t="s">
        <v>6620</v>
      </c>
      <c r="D1387" s="32" t="s">
        <v>384</v>
      </c>
    </row>
    <row r="1388" spans="1:4" ht="40.5" x14ac:dyDescent="0.25">
      <c r="A1388" s="31" t="s">
        <v>3094</v>
      </c>
      <c r="B1388" s="31" t="s">
        <v>5397</v>
      </c>
      <c r="C1388" s="31" t="s">
        <v>6621</v>
      </c>
      <c r="D1388" s="32" t="s">
        <v>459</v>
      </c>
    </row>
    <row r="1389" spans="1:4" ht="27" x14ac:dyDescent="0.25">
      <c r="A1389" s="31" t="s">
        <v>3095</v>
      </c>
      <c r="B1389" s="31" t="s">
        <v>5398</v>
      </c>
      <c r="C1389" s="31" t="s">
        <v>6622</v>
      </c>
      <c r="D1389" s="32" t="s">
        <v>588</v>
      </c>
    </row>
    <row r="1390" spans="1:4" ht="27" x14ac:dyDescent="0.25">
      <c r="A1390" s="31" t="s">
        <v>3096</v>
      </c>
      <c r="B1390" s="31" t="s">
        <v>5399</v>
      </c>
      <c r="C1390" s="31" t="s">
        <v>6623</v>
      </c>
      <c r="D1390" s="32" t="s">
        <v>650</v>
      </c>
    </row>
    <row r="1391" spans="1:4" ht="54" x14ac:dyDescent="0.25">
      <c r="A1391" s="31" t="s">
        <v>3097</v>
      </c>
      <c r="B1391" s="31" t="s">
        <v>5400</v>
      </c>
      <c r="C1391" s="31" t="s">
        <v>6624</v>
      </c>
      <c r="D1391" s="32" t="s">
        <v>674</v>
      </c>
    </row>
    <row r="1392" spans="1:4" ht="40.5" x14ac:dyDescent="0.25">
      <c r="A1392" s="31" t="s">
        <v>3098</v>
      </c>
      <c r="B1392" s="31" t="s">
        <v>5401</v>
      </c>
      <c r="C1392" s="31" t="s">
        <v>6625</v>
      </c>
      <c r="D1392" s="32" t="s">
        <v>722</v>
      </c>
    </row>
    <row r="1393" spans="1:4" ht="27" x14ac:dyDescent="0.25">
      <c r="A1393" s="31" t="s">
        <v>3099</v>
      </c>
      <c r="B1393" s="31" t="s">
        <v>5402</v>
      </c>
      <c r="C1393" s="31" t="s">
        <v>6626</v>
      </c>
      <c r="D1393" s="32" t="s">
        <v>755</v>
      </c>
    </row>
    <row r="1394" spans="1:4" ht="27" x14ac:dyDescent="0.25">
      <c r="A1394" s="31" t="s">
        <v>3100</v>
      </c>
      <c r="B1394" s="31" t="s">
        <v>5403</v>
      </c>
      <c r="C1394" s="31" t="s">
        <v>6627</v>
      </c>
      <c r="D1394" s="32" t="s">
        <v>863</v>
      </c>
    </row>
    <row r="1395" spans="1:4" ht="27" x14ac:dyDescent="0.25">
      <c r="A1395" s="31" t="s">
        <v>3101</v>
      </c>
      <c r="B1395" s="31" t="s">
        <v>5404</v>
      </c>
      <c r="C1395" s="31" t="s">
        <v>6628</v>
      </c>
      <c r="D1395" s="32" t="s">
        <v>914</v>
      </c>
    </row>
    <row r="1396" spans="1:4" ht="27" x14ac:dyDescent="0.25">
      <c r="A1396" s="16" t="s">
        <v>2974</v>
      </c>
      <c r="B1396" s="16" t="s">
        <v>5405</v>
      </c>
      <c r="C1396" s="16" t="s">
        <v>6629</v>
      </c>
      <c r="D1396" s="30" t="s">
        <v>1609</v>
      </c>
    </row>
    <row r="1397" spans="1:4" ht="13.5" x14ac:dyDescent="0.25">
      <c r="A1397" s="16" t="s">
        <v>3076</v>
      </c>
      <c r="B1397" s="16" t="s">
        <v>5406</v>
      </c>
      <c r="C1397" s="16" t="s">
        <v>6630</v>
      </c>
      <c r="D1397" s="17" t="s">
        <v>170</v>
      </c>
    </row>
    <row r="1398" spans="1:4" ht="27" x14ac:dyDescent="0.25">
      <c r="A1398" s="16" t="s">
        <v>3077</v>
      </c>
      <c r="B1398" s="16" t="s">
        <v>5407</v>
      </c>
      <c r="C1398" s="16" t="s">
        <v>6631</v>
      </c>
      <c r="D1398" s="17" t="s">
        <v>330</v>
      </c>
    </row>
    <row r="1399" spans="1:4" ht="27" x14ac:dyDescent="0.25">
      <c r="A1399" s="31" t="s">
        <v>3078</v>
      </c>
      <c r="B1399" s="31" t="s">
        <v>5408</v>
      </c>
      <c r="C1399" s="31" t="s">
        <v>6632</v>
      </c>
      <c r="D1399" s="32" t="s">
        <v>333</v>
      </c>
    </row>
    <row r="1400" spans="1:4" ht="27" x14ac:dyDescent="0.25">
      <c r="A1400" s="31" t="s">
        <v>3079</v>
      </c>
      <c r="B1400" s="31" t="s">
        <v>5409</v>
      </c>
      <c r="C1400" s="31" t="s">
        <v>6633</v>
      </c>
      <c r="D1400" s="32" t="s">
        <v>369</v>
      </c>
    </row>
    <row r="1401" spans="1:4" ht="40.5" x14ac:dyDescent="0.25">
      <c r="A1401" s="31" t="s">
        <v>3080</v>
      </c>
      <c r="B1401" s="31" t="s">
        <v>5410</v>
      </c>
      <c r="C1401" s="31" t="s">
        <v>6634</v>
      </c>
      <c r="D1401" s="32" t="s">
        <v>384</v>
      </c>
    </row>
    <row r="1402" spans="1:4" ht="40.5" x14ac:dyDescent="0.25">
      <c r="A1402" s="31" t="s">
        <v>3081</v>
      </c>
      <c r="B1402" s="31" t="s">
        <v>5411</v>
      </c>
      <c r="C1402" s="31" t="s">
        <v>6635</v>
      </c>
      <c r="D1402" s="32" t="s">
        <v>459</v>
      </c>
    </row>
    <row r="1403" spans="1:4" ht="27" x14ac:dyDescent="0.25">
      <c r="A1403" s="31" t="s">
        <v>3082</v>
      </c>
      <c r="B1403" s="31" t="s">
        <v>5412</v>
      </c>
      <c r="C1403" s="31" t="s">
        <v>6636</v>
      </c>
      <c r="D1403" s="32" t="s">
        <v>588</v>
      </c>
    </row>
    <row r="1404" spans="1:4" ht="27" x14ac:dyDescent="0.25">
      <c r="A1404" s="31" t="s">
        <v>3083</v>
      </c>
      <c r="B1404" s="31" t="s">
        <v>5413</v>
      </c>
      <c r="C1404" s="31" t="s">
        <v>6637</v>
      </c>
      <c r="D1404" s="32" t="s">
        <v>650</v>
      </c>
    </row>
    <row r="1405" spans="1:4" ht="54" x14ac:dyDescent="0.25">
      <c r="A1405" s="31" t="s">
        <v>3084</v>
      </c>
      <c r="B1405" s="31" t="s">
        <v>5414</v>
      </c>
      <c r="C1405" s="31" t="s">
        <v>6638</v>
      </c>
      <c r="D1405" s="32" t="s">
        <v>674</v>
      </c>
    </row>
    <row r="1406" spans="1:4" ht="40.5" x14ac:dyDescent="0.25">
      <c r="A1406" s="31" t="s">
        <v>3085</v>
      </c>
      <c r="B1406" s="31" t="s">
        <v>5415</v>
      </c>
      <c r="C1406" s="31" t="s">
        <v>6639</v>
      </c>
      <c r="D1406" s="32" t="s">
        <v>722</v>
      </c>
    </row>
    <row r="1407" spans="1:4" ht="27" x14ac:dyDescent="0.25">
      <c r="A1407" s="31" t="s">
        <v>3086</v>
      </c>
      <c r="B1407" s="31" t="s">
        <v>5416</v>
      </c>
      <c r="C1407" s="31" t="s">
        <v>6640</v>
      </c>
      <c r="D1407" s="32" t="s">
        <v>755</v>
      </c>
    </row>
    <row r="1408" spans="1:4" ht="27" x14ac:dyDescent="0.25">
      <c r="A1408" s="31" t="s">
        <v>3087</v>
      </c>
      <c r="B1408" s="31" t="s">
        <v>5417</v>
      </c>
      <c r="C1408" s="31" t="s">
        <v>6641</v>
      </c>
      <c r="D1408" s="32" t="s">
        <v>863</v>
      </c>
    </row>
    <row r="1409" spans="1:4" ht="27" x14ac:dyDescent="0.25">
      <c r="A1409" s="31" t="s">
        <v>3088</v>
      </c>
      <c r="B1409" s="31" t="s">
        <v>5418</v>
      </c>
      <c r="C1409" s="31" t="s">
        <v>6642</v>
      </c>
      <c r="D1409" s="32" t="s">
        <v>914</v>
      </c>
    </row>
    <row r="1410" spans="1:4" ht="13.5" x14ac:dyDescent="0.25">
      <c r="A1410" s="16" t="s">
        <v>1516</v>
      </c>
      <c r="B1410" s="16" t="s">
        <v>5419</v>
      </c>
      <c r="C1410" s="16" t="s">
        <v>6643</v>
      </c>
      <c r="D1410" s="30" t="s">
        <v>1504</v>
      </c>
    </row>
    <row r="1411" spans="1:4" ht="27" x14ac:dyDescent="0.25">
      <c r="A1411" s="16" t="s">
        <v>2980</v>
      </c>
      <c r="B1411" s="16" t="s">
        <v>5420</v>
      </c>
      <c r="C1411" s="16" t="s">
        <v>6644</v>
      </c>
      <c r="D1411" s="30" t="s">
        <v>1606</v>
      </c>
    </row>
    <row r="1412" spans="1:4" ht="13.5" x14ac:dyDescent="0.25">
      <c r="A1412" s="16" t="s">
        <v>3115</v>
      </c>
      <c r="B1412" s="16" t="s">
        <v>5421</v>
      </c>
      <c r="C1412" s="16" t="s">
        <v>6645</v>
      </c>
      <c r="D1412" s="17" t="s">
        <v>170</v>
      </c>
    </row>
    <row r="1413" spans="1:4" ht="27" x14ac:dyDescent="0.25">
      <c r="A1413" s="16" t="s">
        <v>3116</v>
      </c>
      <c r="B1413" s="16" t="s">
        <v>5422</v>
      </c>
      <c r="C1413" s="16" t="s">
        <v>6646</v>
      </c>
      <c r="D1413" s="17" t="s">
        <v>330</v>
      </c>
    </row>
    <row r="1414" spans="1:4" ht="27" x14ac:dyDescent="0.25">
      <c r="A1414" s="31" t="s">
        <v>3117</v>
      </c>
      <c r="B1414" s="31" t="s">
        <v>5423</v>
      </c>
      <c r="C1414" s="31" t="s">
        <v>6647</v>
      </c>
      <c r="D1414" s="32" t="s">
        <v>333</v>
      </c>
    </row>
    <row r="1415" spans="1:4" ht="27" x14ac:dyDescent="0.25">
      <c r="A1415" s="31" t="s">
        <v>3118</v>
      </c>
      <c r="B1415" s="31" t="s">
        <v>5424</v>
      </c>
      <c r="C1415" s="31" t="s">
        <v>6648</v>
      </c>
      <c r="D1415" s="32" t="s">
        <v>369</v>
      </c>
    </row>
    <row r="1416" spans="1:4" ht="40.5" x14ac:dyDescent="0.25">
      <c r="A1416" s="31" t="s">
        <v>3119</v>
      </c>
      <c r="B1416" s="31" t="s">
        <v>5425</v>
      </c>
      <c r="C1416" s="31" t="s">
        <v>6649</v>
      </c>
      <c r="D1416" s="32" t="s">
        <v>384</v>
      </c>
    </row>
    <row r="1417" spans="1:4" ht="40.5" x14ac:dyDescent="0.25">
      <c r="A1417" s="31" t="s">
        <v>3120</v>
      </c>
      <c r="B1417" s="31" t="s">
        <v>5426</v>
      </c>
      <c r="C1417" s="31" t="s">
        <v>6650</v>
      </c>
      <c r="D1417" s="32" t="s">
        <v>459</v>
      </c>
    </row>
    <row r="1418" spans="1:4" ht="27" x14ac:dyDescent="0.25">
      <c r="A1418" s="31" t="s">
        <v>3121</v>
      </c>
      <c r="B1418" s="31" t="s">
        <v>5427</v>
      </c>
      <c r="C1418" s="31" t="s">
        <v>6651</v>
      </c>
      <c r="D1418" s="32" t="s">
        <v>588</v>
      </c>
    </row>
    <row r="1419" spans="1:4" ht="27" x14ac:dyDescent="0.25">
      <c r="A1419" s="31" t="s">
        <v>3122</v>
      </c>
      <c r="B1419" s="31" t="s">
        <v>5428</v>
      </c>
      <c r="C1419" s="31" t="s">
        <v>6652</v>
      </c>
      <c r="D1419" s="32" t="s">
        <v>650</v>
      </c>
    </row>
    <row r="1420" spans="1:4" ht="54" x14ac:dyDescent="0.25">
      <c r="A1420" s="31" t="s">
        <v>3123</v>
      </c>
      <c r="B1420" s="31" t="s">
        <v>5429</v>
      </c>
      <c r="C1420" s="31" t="s">
        <v>6653</v>
      </c>
      <c r="D1420" s="32" t="s">
        <v>674</v>
      </c>
    </row>
    <row r="1421" spans="1:4" ht="40.5" x14ac:dyDescent="0.25">
      <c r="A1421" s="31" t="s">
        <v>3124</v>
      </c>
      <c r="B1421" s="31" t="s">
        <v>5430</v>
      </c>
      <c r="C1421" s="31" t="s">
        <v>6654</v>
      </c>
      <c r="D1421" s="32" t="s">
        <v>722</v>
      </c>
    </row>
    <row r="1422" spans="1:4" ht="27" x14ac:dyDescent="0.25">
      <c r="A1422" s="31" t="s">
        <v>3125</v>
      </c>
      <c r="B1422" s="31" t="s">
        <v>5431</v>
      </c>
      <c r="C1422" s="31" t="s">
        <v>6655</v>
      </c>
      <c r="D1422" s="32" t="s">
        <v>755</v>
      </c>
    </row>
    <row r="1423" spans="1:4" ht="27" x14ac:dyDescent="0.25">
      <c r="A1423" s="31" t="s">
        <v>3126</v>
      </c>
      <c r="B1423" s="31" t="s">
        <v>5432</v>
      </c>
      <c r="C1423" s="31" t="s">
        <v>6656</v>
      </c>
      <c r="D1423" s="32" t="s">
        <v>863</v>
      </c>
    </row>
    <row r="1424" spans="1:4" ht="27" x14ac:dyDescent="0.25">
      <c r="A1424" s="31" t="s">
        <v>3127</v>
      </c>
      <c r="B1424" s="31" t="s">
        <v>5433</v>
      </c>
      <c r="C1424" s="31" t="s">
        <v>6657</v>
      </c>
      <c r="D1424" s="32" t="s">
        <v>914</v>
      </c>
    </row>
    <row r="1425" spans="1:4" ht="40.5" x14ac:dyDescent="0.25">
      <c r="A1425" s="16" t="s">
        <v>2979</v>
      </c>
      <c r="B1425" s="16" t="s">
        <v>5434</v>
      </c>
      <c r="C1425" s="16" t="s">
        <v>6658</v>
      </c>
      <c r="D1425" s="30" t="s">
        <v>1607</v>
      </c>
    </row>
    <row r="1426" spans="1:4" ht="13.5" x14ac:dyDescent="0.25">
      <c r="A1426" s="16" t="s">
        <v>3128</v>
      </c>
      <c r="B1426" s="16" t="s">
        <v>5435</v>
      </c>
      <c r="C1426" s="16" t="s">
        <v>6659</v>
      </c>
      <c r="D1426" s="17" t="s">
        <v>170</v>
      </c>
    </row>
    <row r="1427" spans="1:4" ht="27" x14ac:dyDescent="0.25">
      <c r="A1427" s="16" t="s">
        <v>3129</v>
      </c>
      <c r="B1427" s="16" t="s">
        <v>5436</v>
      </c>
      <c r="C1427" s="16" t="s">
        <v>6660</v>
      </c>
      <c r="D1427" s="17" t="s">
        <v>330</v>
      </c>
    </row>
    <row r="1428" spans="1:4" ht="27" x14ac:dyDescent="0.25">
      <c r="A1428" s="31" t="s">
        <v>3130</v>
      </c>
      <c r="B1428" s="31" t="s">
        <v>5437</v>
      </c>
      <c r="C1428" s="31" t="s">
        <v>6661</v>
      </c>
      <c r="D1428" s="32" t="s">
        <v>333</v>
      </c>
    </row>
    <row r="1429" spans="1:4" ht="27" x14ac:dyDescent="0.25">
      <c r="A1429" s="31" t="s">
        <v>3131</v>
      </c>
      <c r="B1429" s="31" t="s">
        <v>5438</v>
      </c>
      <c r="C1429" s="31" t="s">
        <v>6662</v>
      </c>
      <c r="D1429" s="32" t="s">
        <v>369</v>
      </c>
    </row>
    <row r="1430" spans="1:4" ht="40.5" x14ac:dyDescent="0.25">
      <c r="A1430" s="31" t="s">
        <v>3132</v>
      </c>
      <c r="B1430" s="31" t="s">
        <v>5439</v>
      </c>
      <c r="C1430" s="31" t="s">
        <v>6663</v>
      </c>
      <c r="D1430" s="32" t="s">
        <v>384</v>
      </c>
    </row>
    <row r="1431" spans="1:4" ht="40.5" x14ac:dyDescent="0.25">
      <c r="A1431" s="31" t="s">
        <v>3133</v>
      </c>
      <c r="B1431" s="31" t="s">
        <v>5440</v>
      </c>
      <c r="C1431" s="31" t="s">
        <v>6664</v>
      </c>
      <c r="D1431" s="32" t="s">
        <v>459</v>
      </c>
    </row>
    <row r="1432" spans="1:4" ht="27" x14ac:dyDescent="0.25">
      <c r="A1432" s="31" t="s">
        <v>3134</v>
      </c>
      <c r="B1432" s="31" t="s">
        <v>5441</v>
      </c>
      <c r="C1432" s="31" t="s">
        <v>6665</v>
      </c>
      <c r="D1432" s="32" t="s">
        <v>588</v>
      </c>
    </row>
    <row r="1433" spans="1:4" ht="27" x14ac:dyDescent="0.25">
      <c r="A1433" s="31" t="s">
        <v>3135</v>
      </c>
      <c r="B1433" s="31" t="s">
        <v>5442</v>
      </c>
      <c r="C1433" s="31" t="s">
        <v>6666</v>
      </c>
      <c r="D1433" s="32" t="s">
        <v>650</v>
      </c>
    </row>
    <row r="1434" spans="1:4" ht="54" x14ac:dyDescent="0.25">
      <c r="A1434" s="31" t="s">
        <v>3136</v>
      </c>
      <c r="B1434" s="31" t="s">
        <v>5443</v>
      </c>
      <c r="C1434" s="31" t="s">
        <v>6667</v>
      </c>
      <c r="D1434" s="32" t="s">
        <v>674</v>
      </c>
    </row>
    <row r="1435" spans="1:4" ht="40.5" x14ac:dyDescent="0.25">
      <c r="A1435" s="31" t="s">
        <v>3137</v>
      </c>
      <c r="B1435" s="31" t="s">
        <v>5444</v>
      </c>
      <c r="C1435" s="31" t="s">
        <v>6668</v>
      </c>
      <c r="D1435" s="32" t="s">
        <v>722</v>
      </c>
    </row>
    <row r="1436" spans="1:4" ht="27" x14ac:dyDescent="0.25">
      <c r="A1436" s="31" t="s">
        <v>3138</v>
      </c>
      <c r="B1436" s="31" t="s">
        <v>5445</v>
      </c>
      <c r="C1436" s="31" t="s">
        <v>6669</v>
      </c>
      <c r="D1436" s="32" t="s">
        <v>755</v>
      </c>
    </row>
    <row r="1437" spans="1:4" ht="27" x14ac:dyDescent="0.25">
      <c r="A1437" s="31" t="s">
        <v>3139</v>
      </c>
      <c r="B1437" s="31" t="s">
        <v>5446</v>
      </c>
      <c r="C1437" s="31" t="s">
        <v>6670</v>
      </c>
      <c r="D1437" s="32" t="s">
        <v>863</v>
      </c>
    </row>
    <row r="1438" spans="1:4" ht="27" x14ac:dyDescent="0.25">
      <c r="A1438" s="31" t="s">
        <v>3140</v>
      </c>
      <c r="B1438" s="31" t="s">
        <v>5447</v>
      </c>
      <c r="C1438" s="31" t="s">
        <v>6671</v>
      </c>
      <c r="D1438" s="32" t="s">
        <v>914</v>
      </c>
    </row>
    <row r="1439" spans="1:4" ht="27" x14ac:dyDescent="0.25">
      <c r="A1439" s="16" t="s">
        <v>1518</v>
      </c>
      <c r="B1439" s="16" t="s">
        <v>5448</v>
      </c>
      <c r="C1439" s="16" t="s">
        <v>6672</v>
      </c>
      <c r="D1439" s="30" t="s">
        <v>1520</v>
      </c>
    </row>
    <row r="1440" spans="1:4" ht="27" x14ac:dyDescent="0.25">
      <c r="A1440" s="16" t="s">
        <v>2981</v>
      </c>
      <c r="B1440" s="16" t="s">
        <v>5449</v>
      </c>
      <c r="C1440" s="16" t="s">
        <v>6673</v>
      </c>
      <c r="D1440" s="30" t="s">
        <v>1603</v>
      </c>
    </row>
    <row r="1441" spans="1:4" ht="13.5" x14ac:dyDescent="0.25">
      <c r="A1441" s="16" t="s">
        <v>3205</v>
      </c>
      <c r="B1441" s="16" t="s">
        <v>5450</v>
      </c>
      <c r="C1441" s="16" t="s">
        <v>6674</v>
      </c>
      <c r="D1441" s="17" t="s">
        <v>170</v>
      </c>
    </row>
    <row r="1442" spans="1:4" ht="27" x14ac:dyDescent="0.25">
      <c r="A1442" s="16" t="s">
        <v>3206</v>
      </c>
      <c r="B1442" s="16" t="s">
        <v>5451</v>
      </c>
      <c r="C1442" s="16" t="s">
        <v>6675</v>
      </c>
      <c r="D1442" s="17" t="s">
        <v>330</v>
      </c>
    </row>
    <row r="1443" spans="1:4" ht="27" x14ac:dyDescent="0.25">
      <c r="A1443" s="31" t="s">
        <v>3207</v>
      </c>
      <c r="B1443" s="31" t="s">
        <v>5452</v>
      </c>
      <c r="C1443" s="31" t="s">
        <v>6676</v>
      </c>
      <c r="D1443" s="32" t="s">
        <v>333</v>
      </c>
    </row>
    <row r="1444" spans="1:4" ht="27" x14ac:dyDescent="0.25">
      <c r="A1444" s="31" t="s">
        <v>3208</v>
      </c>
      <c r="B1444" s="31" t="s">
        <v>5453</v>
      </c>
      <c r="C1444" s="31" t="s">
        <v>6677</v>
      </c>
      <c r="D1444" s="32" t="s">
        <v>369</v>
      </c>
    </row>
    <row r="1445" spans="1:4" ht="40.5" x14ac:dyDescent="0.25">
      <c r="A1445" s="31" t="s">
        <v>3209</v>
      </c>
      <c r="B1445" s="31" t="s">
        <v>5454</v>
      </c>
      <c r="C1445" s="31" t="s">
        <v>6678</v>
      </c>
      <c r="D1445" s="32" t="s">
        <v>384</v>
      </c>
    </row>
    <row r="1446" spans="1:4" ht="40.5" x14ac:dyDescent="0.25">
      <c r="A1446" s="31" t="s">
        <v>3210</v>
      </c>
      <c r="B1446" s="31" t="s">
        <v>5455</v>
      </c>
      <c r="C1446" s="31" t="s">
        <v>6679</v>
      </c>
      <c r="D1446" s="32" t="s">
        <v>459</v>
      </c>
    </row>
    <row r="1447" spans="1:4" ht="27" x14ac:dyDescent="0.25">
      <c r="A1447" s="31" t="s">
        <v>3211</v>
      </c>
      <c r="B1447" s="31" t="s">
        <v>5456</v>
      </c>
      <c r="C1447" s="31" t="s">
        <v>6680</v>
      </c>
      <c r="D1447" s="32" t="s">
        <v>588</v>
      </c>
    </row>
    <row r="1448" spans="1:4" ht="27" x14ac:dyDescent="0.25">
      <c r="A1448" s="31" t="s">
        <v>3212</v>
      </c>
      <c r="B1448" s="31" t="s">
        <v>5457</v>
      </c>
      <c r="C1448" s="31" t="s">
        <v>6681</v>
      </c>
      <c r="D1448" s="32" t="s">
        <v>650</v>
      </c>
    </row>
    <row r="1449" spans="1:4" ht="54" x14ac:dyDescent="0.25">
      <c r="A1449" s="31" t="s">
        <v>3213</v>
      </c>
      <c r="B1449" s="31" t="s">
        <v>5458</v>
      </c>
      <c r="C1449" s="31" t="s">
        <v>6682</v>
      </c>
      <c r="D1449" s="32" t="s">
        <v>674</v>
      </c>
    </row>
    <row r="1450" spans="1:4" ht="40.5" x14ac:dyDescent="0.25">
      <c r="A1450" s="31" t="s">
        <v>3214</v>
      </c>
      <c r="B1450" s="31" t="s">
        <v>5459</v>
      </c>
      <c r="C1450" s="31" t="s">
        <v>6683</v>
      </c>
      <c r="D1450" s="32" t="s">
        <v>722</v>
      </c>
    </row>
    <row r="1451" spans="1:4" ht="27" x14ac:dyDescent="0.25">
      <c r="A1451" s="31" t="s">
        <v>3215</v>
      </c>
      <c r="B1451" s="31" t="s">
        <v>5460</v>
      </c>
      <c r="C1451" s="31" t="s">
        <v>6684</v>
      </c>
      <c r="D1451" s="32" t="s">
        <v>755</v>
      </c>
    </row>
    <row r="1452" spans="1:4" ht="27" x14ac:dyDescent="0.25">
      <c r="A1452" s="31" t="s">
        <v>3216</v>
      </c>
      <c r="B1452" s="31" t="s">
        <v>5461</v>
      </c>
      <c r="C1452" s="31" t="s">
        <v>6685</v>
      </c>
      <c r="D1452" s="32" t="s">
        <v>863</v>
      </c>
    </row>
    <row r="1453" spans="1:4" ht="27" x14ac:dyDescent="0.25">
      <c r="A1453" s="31" t="s">
        <v>3217</v>
      </c>
      <c r="B1453" s="31" t="s">
        <v>5462</v>
      </c>
      <c r="C1453" s="31" t="s">
        <v>6686</v>
      </c>
      <c r="D1453" s="32" t="s">
        <v>914</v>
      </c>
    </row>
    <row r="1454" spans="1:4" ht="13.5" x14ac:dyDescent="0.25">
      <c r="A1454" s="16" t="s">
        <v>2982</v>
      </c>
      <c r="B1454" s="16" t="s">
        <v>5463</v>
      </c>
      <c r="C1454" s="16" t="s">
        <v>6687</v>
      </c>
      <c r="D1454" s="30" t="s">
        <v>1605</v>
      </c>
    </row>
    <row r="1455" spans="1:4" ht="13.5" x14ac:dyDescent="0.25">
      <c r="A1455" s="16" t="s">
        <v>3218</v>
      </c>
      <c r="B1455" s="16" t="s">
        <v>5464</v>
      </c>
      <c r="C1455" s="16" t="s">
        <v>6688</v>
      </c>
      <c r="D1455" s="17" t="s">
        <v>170</v>
      </c>
    </row>
    <row r="1456" spans="1:4" ht="27" x14ac:dyDescent="0.25">
      <c r="A1456" s="16" t="s">
        <v>3219</v>
      </c>
      <c r="B1456" s="16" t="s">
        <v>5465</v>
      </c>
      <c r="C1456" s="16" t="s">
        <v>6689</v>
      </c>
      <c r="D1456" s="17" t="s">
        <v>330</v>
      </c>
    </row>
    <row r="1457" spans="1:4" ht="27" x14ac:dyDescent="0.25">
      <c r="A1457" s="31" t="s">
        <v>3220</v>
      </c>
      <c r="B1457" s="31" t="s">
        <v>5466</v>
      </c>
      <c r="C1457" s="31" t="s">
        <v>6690</v>
      </c>
      <c r="D1457" s="32" t="s">
        <v>333</v>
      </c>
    </row>
    <row r="1458" spans="1:4" ht="27" x14ac:dyDescent="0.25">
      <c r="A1458" s="31" t="s">
        <v>3221</v>
      </c>
      <c r="B1458" s="31" t="s">
        <v>5467</v>
      </c>
      <c r="C1458" s="31" t="s">
        <v>6691</v>
      </c>
      <c r="D1458" s="32" t="s">
        <v>369</v>
      </c>
    </row>
    <row r="1459" spans="1:4" ht="40.5" x14ac:dyDescent="0.25">
      <c r="A1459" s="31" t="s">
        <v>3222</v>
      </c>
      <c r="B1459" s="31" t="s">
        <v>5468</v>
      </c>
      <c r="C1459" s="31" t="s">
        <v>6692</v>
      </c>
      <c r="D1459" s="32" t="s">
        <v>384</v>
      </c>
    </row>
    <row r="1460" spans="1:4" ht="40.5" x14ac:dyDescent="0.25">
      <c r="A1460" s="31" t="s">
        <v>3223</v>
      </c>
      <c r="B1460" s="31" t="s">
        <v>5469</v>
      </c>
      <c r="C1460" s="31" t="s">
        <v>6693</v>
      </c>
      <c r="D1460" s="32" t="s">
        <v>459</v>
      </c>
    </row>
    <row r="1461" spans="1:4" ht="27" x14ac:dyDescent="0.25">
      <c r="A1461" s="31" t="s">
        <v>3224</v>
      </c>
      <c r="B1461" s="31" t="s">
        <v>5470</v>
      </c>
      <c r="C1461" s="31" t="s">
        <v>6694</v>
      </c>
      <c r="D1461" s="32" t="s">
        <v>588</v>
      </c>
    </row>
    <row r="1462" spans="1:4" ht="27" x14ac:dyDescent="0.25">
      <c r="A1462" s="31" t="s">
        <v>3225</v>
      </c>
      <c r="B1462" s="31" t="s">
        <v>5471</v>
      </c>
      <c r="C1462" s="31" t="s">
        <v>6695</v>
      </c>
      <c r="D1462" s="32" t="s">
        <v>650</v>
      </c>
    </row>
    <row r="1463" spans="1:4" ht="54" x14ac:dyDescent="0.25">
      <c r="A1463" s="31" t="s">
        <v>3226</v>
      </c>
      <c r="B1463" s="31" t="s">
        <v>5472</v>
      </c>
      <c r="C1463" s="31" t="s">
        <v>6696</v>
      </c>
      <c r="D1463" s="32" t="s">
        <v>674</v>
      </c>
    </row>
    <row r="1464" spans="1:4" ht="40.5" x14ac:dyDescent="0.25">
      <c r="A1464" s="31" t="s">
        <v>3227</v>
      </c>
      <c r="B1464" s="31" t="s">
        <v>5473</v>
      </c>
      <c r="C1464" s="31" t="s">
        <v>6697</v>
      </c>
      <c r="D1464" s="32" t="s">
        <v>722</v>
      </c>
    </row>
    <row r="1465" spans="1:4" ht="27" x14ac:dyDescent="0.25">
      <c r="A1465" s="31" t="s">
        <v>3228</v>
      </c>
      <c r="B1465" s="31" t="s">
        <v>5474</v>
      </c>
      <c r="C1465" s="31" t="s">
        <v>6698</v>
      </c>
      <c r="D1465" s="32" t="s">
        <v>755</v>
      </c>
    </row>
    <row r="1466" spans="1:4" ht="27" x14ac:dyDescent="0.25">
      <c r="A1466" s="31" t="s">
        <v>3229</v>
      </c>
      <c r="B1466" s="31" t="s">
        <v>5475</v>
      </c>
      <c r="C1466" s="31" t="s">
        <v>6699</v>
      </c>
      <c r="D1466" s="32" t="s">
        <v>863</v>
      </c>
    </row>
    <row r="1467" spans="1:4" ht="27" x14ac:dyDescent="0.25">
      <c r="A1467" s="31" t="s">
        <v>3230</v>
      </c>
      <c r="B1467" s="31" t="s">
        <v>5476</v>
      </c>
      <c r="C1467" s="31" t="s">
        <v>6700</v>
      </c>
      <c r="D1467" s="32" t="s">
        <v>914</v>
      </c>
    </row>
    <row r="1468" spans="1:4" ht="13.5" x14ac:dyDescent="0.25">
      <c r="A1468" s="16" t="s">
        <v>1521</v>
      </c>
      <c r="B1468" s="16" t="s">
        <v>5477</v>
      </c>
      <c r="C1468" s="16" t="s">
        <v>6701</v>
      </c>
      <c r="D1468" s="30" t="s">
        <v>1523</v>
      </c>
    </row>
    <row r="1469" spans="1:4" ht="40.5" x14ac:dyDescent="0.25">
      <c r="A1469" s="16" t="s">
        <v>3169</v>
      </c>
      <c r="B1469" s="16" t="s">
        <v>5478</v>
      </c>
      <c r="C1469" s="16" t="s">
        <v>6702</v>
      </c>
      <c r="D1469" s="30" t="s">
        <v>1613</v>
      </c>
    </row>
    <row r="1470" spans="1:4" ht="13.5" x14ac:dyDescent="0.25">
      <c r="A1470" s="16" t="s">
        <v>3257</v>
      </c>
      <c r="B1470" s="16" t="s">
        <v>5479</v>
      </c>
      <c r="C1470" s="16" t="s">
        <v>6703</v>
      </c>
      <c r="D1470" s="17" t="s">
        <v>170</v>
      </c>
    </row>
    <row r="1471" spans="1:4" ht="27" x14ac:dyDescent="0.25">
      <c r="A1471" s="16" t="s">
        <v>3258</v>
      </c>
      <c r="B1471" s="16" t="s">
        <v>5480</v>
      </c>
      <c r="C1471" s="16" t="s">
        <v>6704</v>
      </c>
      <c r="D1471" s="17" t="s">
        <v>330</v>
      </c>
    </row>
    <row r="1472" spans="1:4" ht="27" x14ac:dyDescent="0.25">
      <c r="A1472" s="31" t="s">
        <v>3259</v>
      </c>
      <c r="B1472" s="31" t="s">
        <v>5481</v>
      </c>
      <c r="C1472" s="31" t="s">
        <v>6705</v>
      </c>
      <c r="D1472" s="32" t="s">
        <v>333</v>
      </c>
    </row>
    <row r="1473" spans="1:4" ht="27" x14ac:dyDescent="0.25">
      <c r="A1473" s="31" t="s">
        <v>3260</v>
      </c>
      <c r="B1473" s="31" t="s">
        <v>5482</v>
      </c>
      <c r="C1473" s="31" t="s">
        <v>6706</v>
      </c>
      <c r="D1473" s="32" t="s">
        <v>369</v>
      </c>
    </row>
    <row r="1474" spans="1:4" ht="40.5" x14ac:dyDescent="0.25">
      <c r="A1474" s="31" t="s">
        <v>3261</v>
      </c>
      <c r="B1474" s="31" t="s">
        <v>5483</v>
      </c>
      <c r="C1474" s="31" t="s">
        <v>6707</v>
      </c>
      <c r="D1474" s="32" t="s">
        <v>384</v>
      </c>
    </row>
    <row r="1475" spans="1:4" ht="40.5" x14ac:dyDescent="0.25">
      <c r="A1475" s="31" t="s">
        <v>3262</v>
      </c>
      <c r="B1475" s="31" t="s">
        <v>5484</v>
      </c>
      <c r="C1475" s="31" t="s">
        <v>6708</v>
      </c>
      <c r="D1475" s="32" t="s">
        <v>459</v>
      </c>
    </row>
    <row r="1476" spans="1:4" ht="27" x14ac:dyDescent="0.25">
      <c r="A1476" s="31" t="s">
        <v>3263</v>
      </c>
      <c r="B1476" s="31" t="s">
        <v>5485</v>
      </c>
      <c r="C1476" s="31" t="s">
        <v>6709</v>
      </c>
      <c r="D1476" s="32" t="s">
        <v>588</v>
      </c>
    </row>
    <row r="1477" spans="1:4" ht="27" x14ac:dyDescent="0.25">
      <c r="A1477" s="31" t="s">
        <v>3264</v>
      </c>
      <c r="B1477" s="31" t="s">
        <v>5486</v>
      </c>
      <c r="C1477" s="31" t="s">
        <v>6710</v>
      </c>
      <c r="D1477" s="32" t="s">
        <v>650</v>
      </c>
    </row>
    <row r="1478" spans="1:4" ht="54" x14ac:dyDescent="0.25">
      <c r="A1478" s="31" t="s">
        <v>3265</v>
      </c>
      <c r="B1478" s="31" t="s">
        <v>5487</v>
      </c>
      <c r="C1478" s="31" t="s">
        <v>6711</v>
      </c>
      <c r="D1478" s="32" t="s">
        <v>674</v>
      </c>
    </row>
    <row r="1479" spans="1:4" ht="40.5" x14ac:dyDescent="0.25">
      <c r="A1479" s="31" t="s">
        <v>3266</v>
      </c>
      <c r="B1479" s="31" t="s">
        <v>5488</v>
      </c>
      <c r="C1479" s="31" t="s">
        <v>6712</v>
      </c>
      <c r="D1479" s="32" t="s">
        <v>722</v>
      </c>
    </row>
    <row r="1480" spans="1:4" ht="27" x14ac:dyDescent="0.25">
      <c r="A1480" s="31" t="s">
        <v>3267</v>
      </c>
      <c r="B1480" s="31" t="s">
        <v>5489</v>
      </c>
      <c r="C1480" s="31" t="s">
        <v>6713</v>
      </c>
      <c r="D1480" s="32" t="s">
        <v>755</v>
      </c>
    </row>
    <row r="1481" spans="1:4" ht="27" x14ac:dyDescent="0.25">
      <c r="A1481" s="31" t="s">
        <v>3268</v>
      </c>
      <c r="B1481" s="31" t="s">
        <v>5490</v>
      </c>
      <c r="C1481" s="31" t="s">
        <v>6714</v>
      </c>
      <c r="D1481" s="32" t="s">
        <v>863</v>
      </c>
    </row>
    <row r="1482" spans="1:4" ht="27" x14ac:dyDescent="0.25">
      <c r="A1482" s="31" t="s">
        <v>3269</v>
      </c>
      <c r="B1482" s="31" t="s">
        <v>5491</v>
      </c>
      <c r="C1482" s="31" t="s">
        <v>6715</v>
      </c>
      <c r="D1482" s="32" t="s">
        <v>914</v>
      </c>
    </row>
    <row r="1483" spans="1:4" ht="81" x14ac:dyDescent="0.25">
      <c r="A1483" s="16" t="s">
        <v>3171</v>
      </c>
      <c r="B1483" s="16" t="s">
        <v>5492</v>
      </c>
      <c r="C1483" s="16" t="s">
        <v>6716</v>
      </c>
      <c r="D1483" s="30" t="s">
        <v>1614</v>
      </c>
    </row>
    <row r="1484" spans="1:4" ht="13.5" x14ac:dyDescent="0.25">
      <c r="A1484" s="16" t="s">
        <v>3244</v>
      </c>
      <c r="B1484" s="16" t="s">
        <v>5493</v>
      </c>
      <c r="C1484" s="16" t="s">
        <v>6717</v>
      </c>
      <c r="D1484" s="17" t="s">
        <v>170</v>
      </c>
    </row>
    <row r="1485" spans="1:4" ht="27" x14ac:dyDescent="0.25">
      <c r="A1485" s="16" t="s">
        <v>3245</v>
      </c>
      <c r="B1485" s="16" t="s">
        <v>5494</v>
      </c>
      <c r="C1485" s="16" t="s">
        <v>6718</v>
      </c>
      <c r="D1485" s="17" t="s">
        <v>330</v>
      </c>
    </row>
    <row r="1486" spans="1:4" ht="27" x14ac:dyDescent="0.25">
      <c r="A1486" s="31" t="s">
        <v>3246</v>
      </c>
      <c r="B1486" s="31" t="s">
        <v>5495</v>
      </c>
      <c r="C1486" s="31" t="s">
        <v>6719</v>
      </c>
      <c r="D1486" s="32" t="s">
        <v>333</v>
      </c>
    </row>
    <row r="1487" spans="1:4" ht="27" x14ac:dyDescent="0.25">
      <c r="A1487" s="31" t="s">
        <v>3247</v>
      </c>
      <c r="B1487" s="31" t="s">
        <v>5496</v>
      </c>
      <c r="C1487" s="31" t="s">
        <v>6720</v>
      </c>
      <c r="D1487" s="32" t="s">
        <v>369</v>
      </c>
    </row>
    <row r="1488" spans="1:4" ht="40.5" x14ac:dyDescent="0.25">
      <c r="A1488" s="31" t="s">
        <v>3248</v>
      </c>
      <c r="B1488" s="31" t="s">
        <v>5497</v>
      </c>
      <c r="C1488" s="31" t="s">
        <v>6721</v>
      </c>
      <c r="D1488" s="32" t="s">
        <v>384</v>
      </c>
    </row>
    <row r="1489" spans="1:4" ht="40.5" x14ac:dyDescent="0.25">
      <c r="A1489" s="31" t="s">
        <v>3249</v>
      </c>
      <c r="B1489" s="31" t="s">
        <v>5498</v>
      </c>
      <c r="C1489" s="31" t="s">
        <v>6722</v>
      </c>
      <c r="D1489" s="32" t="s">
        <v>459</v>
      </c>
    </row>
    <row r="1490" spans="1:4" ht="27" x14ac:dyDescent="0.25">
      <c r="A1490" s="31" t="s">
        <v>3250</v>
      </c>
      <c r="B1490" s="31" t="s">
        <v>5499</v>
      </c>
      <c r="C1490" s="31" t="s">
        <v>6723</v>
      </c>
      <c r="D1490" s="32" t="s">
        <v>588</v>
      </c>
    </row>
    <row r="1491" spans="1:4" ht="27" x14ac:dyDescent="0.25">
      <c r="A1491" s="31" t="s">
        <v>3251</v>
      </c>
      <c r="B1491" s="31" t="s">
        <v>5500</v>
      </c>
      <c r="C1491" s="31" t="s">
        <v>6724</v>
      </c>
      <c r="D1491" s="32" t="s">
        <v>650</v>
      </c>
    </row>
    <row r="1492" spans="1:4" ht="54" x14ac:dyDescent="0.25">
      <c r="A1492" s="31" t="s">
        <v>3252</v>
      </c>
      <c r="B1492" s="31" t="s">
        <v>5501</v>
      </c>
      <c r="C1492" s="31" t="s">
        <v>6725</v>
      </c>
      <c r="D1492" s="32" t="s">
        <v>674</v>
      </c>
    </row>
    <row r="1493" spans="1:4" ht="40.5" x14ac:dyDescent="0.25">
      <c r="A1493" s="31" t="s">
        <v>3253</v>
      </c>
      <c r="B1493" s="31" t="s">
        <v>5502</v>
      </c>
      <c r="C1493" s="31" t="s">
        <v>6726</v>
      </c>
      <c r="D1493" s="32" t="s">
        <v>722</v>
      </c>
    </row>
    <row r="1494" spans="1:4" ht="27" x14ac:dyDescent="0.25">
      <c r="A1494" s="31" t="s">
        <v>3254</v>
      </c>
      <c r="B1494" s="31" t="s">
        <v>5503</v>
      </c>
      <c r="C1494" s="31" t="s">
        <v>6727</v>
      </c>
      <c r="D1494" s="32" t="s">
        <v>755</v>
      </c>
    </row>
    <row r="1495" spans="1:4" ht="27" x14ac:dyDescent="0.25">
      <c r="A1495" s="31" t="s">
        <v>3255</v>
      </c>
      <c r="B1495" s="31" t="s">
        <v>5504</v>
      </c>
      <c r="C1495" s="31" t="s">
        <v>6728</v>
      </c>
      <c r="D1495" s="32" t="s">
        <v>863</v>
      </c>
    </row>
    <row r="1496" spans="1:4" ht="27" x14ac:dyDescent="0.25">
      <c r="A1496" s="31" t="s">
        <v>3256</v>
      </c>
      <c r="B1496" s="31" t="s">
        <v>5505</v>
      </c>
      <c r="C1496" s="31" t="s">
        <v>6729</v>
      </c>
      <c r="D1496" s="32" t="s">
        <v>914</v>
      </c>
    </row>
    <row r="1497" spans="1:4" ht="67.5" x14ac:dyDescent="0.25">
      <c r="A1497" s="16" t="s">
        <v>3173</v>
      </c>
      <c r="B1497" s="16" t="s">
        <v>5506</v>
      </c>
      <c r="C1497" s="16" t="s">
        <v>6730</v>
      </c>
      <c r="D1497" s="30" t="s">
        <v>1615</v>
      </c>
    </row>
    <row r="1498" spans="1:4" ht="13.5" x14ac:dyDescent="0.25">
      <c r="A1498" s="16" t="s">
        <v>3231</v>
      </c>
      <c r="B1498" s="16" t="s">
        <v>5507</v>
      </c>
      <c r="C1498" s="16" t="s">
        <v>6731</v>
      </c>
      <c r="D1498" s="17" t="s">
        <v>170</v>
      </c>
    </row>
    <row r="1499" spans="1:4" ht="27" x14ac:dyDescent="0.25">
      <c r="A1499" s="16" t="s">
        <v>3232</v>
      </c>
      <c r="B1499" s="16" t="s">
        <v>5508</v>
      </c>
      <c r="C1499" s="16" t="s">
        <v>6732</v>
      </c>
      <c r="D1499" s="17" t="s">
        <v>330</v>
      </c>
    </row>
    <row r="1500" spans="1:4" ht="27" x14ac:dyDescent="0.25">
      <c r="A1500" s="31" t="s">
        <v>3233</v>
      </c>
      <c r="B1500" s="31" t="s">
        <v>5509</v>
      </c>
      <c r="C1500" s="31" t="s">
        <v>6733</v>
      </c>
      <c r="D1500" s="32" t="s">
        <v>333</v>
      </c>
    </row>
    <row r="1501" spans="1:4" ht="27" x14ac:dyDescent="0.25">
      <c r="A1501" s="31" t="s">
        <v>3234</v>
      </c>
      <c r="B1501" s="31" t="s">
        <v>5510</v>
      </c>
      <c r="C1501" s="31" t="s">
        <v>6734</v>
      </c>
      <c r="D1501" s="32" t="s">
        <v>369</v>
      </c>
    </row>
    <row r="1502" spans="1:4" ht="40.5" x14ac:dyDescent="0.25">
      <c r="A1502" s="31" t="s">
        <v>3235</v>
      </c>
      <c r="B1502" s="31" t="s">
        <v>5511</v>
      </c>
      <c r="C1502" s="31" t="s">
        <v>6735</v>
      </c>
      <c r="D1502" s="32" t="s">
        <v>384</v>
      </c>
    </row>
    <row r="1503" spans="1:4" ht="40.5" x14ac:dyDescent="0.25">
      <c r="A1503" s="31" t="s">
        <v>3236</v>
      </c>
      <c r="B1503" s="31" t="s">
        <v>5512</v>
      </c>
      <c r="C1503" s="31" t="s">
        <v>6736</v>
      </c>
      <c r="D1503" s="32" t="s">
        <v>459</v>
      </c>
    </row>
    <row r="1504" spans="1:4" ht="27" x14ac:dyDescent="0.25">
      <c r="A1504" s="31" t="s">
        <v>3237</v>
      </c>
      <c r="B1504" s="31" t="s">
        <v>5513</v>
      </c>
      <c r="C1504" s="31" t="s">
        <v>6737</v>
      </c>
      <c r="D1504" s="32" t="s">
        <v>588</v>
      </c>
    </row>
    <row r="1505" spans="1:4" ht="27" x14ac:dyDescent="0.25">
      <c r="A1505" s="31" t="s">
        <v>3238</v>
      </c>
      <c r="B1505" s="31" t="s">
        <v>5514</v>
      </c>
      <c r="C1505" s="31" t="s">
        <v>6738</v>
      </c>
      <c r="D1505" s="32" t="s">
        <v>650</v>
      </c>
    </row>
    <row r="1506" spans="1:4" ht="54" x14ac:dyDescent="0.25">
      <c r="A1506" s="31" t="s">
        <v>3239</v>
      </c>
      <c r="B1506" s="31" t="s">
        <v>5515</v>
      </c>
      <c r="C1506" s="31" t="s">
        <v>6739</v>
      </c>
      <c r="D1506" s="32" t="s">
        <v>674</v>
      </c>
    </row>
    <row r="1507" spans="1:4" ht="40.5" x14ac:dyDescent="0.25">
      <c r="A1507" s="31" t="s">
        <v>3240</v>
      </c>
      <c r="B1507" s="31" t="s">
        <v>5516</v>
      </c>
      <c r="C1507" s="31" t="s">
        <v>6740</v>
      </c>
      <c r="D1507" s="32" t="s">
        <v>722</v>
      </c>
    </row>
    <row r="1508" spans="1:4" ht="27" x14ac:dyDescent="0.25">
      <c r="A1508" s="31" t="s">
        <v>3241</v>
      </c>
      <c r="B1508" s="31" t="s">
        <v>5517</v>
      </c>
      <c r="C1508" s="31" t="s">
        <v>6741</v>
      </c>
      <c r="D1508" s="32" t="s">
        <v>755</v>
      </c>
    </row>
    <row r="1509" spans="1:4" ht="27" x14ac:dyDescent="0.25">
      <c r="A1509" s="31" t="s">
        <v>3242</v>
      </c>
      <c r="B1509" s="31" t="s">
        <v>5518</v>
      </c>
      <c r="C1509" s="31" t="s">
        <v>6742</v>
      </c>
      <c r="D1509" s="32" t="s">
        <v>863</v>
      </c>
    </row>
    <row r="1510" spans="1:4" ht="27" x14ac:dyDescent="0.25">
      <c r="A1510" s="31" t="s">
        <v>3243</v>
      </c>
      <c r="B1510" s="31" t="s">
        <v>5519</v>
      </c>
      <c r="C1510" s="31" t="s">
        <v>6743</v>
      </c>
      <c r="D1510" s="32" t="s">
        <v>914</v>
      </c>
    </row>
    <row r="1511" spans="1:4" ht="13.5" x14ac:dyDescent="0.25">
      <c r="A1511" s="16" t="s">
        <v>1524</v>
      </c>
      <c r="B1511" s="16" t="s">
        <v>5520</v>
      </c>
      <c r="C1511" s="16" t="s">
        <v>6744</v>
      </c>
      <c r="D1511" s="30" t="s">
        <v>3544</v>
      </c>
    </row>
    <row r="1512" spans="1:4" ht="27" x14ac:dyDescent="0.25">
      <c r="A1512" s="16" t="s">
        <v>3175</v>
      </c>
      <c r="B1512" s="16" t="s">
        <v>5521</v>
      </c>
      <c r="C1512" s="16" t="s">
        <v>6745</v>
      </c>
      <c r="D1512" s="30" t="s">
        <v>1610</v>
      </c>
    </row>
    <row r="1513" spans="1:4" ht="13.5" x14ac:dyDescent="0.25">
      <c r="A1513" s="16" t="s">
        <v>3348</v>
      </c>
      <c r="B1513" s="16" t="s">
        <v>5522</v>
      </c>
      <c r="C1513" s="16" t="s">
        <v>6746</v>
      </c>
      <c r="D1513" s="17" t="s">
        <v>170</v>
      </c>
    </row>
    <row r="1514" spans="1:4" ht="27" x14ac:dyDescent="0.25">
      <c r="A1514" s="16" t="s">
        <v>3349</v>
      </c>
      <c r="B1514" s="16" t="s">
        <v>5523</v>
      </c>
      <c r="C1514" s="16" t="s">
        <v>6747</v>
      </c>
      <c r="D1514" s="17" t="s">
        <v>330</v>
      </c>
    </row>
    <row r="1515" spans="1:4" ht="27" x14ac:dyDescent="0.25">
      <c r="A1515" s="31" t="s">
        <v>3350</v>
      </c>
      <c r="B1515" s="31" t="s">
        <v>5524</v>
      </c>
      <c r="C1515" s="31" t="s">
        <v>6748</v>
      </c>
      <c r="D1515" s="32" t="s">
        <v>333</v>
      </c>
    </row>
    <row r="1516" spans="1:4" ht="27" x14ac:dyDescent="0.25">
      <c r="A1516" s="31" t="s">
        <v>3351</v>
      </c>
      <c r="B1516" s="31" t="s">
        <v>5525</v>
      </c>
      <c r="C1516" s="31" t="s">
        <v>6749</v>
      </c>
      <c r="D1516" s="32" t="s">
        <v>369</v>
      </c>
    </row>
    <row r="1517" spans="1:4" ht="40.5" x14ac:dyDescent="0.25">
      <c r="A1517" s="31" t="s">
        <v>3352</v>
      </c>
      <c r="B1517" s="31" t="s">
        <v>5526</v>
      </c>
      <c r="C1517" s="31" t="s">
        <v>6750</v>
      </c>
      <c r="D1517" s="32" t="s">
        <v>384</v>
      </c>
    </row>
    <row r="1518" spans="1:4" ht="40.5" x14ac:dyDescent="0.25">
      <c r="A1518" s="31" t="s">
        <v>3353</v>
      </c>
      <c r="B1518" s="31" t="s">
        <v>5527</v>
      </c>
      <c r="C1518" s="31" t="s">
        <v>6751</v>
      </c>
      <c r="D1518" s="32" t="s">
        <v>459</v>
      </c>
    </row>
    <row r="1519" spans="1:4" ht="27" x14ac:dyDescent="0.25">
      <c r="A1519" s="31" t="s">
        <v>3354</v>
      </c>
      <c r="B1519" s="31" t="s">
        <v>5528</v>
      </c>
      <c r="C1519" s="31" t="s">
        <v>6752</v>
      </c>
      <c r="D1519" s="32" t="s">
        <v>588</v>
      </c>
    </row>
    <row r="1520" spans="1:4" ht="27" x14ac:dyDescent="0.25">
      <c r="A1520" s="31" t="s">
        <v>3355</v>
      </c>
      <c r="B1520" s="31" t="s">
        <v>5529</v>
      </c>
      <c r="C1520" s="31" t="s">
        <v>6753</v>
      </c>
      <c r="D1520" s="32" t="s">
        <v>650</v>
      </c>
    </row>
    <row r="1521" spans="1:4" ht="54" x14ac:dyDescent="0.25">
      <c r="A1521" s="31" t="s">
        <v>3356</v>
      </c>
      <c r="B1521" s="31" t="s">
        <v>5530</v>
      </c>
      <c r="C1521" s="31" t="s">
        <v>6754</v>
      </c>
      <c r="D1521" s="32" t="s">
        <v>674</v>
      </c>
    </row>
    <row r="1522" spans="1:4" ht="40.5" x14ac:dyDescent="0.25">
      <c r="A1522" s="31" t="s">
        <v>3357</v>
      </c>
      <c r="B1522" s="31" t="s">
        <v>5531</v>
      </c>
      <c r="C1522" s="31" t="s">
        <v>6755</v>
      </c>
      <c r="D1522" s="32" t="s">
        <v>722</v>
      </c>
    </row>
    <row r="1523" spans="1:4" ht="27" x14ac:dyDescent="0.25">
      <c r="A1523" s="31" t="s">
        <v>3358</v>
      </c>
      <c r="B1523" s="31" t="s">
        <v>5532</v>
      </c>
      <c r="C1523" s="31" t="s">
        <v>6756</v>
      </c>
      <c r="D1523" s="32" t="s">
        <v>755</v>
      </c>
    </row>
    <row r="1524" spans="1:4" ht="27" x14ac:dyDescent="0.25">
      <c r="A1524" s="31" t="s">
        <v>3359</v>
      </c>
      <c r="B1524" s="31" t="s">
        <v>5533</v>
      </c>
      <c r="C1524" s="31" t="s">
        <v>6757</v>
      </c>
      <c r="D1524" s="32" t="s">
        <v>863</v>
      </c>
    </row>
    <row r="1525" spans="1:4" ht="27" x14ac:dyDescent="0.25">
      <c r="A1525" s="31" t="s">
        <v>3360</v>
      </c>
      <c r="B1525" s="31" t="s">
        <v>5534</v>
      </c>
      <c r="C1525" s="31" t="s">
        <v>6758</v>
      </c>
      <c r="D1525" s="32" t="s">
        <v>914</v>
      </c>
    </row>
    <row r="1526" spans="1:4" ht="108" x14ac:dyDescent="0.25">
      <c r="A1526" s="16" t="s">
        <v>3167</v>
      </c>
      <c r="B1526" s="16" t="s">
        <v>5535</v>
      </c>
      <c r="C1526" s="16" t="s">
        <v>6759</v>
      </c>
      <c r="D1526" s="30" t="s">
        <v>1611</v>
      </c>
    </row>
    <row r="1527" spans="1:4" ht="13.5" x14ac:dyDescent="0.25">
      <c r="A1527" s="16" t="s">
        <v>3361</v>
      </c>
      <c r="B1527" s="16" t="s">
        <v>5536</v>
      </c>
      <c r="C1527" s="16" t="s">
        <v>6760</v>
      </c>
      <c r="D1527" s="17" t="s">
        <v>170</v>
      </c>
    </row>
    <row r="1528" spans="1:4" ht="27" x14ac:dyDescent="0.25">
      <c r="A1528" s="16" t="s">
        <v>3362</v>
      </c>
      <c r="B1528" s="16" t="s">
        <v>5537</v>
      </c>
      <c r="C1528" s="16" t="s">
        <v>6761</v>
      </c>
      <c r="D1528" s="17" t="s">
        <v>330</v>
      </c>
    </row>
    <row r="1529" spans="1:4" ht="27" x14ac:dyDescent="0.25">
      <c r="A1529" s="31" t="s">
        <v>3363</v>
      </c>
      <c r="B1529" s="31" t="s">
        <v>5538</v>
      </c>
      <c r="C1529" s="31" t="s">
        <v>6762</v>
      </c>
      <c r="D1529" s="32" t="s">
        <v>333</v>
      </c>
    </row>
    <row r="1530" spans="1:4" ht="27" x14ac:dyDescent="0.25">
      <c r="A1530" s="31" t="s">
        <v>3364</v>
      </c>
      <c r="B1530" s="31" t="s">
        <v>5539</v>
      </c>
      <c r="C1530" s="31" t="s">
        <v>6763</v>
      </c>
      <c r="D1530" s="32" t="s">
        <v>369</v>
      </c>
    </row>
    <row r="1531" spans="1:4" ht="40.5" x14ac:dyDescent="0.25">
      <c r="A1531" s="31" t="s">
        <v>3365</v>
      </c>
      <c r="B1531" s="31" t="s">
        <v>5540</v>
      </c>
      <c r="C1531" s="31" t="s">
        <v>6764</v>
      </c>
      <c r="D1531" s="32" t="s">
        <v>384</v>
      </c>
    </row>
    <row r="1532" spans="1:4" ht="40.5" x14ac:dyDescent="0.25">
      <c r="A1532" s="31" t="s">
        <v>3366</v>
      </c>
      <c r="B1532" s="31" t="s">
        <v>5541</v>
      </c>
      <c r="C1532" s="31" t="s">
        <v>6765</v>
      </c>
      <c r="D1532" s="32" t="s">
        <v>459</v>
      </c>
    </row>
    <row r="1533" spans="1:4" ht="27" x14ac:dyDescent="0.25">
      <c r="A1533" s="31" t="s">
        <v>3367</v>
      </c>
      <c r="B1533" s="31" t="s">
        <v>5542</v>
      </c>
      <c r="C1533" s="31" t="s">
        <v>6766</v>
      </c>
      <c r="D1533" s="32" t="s">
        <v>588</v>
      </c>
    </row>
    <row r="1534" spans="1:4" ht="27" x14ac:dyDescent="0.25">
      <c r="A1534" s="31" t="s">
        <v>3368</v>
      </c>
      <c r="B1534" s="31" t="s">
        <v>5543</v>
      </c>
      <c r="C1534" s="31" t="s">
        <v>6767</v>
      </c>
      <c r="D1534" s="32" t="s">
        <v>650</v>
      </c>
    </row>
    <row r="1535" spans="1:4" ht="54" x14ac:dyDescent="0.25">
      <c r="A1535" s="31" t="s">
        <v>3369</v>
      </c>
      <c r="B1535" s="31" t="s">
        <v>5544</v>
      </c>
      <c r="C1535" s="31" t="s">
        <v>6768</v>
      </c>
      <c r="D1535" s="32" t="s">
        <v>674</v>
      </c>
    </row>
    <row r="1536" spans="1:4" ht="40.5" x14ac:dyDescent="0.25">
      <c r="A1536" s="31" t="s">
        <v>3370</v>
      </c>
      <c r="B1536" s="31" t="s">
        <v>5545</v>
      </c>
      <c r="C1536" s="31" t="s">
        <v>6769</v>
      </c>
      <c r="D1536" s="32" t="s">
        <v>722</v>
      </c>
    </row>
    <row r="1537" spans="1:4" ht="27" x14ac:dyDescent="0.25">
      <c r="A1537" s="31" t="s">
        <v>3371</v>
      </c>
      <c r="B1537" s="31" t="s">
        <v>5546</v>
      </c>
      <c r="C1537" s="31" t="s">
        <v>6770</v>
      </c>
      <c r="D1537" s="32" t="s">
        <v>755</v>
      </c>
    </row>
    <row r="1538" spans="1:4" ht="27" x14ac:dyDescent="0.25">
      <c r="A1538" s="31" t="s">
        <v>3372</v>
      </c>
      <c r="B1538" s="31" t="s">
        <v>5547</v>
      </c>
      <c r="C1538" s="31" t="s">
        <v>6771</v>
      </c>
      <c r="D1538" s="32" t="s">
        <v>863</v>
      </c>
    </row>
    <row r="1539" spans="1:4" ht="27" x14ac:dyDescent="0.25">
      <c r="A1539" s="31" t="s">
        <v>3373</v>
      </c>
      <c r="B1539" s="31" t="s">
        <v>5548</v>
      </c>
      <c r="C1539" s="31" t="s">
        <v>6772</v>
      </c>
      <c r="D1539" s="32" t="s">
        <v>914</v>
      </c>
    </row>
    <row r="1540" spans="1:4" ht="40.5" x14ac:dyDescent="0.25">
      <c r="A1540" s="16" t="s">
        <v>3168</v>
      </c>
      <c r="B1540" s="16" t="s">
        <v>5549</v>
      </c>
      <c r="C1540" s="16" t="s">
        <v>6773</v>
      </c>
      <c r="D1540" s="30" t="s">
        <v>1612</v>
      </c>
    </row>
    <row r="1541" spans="1:4" ht="13.5" x14ac:dyDescent="0.25">
      <c r="A1541" s="16" t="s">
        <v>3374</v>
      </c>
      <c r="B1541" s="16" t="s">
        <v>5550</v>
      </c>
      <c r="C1541" s="16" t="s">
        <v>6774</v>
      </c>
      <c r="D1541" s="17" t="s">
        <v>170</v>
      </c>
    </row>
    <row r="1542" spans="1:4" ht="27" x14ac:dyDescent="0.25">
      <c r="A1542" s="16" t="s">
        <v>3375</v>
      </c>
      <c r="B1542" s="16" t="s">
        <v>5551</v>
      </c>
      <c r="C1542" s="16" t="s">
        <v>6775</v>
      </c>
      <c r="D1542" s="17" t="s">
        <v>330</v>
      </c>
    </row>
    <row r="1543" spans="1:4" ht="27" x14ac:dyDescent="0.25">
      <c r="A1543" s="31" t="s">
        <v>3376</v>
      </c>
      <c r="B1543" s="31" t="s">
        <v>5552</v>
      </c>
      <c r="C1543" s="31" t="s">
        <v>6776</v>
      </c>
      <c r="D1543" s="32" t="s">
        <v>333</v>
      </c>
    </row>
    <row r="1544" spans="1:4" ht="27" x14ac:dyDescent="0.25">
      <c r="A1544" s="31" t="s">
        <v>3377</v>
      </c>
      <c r="B1544" s="31" t="s">
        <v>5553</v>
      </c>
      <c r="C1544" s="31" t="s">
        <v>6777</v>
      </c>
      <c r="D1544" s="32" t="s">
        <v>369</v>
      </c>
    </row>
    <row r="1545" spans="1:4" ht="40.5" x14ac:dyDescent="0.25">
      <c r="A1545" s="31" t="s">
        <v>3378</v>
      </c>
      <c r="B1545" s="31" t="s">
        <v>5554</v>
      </c>
      <c r="C1545" s="31" t="s">
        <v>6778</v>
      </c>
      <c r="D1545" s="32" t="s">
        <v>384</v>
      </c>
    </row>
    <row r="1546" spans="1:4" ht="40.5" x14ac:dyDescent="0.25">
      <c r="A1546" s="31" t="s">
        <v>3379</v>
      </c>
      <c r="B1546" s="31" t="s">
        <v>5555</v>
      </c>
      <c r="C1546" s="31" t="s">
        <v>6779</v>
      </c>
      <c r="D1546" s="32" t="s">
        <v>459</v>
      </c>
    </row>
    <row r="1547" spans="1:4" ht="27" x14ac:dyDescent="0.25">
      <c r="A1547" s="31" t="s">
        <v>3380</v>
      </c>
      <c r="B1547" s="31" t="s">
        <v>5556</v>
      </c>
      <c r="C1547" s="31" t="s">
        <v>6780</v>
      </c>
      <c r="D1547" s="32" t="s">
        <v>588</v>
      </c>
    </row>
    <row r="1548" spans="1:4" ht="27" x14ac:dyDescent="0.25">
      <c r="A1548" s="31" t="s">
        <v>3381</v>
      </c>
      <c r="B1548" s="31" t="s">
        <v>5557</v>
      </c>
      <c r="C1548" s="31" t="s">
        <v>6781</v>
      </c>
      <c r="D1548" s="32" t="s">
        <v>650</v>
      </c>
    </row>
    <row r="1549" spans="1:4" ht="54" x14ac:dyDescent="0.25">
      <c r="A1549" s="31" t="s">
        <v>3382</v>
      </c>
      <c r="B1549" s="31" t="s">
        <v>5558</v>
      </c>
      <c r="C1549" s="31" t="s">
        <v>6782</v>
      </c>
      <c r="D1549" s="32" t="s">
        <v>674</v>
      </c>
    </row>
    <row r="1550" spans="1:4" ht="40.5" x14ac:dyDescent="0.25">
      <c r="A1550" s="31" t="s">
        <v>3383</v>
      </c>
      <c r="B1550" s="31" t="s">
        <v>5559</v>
      </c>
      <c r="C1550" s="31" t="s">
        <v>6783</v>
      </c>
      <c r="D1550" s="32" t="s">
        <v>722</v>
      </c>
    </row>
    <row r="1551" spans="1:4" ht="27" x14ac:dyDescent="0.25">
      <c r="A1551" s="31" t="s">
        <v>3384</v>
      </c>
      <c r="B1551" s="31" t="s">
        <v>5560</v>
      </c>
      <c r="C1551" s="31" t="s">
        <v>6784</v>
      </c>
      <c r="D1551" s="32" t="s">
        <v>755</v>
      </c>
    </row>
    <row r="1552" spans="1:4" ht="27" x14ac:dyDescent="0.25">
      <c r="A1552" s="31" t="s">
        <v>3385</v>
      </c>
      <c r="B1552" s="31" t="s">
        <v>5561</v>
      </c>
      <c r="C1552" s="31" t="s">
        <v>6785</v>
      </c>
      <c r="D1552" s="32" t="s">
        <v>863</v>
      </c>
    </row>
    <row r="1553" spans="1:4" ht="27" x14ac:dyDescent="0.25">
      <c r="A1553" s="31" t="s">
        <v>3386</v>
      </c>
      <c r="B1553" s="31" t="s">
        <v>5562</v>
      </c>
      <c r="C1553" s="31" t="s">
        <v>6786</v>
      </c>
      <c r="D1553" s="32" t="s">
        <v>914</v>
      </c>
    </row>
    <row r="1554" spans="1:4" ht="27" x14ac:dyDescent="0.25">
      <c r="A1554" s="16" t="s">
        <v>1526</v>
      </c>
      <c r="B1554" s="16" t="s">
        <v>5563</v>
      </c>
      <c r="C1554" s="16" t="s">
        <v>6787</v>
      </c>
      <c r="D1554" s="30" t="s">
        <v>1528</v>
      </c>
    </row>
    <row r="1555" spans="1:4" ht="13.5" x14ac:dyDescent="0.25">
      <c r="A1555" s="16" t="s">
        <v>3545</v>
      </c>
      <c r="B1555" s="16" t="s">
        <v>5564</v>
      </c>
      <c r="C1555" s="16" t="s">
        <v>6788</v>
      </c>
      <c r="D1555" s="30" t="s">
        <v>3387</v>
      </c>
    </row>
    <row r="1556" spans="1:4" ht="54" x14ac:dyDescent="0.25">
      <c r="A1556" s="16" t="s">
        <v>3547</v>
      </c>
      <c r="B1556" s="16" t="s">
        <v>5565</v>
      </c>
      <c r="C1556" s="16" t="s">
        <v>6789</v>
      </c>
      <c r="D1556" s="30" t="s">
        <v>1616</v>
      </c>
    </row>
    <row r="1557" spans="1:4" ht="13.5" x14ac:dyDescent="0.25">
      <c r="A1557" s="16" t="s">
        <v>3549</v>
      </c>
      <c r="B1557" s="16" t="s">
        <v>5566</v>
      </c>
      <c r="C1557" s="16" t="s">
        <v>6790</v>
      </c>
      <c r="D1557" s="17" t="s">
        <v>170</v>
      </c>
    </row>
    <row r="1558" spans="1:4" ht="27" x14ac:dyDescent="0.25">
      <c r="A1558" s="16" t="s">
        <v>3550</v>
      </c>
      <c r="B1558" s="16" t="s">
        <v>5567</v>
      </c>
      <c r="C1558" s="16" t="s">
        <v>6791</v>
      </c>
      <c r="D1558" s="17" t="s">
        <v>330</v>
      </c>
    </row>
    <row r="1559" spans="1:4" ht="27" x14ac:dyDescent="0.25">
      <c r="A1559" s="31" t="s">
        <v>3551</v>
      </c>
      <c r="B1559" s="31" t="s">
        <v>5568</v>
      </c>
      <c r="C1559" s="31" t="s">
        <v>6792</v>
      </c>
      <c r="D1559" s="32" t="s">
        <v>333</v>
      </c>
    </row>
    <row r="1560" spans="1:4" ht="27" x14ac:dyDescent="0.25">
      <c r="A1560" s="31" t="s">
        <v>3552</v>
      </c>
      <c r="B1560" s="31" t="s">
        <v>5569</v>
      </c>
      <c r="C1560" s="31" t="s">
        <v>6793</v>
      </c>
      <c r="D1560" s="32" t="s">
        <v>369</v>
      </c>
    </row>
    <row r="1561" spans="1:4" ht="40.5" x14ac:dyDescent="0.25">
      <c r="A1561" s="31" t="s">
        <v>3553</v>
      </c>
      <c r="B1561" s="31" t="s">
        <v>5570</v>
      </c>
      <c r="C1561" s="31" t="s">
        <v>6794</v>
      </c>
      <c r="D1561" s="32" t="s">
        <v>384</v>
      </c>
    </row>
    <row r="1562" spans="1:4" ht="40.5" x14ac:dyDescent="0.25">
      <c r="A1562" s="31" t="s">
        <v>3554</v>
      </c>
      <c r="B1562" s="31" t="s">
        <v>5571</v>
      </c>
      <c r="C1562" s="31" t="s">
        <v>6795</v>
      </c>
      <c r="D1562" s="32" t="s">
        <v>459</v>
      </c>
    </row>
    <row r="1563" spans="1:4" ht="27" x14ac:dyDescent="0.25">
      <c r="A1563" s="31" t="s">
        <v>3555</v>
      </c>
      <c r="B1563" s="31" t="s">
        <v>5572</v>
      </c>
      <c r="C1563" s="31" t="s">
        <v>6796</v>
      </c>
      <c r="D1563" s="32" t="s">
        <v>588</v>
      </c>
    </row>
    <row r="1564" spans="1:4" ht="27" x14ac:dyDescent="0.25">
      <c r="A1564" s="31" t="s">
        <v>3556</v>
      </c>
      <c r="B1564" s="31" t="s">
        <v>5573</v>
      </c>
      <c r="C1564" s="31" t="s">
        <v>6797</v>
      </c>
      <c r="D1564" s="32" t="s">
        <v>650</v>
      </c>
    </row>
    <row r="1565" spans="1:4" ht="54" x14ac:dyDescent="0.25">
      <c r="A1565" s="31" t="s">
        <v>3557</v>
      </c>
      <c r="B1565" s="31" t="s">
        <v>5574</v>
      </c>
      <c r="C1565" s="31" t="s">
        <v>6798</v>
      </c>
      <c r="D1565" s="32" t="s">
        <v>674</v>
      </c>
    </row>
    <row r="1566" spans="1:4" ht="40.5" x14ac:dyDescent="0.25">
      <c r="A1566" s="31" t="s">
        <v>3558</v>
      </c>
      <c r="B1566" s="31" t="s">
        <v>5575</v>
      </c>
      <c r="C1566" s="31" t="s">
        <v>6799</v>
      </c>
      <c r="D1566" s="32" t="s">
        <v>722</v>
      </c>
    </row>
    <row r="1567" spans="1:4" ht="27" x14ac:dyDescent="0.25">
      <c r="A1567" s="31" t="s">
        <v>3559</v>
      </c>
      <c r="B1567" s="31" t="s">
        <v>5576</v>
      </c>
      <c r="C1567" s="31" t="s">
        <v>6800</v>
      </c>
      <c r="D1567" s="32" t="s">
        <v>755</v>
      </c>
    </row>
    <row r="1568" spans="1:4" ht="27" x14ac:dyDescent="0.25">
      <c r="A1568" s="31" t="s">
        <v>3560</v>
      </c>
      <c r="B1568" s="31" t="s">
        <v>5577</v>
      </c>
      <c r="C1568" s="31" t="s">
        <v>6801</v>
      </c>
      <c r="D1568" s="32" t="s">
        <v>863</v>
      </c>
    </row>
    <row r="1569" spans="1:4" ht="27" x14ac:dyDescent="0.25">
      <c r="A1569" s="31" t="s">
        <v>3561</v>
      </c>
      <c r="B1569" s="31" t="s">
        <v>5578</v>
      </c>
      <c r="C1569" s="31" t="s">
        <v>6802</v>
      </c>
      <c r="D1569" s="32" t="s">
        <v>914</v>
      </c>
    </row>
    <row r="1570" spans="1:4" ht="54" x14ac:dyDescent="0.25">
      <c r="A1570" s="16" t="s">
        <v>3562</v>
      </c>
      <c r="B1570" s="16" t="s">
        <v>5579</v>
      </c>
      <c r="C1570" s="16" t="s">
        <v>6803</v>
      </c>
      <c r="D1570" s="30" t="s">
        <v>1617</v>
      </c>
    </row>
    <row r="1571" spans="1:4" ht="13.5" x14ac:dyDescent="0.25">
      <c r="A1571" s="16" t="s">
        <v>3563</v>
      </c>
      <c r="B1571" s="16" t="s">
        <v>5580</v>
      </c>
      <c r="C1571" s="16" t="s">
        <v>6804</v>
      </c>
      <c r="D1571" s="17" t="s">
        <v>170</v>
      </c>
    </row>
    <row r="1572" spans="1:4" ht="27" x14ac:dyDescent="0.25">
      <c r="A1572" s="16" t="s">
        <v>3564</v>
      </c>
      <c r="B1572" s="16" t="s">
        <v>5581</v>
      </c>
      <c r="C1572" s="16" t="s">
        <v>6805</v>
      </c>
      <c r="D1572" s="17" t="s">
        <v>330</v>
      </c>
    </row>
    <row r="1573" spans="1:4" ht="27" x14ac:dyDescent="0.25">
      <c r="A1573" s="31" t="s">
        <v>3565</v>
      </c>
      <c r="B1573" s="31" t="s">
        <v>5582</v>
      </c>
      <c r="C1573" s="31" t="s">
        <v>6806</v>
      </c>
      <c r="D1573" s="32" t="s">
        <v>333</v>
      </c>
    </row>
    <row r="1574" spans="1:4" ht="27" x14ac:dyDescent="0.25">
      <c r="A1574" s="31" t="s">
        <v>3566</v>
      </c>
      <c r="B1574" s="31" t="s">
        <v>5583</v>
      </c>
      <c r="C1574" s="31" t="s">
        <v>6807</v>
      </c>
      <c r="D1574" s="32" t="s">
        <v>369</v>
      </c>
    </row>
    <row r="1575" spans="1:4" ht="40.5" x14ac:dyDescent="0.25">
      <c r="A1575" s="31" t="s">
        <v>3567</v>
      </c>
      <c r="B1575" s="31" t="s">
        <v>5584</v>
      </c>
      <c r="C1575" s="31" t="s">
        <v>6808</v>
      </c>
      <c r="D1575" s="32" t="s">
        <v>384</v>
      </c>
    </row>
    <row r="1576" spans="1:4" ht="40.5" x14ac:dyDescent="0.25">
      <c r="A1576" s="31" t="s">
        <v>3568</v>
      </c>
      <c r="B1576" s="31" t="s">
        <v>5585</v>
      </c>
      <c r="C1576" s="31" t="s">
        <v>6809</v>
      </c>
      <c r="D1576" s="32" t="s">
        <v>459</v>
      </c>
    </row>
    <row r="1577" spans="1:4" ht="27" x14ac:dyDescent="0.25">
      <c r="A1577" s="31" t="s">
        <v>3569</v>
      </c>
      <c r="B1577" s="31" t="s">
        <v>5586</v>
      </c>
      <c r="C1577" s="31" t="s">
        <v>6810</v>
      </c>
      <c r="D1577" s="32" t="s">
        <v>588</v>
      </c>
    </row>
    <row r="1578" spans="1:4" ht="27" x14ac:dyDescent="0.25">
      <c r="A1578" s="31" t="s">
        <v>3570</v>
      </c>
      <c r="B1578" s="31" t="s">
        <v>5587</v>
      </c>
      <c r="C1578" s="31" t="s">
        <v>6811</v>
      </c>
      <c r="D1578" s="32" t="s">
        <v>650</v>
      </c>
    </row>
    <row r="1579" spans="1:4" ht="54" x14ac:dyDescent="0.25">
      <c r="A1579" s="31" t="s">
        <v>3571</v>
      </c>
      <c r="B1579" s="31" t="s">
        <v>5588</v>
      </c>
      <c r="C1579" s="31" t="s">
        <v>6812</v>
      </c>
      <c r="D1579" s="32" t="s">
        <v>674</v>
      </c>
    </row>
    <row r="1580" spans="1:4" ht="40.5" x14ac:dyDescent="0.25">
      <c r="A1580" s="31" t="s">
        <v>3572</v>
      </c>
      <c r="B1580" s="31" t="s">
        <v>5589</v>
      </c>
      <c r="C1580" s="31" t="s">
        <v>6813</v>
      </c>
      <c r="D1580" s="32" t="s">
        <v>722</v>
      </c>
    </row>
    <row r="1581" spans="1:4" ht="27" x14ac:dyDescent="0.25">
      <c r="A1581" s="31" t="s">
        <v>3573</v>
      </c>
      <c r="B1581" s="31" t="s">
        <v>5590</v>
      </c>
      <c r="C1581" s="31" t="s">
        <v>6814</v>
      </c>
      <c r="D1581" s="32" t="s">
        <v>755</v>
      </c>
    </row>
    <row r="1582" spans="1:4" ht="27" x14ac:dyDescent="0.25">
      <c r="A1582" s="31" t="s">
        <v>3574</v>
      </c>
      <c r="B1582" s="31" t="s">
        <v>5591</v>
      </c>
      <c r="C1582" s="31" t="s">
        <v>6815</v>
      </c>
      <c r="D1582" s="32" t="s">
        <v>863</v>
      </c>
    </row>
    <row r="1583" spans="1:4" ht="27" x14ac:dyDescent="0.25">
      <c r="A1583" s="31" t="s">
        <v>3575</v>
      </c>
      <c r="B1583" s="31" t="s">
        <v>5592</v>
      </c>
      <c r="C1583" s="31" t="s">
        <v>6816</v>
      </c>
      <c r="D1583" s="32" t="s">
        <v>914</v>
      </c>
    </row>
    <row r="1584" spans="1:4" ht="54" x14ac:dyDescent="0.25">
      <c r="A1584" s="16" t="s">
        <v>3576</v>
      </c>
      <c r="B1584" s="16" t="s">
        <v>5593</v>
      </c>
      <c r="C1584" s="16" t="s">
        <v>6817</v>
      </c>
      <c r="D1584" s="30" t="s">
        <v>1618</v>
      </c>
    </row>
    <row r="1585" spans="1:4" ht="13.5" x14ac:dyDescent="0.25">
      <c r="A1585" s="16" t="s">
        <v>3577</v>
      </c>
      <c r="B1585" s="16" t="s">
        <v>5594</v>
      </c>
      <c r="C1585" s="16" t="s">
        <v>6818</v>
      </c>
      <c r="D1585" s="17" t="s">
        <v>170</v>
      </c>
    </row>
    <row r="1586" spans="1:4" ht="27" x14ac:dyDescent="0.25">
      <c r="A1586" s="16" t="s">
        <v>3578</v>
      </c>
      <c r="B1586" s="16" t="s">
        <v>5595</v>
      </c>
      <c r="C1586" s="16" t="s">
        <v>6819</v>
      </c>
      <c r="D1586" s="17" t="s">
        <v>330</v>
      </c>
    </row>
    <row r="1587" spans="1:4" ht="27" x14ac:dyDescent="0.25">
      <c r="A1587" s="31" t="s">
        <v>3579</v>
      </c>
      <c r="B1587" s="31" t="s">
        <v>5596</v>
      </c>
      <c r="C1587" s="31" t="s">
        <v>6820</v>
      </c>
      <c r="D1587" s="32" t="s">
        <v>333</v>
      </c>
    </row>
    <row r="1588" spans="1:4" ht="27" x14ac:dyDescent="0.25">
      <c r="A1588" s="31" t="s">
        <v>3580</v>
      </c>
      <c r="B1588" s="31" t="s">
        <v>5597</v>
      </c>
      <c r="C1588" s="31" t="s">
        <v>6821</v>
      </c>
      <c r="D1588" s="32" t="s">
        <v>369</v>
      </c>
    </row>
    <row r="1589" spans="1:4" ht="40.5" x14ac:dyDescent="0.25">
      <c r="A1589" s="31" t="s">
        <v>3581</v>
      </c>
      <c r="B1589" s="31" t="s">
        <v>5598</v>
      </c>
      <c r="C1589" s="31" t="s">
        <v>6822</v>
      </c>
      <c r="D1589" s="32" t="s">
        <v>384</v>
      </c>
    </row>
    <row r="1590" spans="1:4" ht="40.5" x14ac:dyDescent="0.25">
      <c r="A1590" s="31" t="s">
        <v>3582</v>
      </c>
      <c r="B1590" s="31" t="s">
        <v>5599</v>
      </c>
      <c r="C1590" s="31" t="s">
        <v>6823</v>
      </c>
      <c r="D1590" s="32" t="s">
        <v>459</v>
      </c>
    </row>
    <row r="1591" spans="1:4" ht="27" x14ac:dyDescent="0.25">
      <c r="A1591" s="31" t="s">
        <v>3583</v>
      </c>
      <c r="B1591" s="31" t="s">
        <v>5600</v>
      </c>
      <c r="C1591" s="31" t="s">
        <v>6824</v>
      </c>
      <c r="D1591" s="32" t="s">
        <v>588</v>
      </c>
    </row>
    <row r="1592" spans="1:4" ht="27" x14ac:dyDescent="0.25">
      <c r="A1592" s="31" t="s">
        <v>3584</v>
      </c>
      <c r="B1592" s="31" t="s">
        <v>5601</v>
      </c>
      <c r="C1592" s="31" t="s">
        <v>6825</v>
      </c>
      <c r="D1592" s="32" t="s">
        <v>650</v>
      </c>
    </row>
    <row r="1593" spans="1:4" ht="54" x14ac:dyDescent="0.25">
      <c r="A1593" s="31" t="s">
        <v>3585</v>
      </c>
      <c r="B1593" s="31" t="s">
        <v>5602</v>
      </c>
      <c r="C1593" s="31" t="s">
        <v>6826</v>
      </c>
      <c r="D1593" s="32" t="s">
        <v>674</v>
      </c>
    </row>
    <row r="1594" spans="1:4" ht="40.5" x14ac:dyDescent="0.25">
      <c r="A1594" s="31" t="s">
        <v>3586</v>
      </c>
      <c r="B1594" s="31" t="s">
        <v>5603</v>
      </c>
      <c r="C1594" s="31" t="s">
        <v>6827</v>
      </c>
      <c r="D1594" s="32" t="s">
        <v>722</v>
      </c>
    </row>
    <row r="1595" spans="1:4" ht="27" x14ac:dyDescent="0.25">
      <c r="A1595" s="31" t="s">
        <v>3587</v>
      </c>
      <c r="B1595" s="31" t="s">
        <v>5604</v>
      </c>
      <c r="C1595" s="31" t="s">
        <v>6828</v>
      </c>
      <c r="D1595" s="32" t="s">
        <v>755</v>
      </c>
    </row>
    <row r="1596" spans="1:4" ht="27" x14ac:dyDescent="0.25">
      <c r="A1596" s="31" t="s">
        <v>3588</v>
      </c>
      <c r="B1596" s="31" t="s">
        <v>5605</v>
      </c>
      <c r="C1596" s="31" t="s">
        <v>6829</v>
      </c>
      <c r="D1596" s="32" t="s">
        <v>863</v>
      </c>
    </row>
    <row r="1597" spans="1:4" ht="27" x14ac:dyDescent="0.25">
      <c r="A1597" s="31" t="s">
        <v>3589</v>
      </c>
      <c r="B1597" s="31" t="s">
        <v>5606</v>
      </c>
      <c r="C1597" s="31" t="s">
        <v>6830</v>
      </c>
      <c r="D1597" s="32" t="s">
        <v>914</v>
      </c>
    </row>
    <row r="1598" spans="1:4" ht="13.5" x14ac:dyDescent="0.25">
      <c r="A1598" s="16" t="s">
        <v>1529</v>
      </c>
      <c r="B1598" s="16" t="s">
        <v>5607</v>
      </c>
      <c r="C1598" s="16" t="s">
        <v>7123</v>
      </c>
      <c r="D1598" s="17" t="s">
        <v>3639</v>
      </c>
    </row>
    <row r="1599" spans="1:4" ht="27" x14ac:dyDescent="0.25">
      <c r="A1599" s="16" t="s">
        <v>3640</v>
      </c>
      <c r="B1599" s="16" t="s">
        <v>5608</v>
      </c>
      <c r="C1599" s="16" t="s">
        <v>7110</v>
      </c>
      <c r="D1599" s="17" t="s">
        <v>3668</v>
      </c>
    </row>
    <row r="1600" spans="1:4" ht="13.5" x14ac:dyDescent="0.25">
      <c r="A1600" s="16" t="s">
        <v>3641</v>
      </c>
      <c r="B1600" s="16" t="s">
        <v>5609</v>
      </c>
      <c r="C1600" s="16" t="s">
        <v>7124</v>
      </c>
      <c r="D1600" s="17" t="s">
        <v>170</v>
      </c>
    </row>
    <row r="1601" spans="1:4" ht="13.5" x14ac:dyDescent="0.25">
      <c r="A1601" s="16" t="s">
        <v>3642</v>
      </c>
      <c r="B1601" s="16" t="s">
        <v>5610</v>
      </c>
      <c r="C1601" s="16" t="s">
        <v>7125</v>
      </c>
      <c r="D1601" s="17" t="s">
        <v>330</v>
      </c>
    </row>
    <row r="1602" spans="1:4" ht="27" x14ac:dyDescent="0.25">
      <c r="A1602" s="31" t="s">
        <v>3643</v>
      </c>
      <c r="B1602" s="31" t="s">
        <v>5611</v>
      </c>
      <c r="C1602" s="31" t="s">
        <v>7126</v>
      </c>
      <c r="D1602" s="32" t="s">
        <v>333</v>
      </c>
    </row>
    <row r="1603" spans="1:4" ht="13.5" x14ac:dyDescent="0.25">
      <c r="A1603" s="31" t="s">
        <v>3644</v>
      </c>
      <c r="B1603" s="31" t="s">
        <v>5612</v>
      </c>
      <c r="C1603" s="31" t="s">
        <v>7127</v>
      </c>
      <c r="D1603" s="32" t="s">
        <v>369</v>
      </c>
    </row>
    <row r="1604" spans="1:4" ht="40.5" x14ac:dyDescent="0.25">
      <c r="A1604" s="31" t="s">
        <v>3645</v>
      </c>
      <c r="B1604" s="31" t="s">
        <v>5613</v>
      </c>
      <c r="C1604" s="31" t="s">
        <v>7128</v>
      </c>
      <c r="D1604" s="32" t="s">
        <v>384</v>
      </c>
    </row>
    <row r="1605" spans="1:4" ht="40.5" x14ac:dyDescent="0.25">
      <c r="A1605" s="31" t="s">
        <v>3646</v>
      </c>
      <c r="B1605" s="31" t="s">
        <v>5614</v>
      </c>
      <c r="C1605" s="31" t="s">
        <v>7129</v>
      </c>
      <c r="D1605" s="32" t="s">
        <v>459</v>
      </c>
    </row>
    <row r="1606" spans="1:4" ht="27" x14ac:dyDescent="0.25">
      <c r="A1606" s="31" t="s">
        <v>3647</v>
      </c>
      <c r="B1606" s="31" t="s">
        <v>5615</v>
      </c>
      <c r="C1606" s="31" t="s">
        <v>7130</v>
      </c>
      <c r="D1606" s="32" t="s">
        <v>588</v>
      </c>
    </row>
    <row r="1607" spans="1:4" ht="13.5" x14ac:dyDescent="0.25">
      <c r="A1607" s="31" t="s">
        <v>3648</v>
      </c>
      <c r="B1607" s="31" t="s">
        <v>5616</v>
      </c>
      <c r="C1607" s="31" t="s">
        <v>7131</v>
      </c>
      <c r="D1607" s="32" t="s">
        <v>650</v>
      </c>
    </row>
    <row r="1608" spans="1:4" ht="54" x14ac:dyDescent="0.25">
      <c r="A1608" s="31" t="s">
        <v>3649</v>
      </c>
      <c r="B1608" s="31" t="s">
        <v>5617</v>
      </c>
      <c r="C1608" s="31" t="s">
        <v>7132</v>
      </c>
      <c r="D1608" s="32" t="s">
        <v>674</v>
      </c>
    </row>
    <row r="1609" spans="1:4" ht="40.5" x14ac:dyDescent="0.25">
      <c r="A1609" s="31" t="s">
        <v>3650</v>
      </c>
      <c r="B1609" s="31" t="s">
        <v>5618</v>
      </c>
      <c r="C1609" s="31" t="s">
        <v>7133</v>
      </c>
      <c r="D1609" s="32" t="s">
        <v>722</v>
      </c>
    </row>
    <row r="1610" spans="1:4" ht="27" x14ac:dyDescent="0.25">
      <c r="A1610" s="31" t="s">
        <v>3651</v>
      </c>
      <c r="B1610" s="31" t="s">
        <v>5619</v>
      </c>
      <c r="C1610" s="31" t="s">
        <v>7134</v>
      </c>
      <c r="D1610" s="32" t="s">
        <v>755</v>
      </c>
    </row>
    <row r="1611" spans="1:4" ht="27" x14ac:dyDescent="0.25">
      <c r="A1611" s="31" t="s">
        <v>3652</v>
      </c>
      <c r="B1611" s="31" t="s">
        <v>5620</v>
      </c>
      <c r="C1611" s="31" t="s">
        <v>7135</v>
      </c>
      <c r="D1611" s="32" t="s">
        <v>863</v>
      </c>
    </row>
    <row r="1612" spans="1:4" ht="13.5" x14ac:dyDescent="0.25">
      <c r="A1612" s="31" t="s">
        <v>3653</v>
      </c>
      <c r="B1612" s="31" t="s">
        <v>5621</v>
      </c>
      <c r="C1612" s="31" t="s">
        <v>7136</v>
      </c>
      <c r="D1612" s="32" t="s">
        <v>914</v>
      </c>
    </row>
    <row r="1613" spans="1:4" ht="27" x14ac:dyDescent="0.25">
      <c r="A1613" s="16" t="s">
        <v>3669</v>
      </c>
      <c r="B1613" s="16" t="s">
        <v>5622</v>
      </c>
      <c r="C1613" s="16" t="s">
        <v>7111</v>
      </c>
      <c r="D1613" s="17" t="s">
        <v>3697</v>
      </c>
    </row>
    <row r="1614" spans="1:4" ht="13.5" x14ac:dyDescent="0.25">
      <c r="A1614" s="16" t="s">
        <v>3670</v>
      </c>
      <c r="B1614" s="16" t="s">
        <v>5623</v>
      </c>
      <c r="C1614" s="16" t="s">
        <v>7137</v>
      </c>
      <c r="D1614" s="17" t="s">
        <v>170</v>
      </c>
    </row>
    <row r="1615" spans="1:4" ht="13.5" x14ac:dyDescent="0.25">
      <c r="A1615" s="16" t="s">
        <v>3671</v>
      </c>
      <c r="B1615" s="16" t="s">
        <v>5624</v>
      </c>
      <c r="C1615" s="16" t="s">
        <v>7138</v>
      </c>
      <c r="D1615" s="17" t="s">
        <v>330</v>
      </c>
    </row>
    <row r="1616" spans="1:4" ht="27" x14ac:dyDescent="0.25">
      <c r="A1616" s="31" t="s">
        <v>3672</v>
      </c>
      <c r="B1616" s="31" t="s">
        <v>5625</v>
      </c>
      <c r="C1616" s="31" t="s">
        <v>7139</v>
      </c>
      <c r="D1616" s="32" t="s">
        <v>333</v>
      </c>
    </row>
    <row r="1617" spans="1:4" ht="13.5" x14ac:dyDescent="0.25">
      <c r="A1617" s="31" t="s">
        <v>3673</v>
      </c>
      <c r="B1617" s="31" t="s">
        <v>5626</v>
      </c>
      <c r="C1617" s="31" t="s">
        <v>7140</v>
      </c>
      <c r="D1617" s="32" t="s">
        <v>369</v>
      </c>
    </row>
    <row r="1618" spans="1:4" ht="40.5" x14ac:dyDescent="0.25">
      <c r="A1618" s="31" t="s">
        <v>3674</v>
      </c>
      <c r="B1618" s="31" t="s">
        <v>5627</v>
      </c>
      <c r="C1618" s="31" t="s">
        <v>7141</v>
      </c>
      <c r="D1618" s="32" t="s">
        <v>384</v>
      </c>
    </row>
    <row r="1619" spans="1:4" ht="40.5" x14ac:dyDescent="0.25">
      <c r="A1619" s="31" t="s">
        <v>3675</v>
      </c>
      <c r="B1619" s="31" t="s">
        <v>5628</v>
      </c>
      <c r="C1619" s="31" t="s">
        <v>7142</v>
      </c>
      <c r="D1619" s="32" t="s">
        <v>459</v>
      </c>
    </row>
    <row r="1620" spans="1:4" ht="27" x14ac:dyDescent="0.25">
      <c r="A1620" s="31" t="s">
        <v>3676</v>
      </c>
      <c r="B1620" s="31" t="s">
        <v>5629</v>
      </c>
      <c r="C1620" s="31" t="s">
        <v>7143</v>
      </c>
      <c r="D1620" s="32" t="s">
        <v>588</v>
      </c>
    </row>
    <row r="1621" spans="1:4" ht="13.5" x14ac:dyDescent="0.25">
      <c r="A1621" s="31" t="s">
        <v>3677</v>
      </c>
      <c r="B1621" s="31" t="s">
        <v>5630</v>
      </c>
      <c r="C1621" s="31" t="s">
        <v>7144</v>
      </c>
      <c r="D1621" s="32" t="s">
        <v>650</v>
      </c>
    </row>
    <row r="1622" spans="1:4" ht="54" x14ac:dyDescent="0.25">
      <c r="A1622" s="31" t="s">
        <v>3678</v>
      </c>
      <c r="B1622" s="31" t="s">
        <v>5631</v>
      </c>
      <c r="C1622" s="31" t="s">
        <v>7145</v>
      </c>
      <c r="D1622" s="32" t="s">
        <v>674</v>
      </c>
    </row>
    <row r="1623" spans="1:4" ht="40.5" x14ac:dyDescent="0.25">
      <c r="A1623" s="31" t="s">
        <v>3679</v>
      </c>
      <c r="B1623" s="31" t="s">
        <v>5632</v>
      </c>
      <c r="C1623" s="31" t="s">
        <v>7146</v>
      </c>
      <c r="D1623" s="32" t="s">
        <v>722</v>
      </c>
    </row>
    <row r="1624" spans="1:4" ht="27" x14ac:dyDescent="0.25">
      <c r="A1624" s="31" t="s">
        <v>3680</v>
      </c>
      <c r="B1624" s="31" t="s">
        <v>5633</v>
      </c>
      <c r="C1624" s="31" t="s">
        <v>7147</v>
      </c>
      <c r="D1624" s="32" t="s">
        <v>755</v>
      </c>
    </row>
    <row r="1625" spans="1:4" ht="27" x14ac:dyDescent="0.25">
      <c r="A1625" s="31" t="s">
        <v>3681</v>
      </c>
      <c r="B1625" s="31" t="s">
        <v>5634</v>
      </c>
      <c r="C1625" s="31" t="s">
        <v>7148</v>
      </c>
      <c r="D1625" s="32" t="s">
        <v>863</v>
      </c>
    </row>
    <row r="1626" spans="1:4" ht="13.5" x14ac:dyDescent="0.25">
      <c r="A1626" s="31" t="s">
        <v>3682</v>
      </c>
      <c r="B1626" s="31" t="s">
        <v>5635</v>
      </c>
      <c r="C1626" s="31" t="s">
        <v>7149</v>
      </c>
      <c r="D1626" s="32" t="s">
        <v>914</v>
      </c>
    </row>
    <row r="1627" spans="1:4" ht="27" x14ac:dyDescent="0.25">
      <c r="A1627" s="16" t="s">
        <v>3698</v>
      </c>
      <c r="B1627" s="16" t="s">
        <v>5636</v>
      </c>
      <c r="C1627" s="16" t="s">
        <v>7112</v>
      </c>
      <c r="D1627" s="17" t="s">
        <v>3726</v>
      </c>
    </row>
    <row r="1628" spans="1:4" ht="13.5" x14ac:dyDescent="0.25">
      <c r="A1628" s="16" t="s">
        <v>3700</v>
      </c>
      <c r="B1628" s="16" t="s">
        <v>5637</v>
      </c>
      <c r="C1628" s="16" t="s">
        <v>7150</v>
      </c>
      <c r="D1628" s="17" t="s">
        <v>170</v>
      </c>
    </row>
    <row r="1629" spans="1:4" ht="13.5" x14ac:dyDescent="0.25">
      <c r="A1629" s="16" t="s">
        <v>3702</v>
      </c>
      <c r="B1629" s="16" t="s">
        <v>5638</v>
      </c>
      <c r="C1629" s="16" t="s">
        <v>7151</v>
      </c>
      <c r="D1629" s="17" t="s">
        <v>330</v>
      </c>
    </row>
    <row r="1630" spans="1:4" ht="27" x14ac:dyDescent="0.25">
      <c r="A1630" s="31" t="s">
        <v>3704</v>
      </c>
      <c r="B1630" s="31" t="s">
        <v>5639</v>
      </c>
      <c r="C1630" s="31" t="s">
        <v>7152</v>
      </c>
      <c r="D1630" s="32" t="s">
        <v>333</v>
      </c>
    </row>
    <row r="1631" spans="1:4" ht="13.5" x14ac:dyDescent="0.25">
      <c r="A1631" s="31" t="s">
        <v>3706</v>
      </c>
      <c r="B1631" s="31" t="s">
        <v>5640</v>
      </c>
      <c r="C1631" s="31" t="s">
        <v>7153</v>
      </c>
      <c r="D1631" s="32" t="s">
        <v>369</v>
      </c>
    </row>
    <row r="1632" spans="1:4" ht="40.5" x14ac:dyDescent="0.25">
      <c r="A1632" s="31" t="s">
        <v>3708</v>
      </c>
      <c r="B1632" s="31" t="s">
        <v>5641</v>
      </c>
      <c r="C1632" s="31" t="s">
        <v>7154</v>
      </c>
      <c r="D1632" s="32" t="s">
        <v>384</v>
      </c>
    </row>
    <row r="1633" spans="1:4" ht="40.5" x14ac:dyDescent="0.25">
      <c r="A1633" s="31" t="s">
        <v>3710</v>
      </c>
      <c r="B1633" s="31" t="s">
        <v>5642</v>
      </c>
      <c r="C1633" s="31" t="s">
        <v>7155</v>
      </c>
      <c r="D1633" s="32" t="s">
        <v>459</v>
      </c>
    </row>
    <row r="1634" spans="1:4" ht="27" x14ac:dyDescent="0.25">
      <c r="A1634" s="31" t="s">
        <v>3712</v>
      </c>
      <c r="B1634" s="31" t="s">
        <v>5643</v>
      </c>
      <c r="C1634" s="31" t="s">
        <v>7156</v>
      </c>
      <c r="D1634" s="32" t="s">
        <v>588</v>
      </c>
    </row>
    <row r="1635" spans="1:4" ht="13.5" x14ac:dyDescent="0.25">
      <c r="A1635" s="31" t="s">
        <v>3714</v>
      </c>
      <c r="B1635" s="31" t="s">
        <v>5644</v>
      </c>
      <c r="C1635" s="31" t="s">
        <v>7157</v>
      </c>
      <c r="D1635" s="32" t="s">
        <v>650</v>
      </c>
    </row>
    <row r="1636" spans="1:4" ht="54" x14ac:dyDescent="0.25">
      <c r="A1636" s="31" t="s">
        <v>3716</v>
      </c>
      <c r="B1636" s="31" t="s">
        <v>5645</v>
      </c>
      <c r="C1636" s="31" t="s">
        <v>7158</v>
      </c>
      <c r="D1636" s="32" t="s">
        <v>674</v>
      </c>
    </row>
    <row r="1637" spans="1:4" ht="40.5" x14ac:dyDescent="0.25">
      <c r="A1637" s="31" t="s">
        <v>3718</v>
      </c>
      <c r="B1637" s="31" t="s">
        <v>5646</v>
      </c>
      <c r="C1637" s="31" t="s">
        <v>7159</v>
      </c>
      <c r="D1637" s="32" t="s">
        <v>722</v>
      </c>
    </row>
    <row r="1638" spans="1:4" ht="27" x14ac:dyDescent="0.25">
      <c r="A1638" s="31" t="s">
        <v>3720</v>
      </c>
      <c r="B1638" s="31" t="s">
        <v>5647</v>
      </c>
      <c r="C1638" s="31" t="s">
        <v>7160</v>
      </c>
      <c r="D1638" s="32" t="s">
        <v>755</v>
      </c>
    </row>
    <row r="1639" spans="1:4" ht="27" x14ac:dyDescent="0.25">
      <c r="A1639" s="31" t="s">
        <v>3722</v>
      </c>
      <c r="B1639" s="31" t="s">
        <v>5648</v>
      </c>
      <c r="C1639" s="31" t="s">
        <v>7161</v>
      </c>
      <c r="D1639" s="32" t="s">
        <v>863</v>
      </c>
    </row>
    <row r="1640" spans="1:4" ht="13.5" x14ac:dyDescent="0.25">
      <c r="A1640" s="31" t="s">
        <v>3724</v>
      </c>
      <c r="B1640" s="31" t="s">
        <v>5649</v>
      </c>
      <c r="C1640" s="31" t="s">
        <v>7162</v>
      </c>
      <c r="D1640" s="32" t="s">
        <v>914</v>
      </c>
    </row>
    <row r="1641" spans="1:4" ht="27" x14ac:dyDescent="0.25">
      <c r="A1641" s="16" t="s">
        <v>1531</v>
      </c>
      <c r="B1641" s="16" t="s">
        <v>5650</v>
      </c>
      <c r="C1641" s="16" t="s">
        <v>7113</v>
      </c>
      <c r="D1641" s="17" t="s">
        <v>1533</v>
      </c>
    </row>
    <row r="1642" spans="1:4" ht="13.5" x14ac:dyDescent="0.25">
      <c r="A1642" s="16" t="s">
        <v>1534</v>
      </c>
      <c r="B1642" s="16" t="s">
        <v>5651</v>
      </c>
      <c r="C1642" s="16" t="s">
        <v>7163</v>
      </c>
      <c r="D1642" s="17" t="s">
        <v>170</v>
      </c>
    </row>
    <row r="1643" spans="1:4" ht="13.5" x14ac:dyDescent="0.25">
      <c r="A1643" s="16" t="s">
        <v>1536</v>
      </c>
      <c r="B1643" s="16" t="s">
        <v>5652</v>
      </c>
      <c r="C1643" s="16" t="s">
        <v>7164</v>
      </c>
      <c r="D1643" s="17" t="s">
        <v>330</v>
      </c>
    </row>
    <row r="1644" spans="1:4" ht="27" x14ac:dyDescent="0.25">
      <c r="A1644" s="31" t="s">
        <v>1538</v>
      </c>
      <c r="B1644" s="31" t="s">
        <v>5653</v>
      </c>
      <c r="C1644" s="31" t="s">
        <v>7165</v>
      </c>
      <c r="D1644" s="32" t="s">
        <v>333</v>
      </c>
    </row>
    <row r="1645" spans="1:4" ht="13.5" x14ac:dyDescent="0.25">
      <c r="A1645" s="31" t="s">
        <v>1540</v>
      </c>
      <c r="B1645" s="31" t="s">
        <v>5654</v>
      </c>
      <c r="C1645" s="31" t="s">
        <v>7166</v>
      </c>
      <c r="D1645" s="32" t="s">
        <v>369</v>
      </c>
    </row>
    <row r="1646" spans="1:4" ht="40.5" x14ac:dyDescent="0.25">
      <c r="A1646" s="31" t="s">
        <v>1542</v>
      </c>
      <c r="B1646" s="31" t="s">
        <v>5655</v>
      </c>
      <c r="C1646" s="31" t="s">
        <v>7167</v>
      </c>
      <c r="D1646" s="32" t="s">
        <v>384</v>
      </c>
    </row>
    <row r="1647" spans="1:4" ht="40.5" x14ac:dyDescent="0.25">
      <c r="A1647" s="31" t="s">
        <v>1544</v>
      </c>
      <c r="B1647" s="31" t="s">
        <v>5656</v>
      </c>
      <c r="C1647" s="31" t="s">
        <v>7168</v>
      </c>
      <c r="D1647" s="32" t="s">
        <v>459</v>
      </c>
    </row>
    <row r="1648" spans="1:4" ht="27" x14ac:dyDescent="0.25">
      <c r="A1648" s="31" t="s">
        <v>1546</v>
      </c>
      <c r="B1648" s="31" t="s">
        <v>5657</v>
      </c>
      <c r="C1648" s="31" t="s">
        <v>7169</v>
      </c>
      <c r="D1648" s="32" t="s">
        <v>588</v>
      </c>
    </row>
    <row r="1649" spans="1:4" ht="13.5" x14ac:dyDescent="0.25">
      <c r="A1649" s="31" t="s">
        <v>1548</v>
      </c>
      <c r="B1649" s="31" t="s">
        <v>5658</v>
      </c>
      <c r="C1649" s="31" t="s">
        <v>7170</v>
      </c>
      <c r="D1649" s="32" t="s">
        <v>650</v>
      </c>
    </row>
    <row r="1650" spans="1:4" ht="54" x14ac:dyDescent="0.25">
      <c r="A1650" s="31" t="s">
        <v>1550</v>
      </c>
      <c r="B1650" s="31" t="s">
        <v>5659</v>
      </c>
      <c r="C1650" s="31" t="s">
        <v>7171</v>
      </c>
      <c r="D1650" s="32" t="s">
        <v>674</v>
      </c>
    </row>
    <row r="1651" spans="1:4" ht="40.5" x14ac:dyDescent="0.25">
      <c r="A1651" s="31" t="s">
        <v>1552</v>
      </c>
      <c r="B1651" s="31" t="s">
        <v>5660</v>
      </c>
      <c r="C1651" s="31" t="s">
        <v>7172</v>
      </c>
      <c r="D1651" s="32" t="s">
        <v>722</v>
      </c>
    </row>
    <row r="1652" spans="1:4" ht="27" x14ac:dyDescent="0.25">
      <c r="A1652" s="31" t="s">
        <v>1554</v>
      </c>
      <c r="B1652" s="31" t="s">
        <v>5661</v>
      </c>
      <c r="C1652" s="31" t="s">
        <v>7173</v>
      </c>
      <c r="D1652" s="32" t="s">
        <v>755</v>
      </c>
    </row>
    <row r="1653" spans="1:4" ht="27" x14ac:dyDescent="0.25">
      <c r="A1653" s="31" t="s">
        <v>1556</v>
      </c>
      <c r="B1653" s="31" t="s">
        <v>5662</v>
      </c>
      <c r="C1653" s="31" t="s">
        <v>7174</v>
      </c>
      <c r="D1653" s="32" t="s">
        <v>863</v>
      </c>
    </row>
    <row r="1654" spans="1:4" ht="13.5" x14ac:dyDescent="0.25">
      <c r="A1654" s="31" t="s">
        <v>1558</v>
      </c>
      <c r="B1654" s="31" t="s">
        <v>5663</v>
      </c>
      <c r="C1654" s="31" t="s">
        <v>7175</v>
      </c>
      <c r="D1654" s="32" t="s">
        <v>914</v>
      </c>
    </row>
    <row r="1655" spans="1:4" ht="27" x14ac:dyDescent="0.25">
      <c r="A1655" s="16" t="s">
        <v>3727</v>
      </c>
      <c r="B1655" s="16" t="s">
        <v>5664</v>
      </c>
      <c r="C1655" s="16" t="s">
        <v>7114</v>
      </c>
      <c r="D1655" s="17" t="s">
        <v>3755</v>
      </c>
    </row>
    <row r="1656" spans="1:4" ht="13.5" x14ac:dyDescent="0.25">
      <c r="A1656" s="16" t="s">
        <v>3729</v>
      </c>
      <c r="B1656" s="16" t="s">
        <v>5665</v>
      </c>
      <c r="C1656" s="16" t="s">
        <v>7176</v>
      </c>
      <c r="D1656" s="17" t="s">
        <v>170</v>
      </c>
    </row>
    <row r="1657" spans="1:4" ht="13.5" x14ac:dyDescent="0.25">
      <c r="A1657" s="16" t="s">
        <v>3731</v>
      </c>
      <c r="B1657" s="16" t="s">
        <v>5666</v>
      </c>
      <c r="C1657" s="16" t="s">
        <v>7177</v>
      </c>
      <c r="D1657" s="17" t="s">
        <v>330</v>
      </c>
    </row>
    <row r="1658" spans="1:4" ht="27" x14ac:dyDescent="0.25">
      <c r="A1658" s="31" t="s">
        <v>3733</v>
      </c>
      <c r="B1658" s="31" t="s">
        <v>5667</v>
      </c>
      <c r="C1658" s="31" t="s">
        <v>7178</v>
      </c>
      <c r="D1658" s="32" t="s">
        <v>333</v>
      </c>
    </row>
    <row r="1659" spans="1:4" ht="13.5" x14ac:dyDescent="0.25">
      <c r="A1659" s="31" t="s">
        <v>3735</v>
      </c>
      <c r="B1659" s="31" t="s">
        <v>5668</v>
      </c>
      <c r="C1659" s="31" t="s">
        <v>7179</v>
      </c>
      <c r="D1659" s="32" t="s">
        <v>369</v>
      </c>
    </row>
    <row r="1660" spans="1:4" ht="40.5" x14ac:dyDescent="0.25">
      <c r="A1660" s="31" t="s">
        <v>3737</v>
      </c>
      <c r="B1660" s="31" t="s">
        <v>5669</v>
      </c>
      <c r="C1660" s="31" t="s">
        <v>7180</v>
      </c>
      <c r="D1660" s="32" t="s">
        <v>384</v>
      </c>
    </row>
    <row r="1661" spans="1:4" ht="40.5" x14ac:dyDescent="0.25">
      <c r="A1661" s="31" t="s">
        <v>3739</v>
      </c>
      <c r="B1661" s="31" t="s">
        <v>5670</v>
      </c>
      <c r="C1661" s="31" t="s">
        <v>7181</v>
      </c>
      <c r="D1661" s="32" t="s">
        <v>459</v>
      </c>
    </row>
    <row r="1662" spans="1:4" ht="27" x14ac:dyDescent="0.25">
      <c r="A1662" s="31" t="s">
        <v>3741</v>
      </c>
      <c r="B1662" s="31" t="s">
        <v>5671</v>
      </c>
      <c r="C1662" s="31" t="s">
        <v>7182</v>
      </c>
      <c r="D1662" s="32" t="s">
        <v>588</v>
      </c>
    </row>
    <row r="1663" spans="1:4" ht="13.5" x14ac:dyDescent="0.25">
      <c r="A1663" s="31" t="s">
        <v>3743</v>
      </c>
      <c r="B1663" s="31" t="s">
        <v>5672</v>
      </c>
      <c r="C1663" s="31" t="s">
        <v>7183</v>
      </c>
      <c r="D1663" s="32" t="s">
        <v>650</v>
      </c>
    </row>
    <row r="1664" spans="1:4" ht="54" x14ac:dyDescent="0.25">
      <c r="A1664" s="31" t="s">
        <v>3745</v>
      </c>
      <c r="B1664" s="31" t="s">
        <v>5673</v>
      </c>
      <c r="C1664" s="31" t="s">
        <v>7184</v>
      </c>
      <c r="D1664" s="32" t="s">
        <v>674</v>
      </c>
    </row>
    <row r="1665" spans="1:4" ht="40.5" x14ac:dyDescent="0.25">
      <c r="A1665" s="31" t="s">
        <v>3747</v>
      </c>
      <c r="B1665" s="31" t="s">
        <v>5674</v>
      </c>
      <c r="C1665" s="31" t="s">
        <v>7185</v>
      </c>
      <c r="D1665" s="32" t="s">
        <v>722</v>
      </c>
    </row>
    <row r="1666" spans="1:4" ht="27" x14ac:dyDescent="0.25">
      <c r="A1666" s="31" t="s">
        <v>3749</v>
      </c>
      <c r="B1666" s="31" t="s">
        <v>5675</v>
      </c>
      <c r="C1666" s="31" t="s">
        <v>7186</v>
      </c>
      <c r="D1666" s="32" t="s">
        <v>755</v>
      </c>
    </row>
    <row r="1667" spans="1:4" ht="27" x14ac:dyDescent="0.25">
      <c r="A1667" s="31" t="s">
        <v>3751</v>
      </c>
      <c r="B1667" s="31" t="s">
        <v>5676</v>
      </c>
      <c r="C1667" s="31" t="s">
        <v>7187</v>
      </c>
      <c r="D1667" s="32" t="s">
        <v>863</v>
      </c>
    </row>
    <row r="1668" spans="1:4" ht="13.5" x14ac:dyDescent="0.25">
      <c r="A1668" s="31" t="s">
        <v>3753</v>
      </c>
      <c r="B1668" s="31" t="s">
        <v>5677</v>
      </c>
      <c r="C1668" s="31" t="s">
        <v>7188</v>
      </c>
      <c r="D1668" s="32" t="s">
        <v>914</v>
      </c>
    </row>
    <row r="1669" spans="1:4" ht="27" x14ac:dyDescent="0.25">
      <c r="A1669" s="16" t="s">
        <v>3756</v>
      </c>
      <c r="B1669" s="16" t="s">
        <v>5678</v>
      </c>
      <c r="C1669" s="16" t="s">
        <v>7115</v>
      </c>
      <c r="D1669" s="17" t="s">
        <v>3784</v>
      </c>
    </row>
    <row r="1670" spans="1:4" ht="13.5" x14ac:dyDescent="0.25">
      <c r="A1670" s="16" t="s">
        <v>3758</v>
      </c>
      <c r="B1670" s="16" t="s">
        <v>5679</v>
      </c>
      <c r="C1670" s="16" t="s">
        <v>7189</v>
      </c>
      <c r="D1670" s="17" t="s">
        <v>170</v>
      </c>
    </row>
    <row r="1671" spans="1:4" ht="13.5" x14ac:dyDescent="0.25">
      <c r="A1671" s="16" t="s">
        <v>3760</v>
      </c>
      <c r="B1671" s="16" t="s">
        <v>5680</v>
      </c>
      <c r="C1671" s="16" t="s">
        <v>7190</v>
      </c>
      <c r="D1671" s="17" t="s">
        <v>330</v>
      </c>
    </row>
    <row r="1672" spans="1:4" ht="27" x14ac:dyDescent="0.25">
      <c r="A1672" s="31" t="s">
        <v>3762</v>
      </c>
      <c r="B1672" s="31" t="s">
        <v>5681</v>
      </c>
      <c r="C1672" s="31" t="s">
        <v>7191</v>
      </c>
      <c r="D1672" s="32" t="s">
        <v>333</v>
      </c>
    </row>
    <row r="1673" spans="1:4" ht="13.5" x14ac:dyDescent="0.25">
      <c r="A1673" s="31" t="s">
        <v>3764</v>
      </c>
      <c r="B1673" s="31" t="s">
        <v>5682</v>
      </c>
      <c r="C1673" s="31" t="s">
        <v>7192</v>
      </c>
      <c r="D1673" s="32" t="s">
        <v>369</v>
      </c>
    </row>
    <row r="1674" spans="1:4" ht="40.5" x14ac:dyDescent="0.25">
      <c r="A1674" s="31" t="s">
        <v>3766</v>
      </c>
      <c r="B1674" s="31" t="s">
        <v>5683</v>
      </c>
      <c r="C1674" s="31" t="s">
        <v>7193</v>
      </c>
      <c r="D1674" s="32" t="s">
        <v>384</v>
      </c>
    </row>
    <row r="1675" spans="1:4" ht="40.5" x14ac:dyDescent="0.25">
      <c r="A1675" s="31" t="s">
        <v>3768</v>
      </c>
      <c r="B1675" s="31" t="s">
        <v>5684</v>
      </c>
      <c r="C1675" s="31" t="s">
        <v>7194</v>
      </c>
      <c r="D1675" s="32" t="s">
        <v>459</v>
      </c>
    </row>
    <row r="1676" spans="1:4" ht="27" x14ac:dyDescent="0.25">
      <c r="A1676" s="31" t="s">
        <v>3770</v>
      </c>
      <c r="B1676" s="31" t="s">
        <v>5685</v>
      </c>
      <c r="C1676" s="31" t="s">
        <v>7195</v>
      </c>
      <c r="D1676" s="32" t="s">
        <v>588</v>
      </c>
    </row>
    <row r="1677" spans="1:4" ht="13.5" x14ac:dyDescent="0.25">
      <c r="A1677" s="31" t="s">
        <v>3772</v>
      </c>
      <c r="B1677" s="31" t="s">
        <v>5686</v>
      </c>
      <c r="C1677" s="31" t="s">
        <v>7196</v>
      </c>
      <c r="D1677" s="32" t="s">
        <v>650</v>
      </c>
    </row>
    <row r="1678" spans="1:4" ht="54" x14ac:dyDescent="0.25">
      <c r="A1678" s="31" t="s">
        <v>3774</v>
      </c>
      <c r="B1678" s="31" t="s">
        <v>5687</v>
      </c>
      <c r="C1678" s="31" t="s">
        <v>7197</v>
      </c>
      <c r="D1678" s="32" t="s">
        <v>674</v>
      </c>
    </row>
    <row r="1679" spans="1:4" ht="40.5" x14ac:dyDescent="0.25">
      <c r="A1679" s="31" t="s">
        <v>3776</v>
      </c>
      <c r="B1679" s="31" t="s">
        <v>5688</v>
      </c>
      <c r="C1679" s="31" t="s">
        <v>7198</v>
      </c>
      <c r="D1679" s="32" t="s">
        <v>722</v>
      </c>
    </row>
    <row r="1680" spans="1:4" ht="27" x14ac:dyDescent="0.25">
      <c r="A1680" s="31" t="s">
        <v>3778</v>
      </c>
      <c r="B1680" s="31" t="s">
        <v>5689</v>
      </c>
      <c r="C1680" s="31" t="s">
        <v>7199</v>
      </c>
      <c r="D1680" s="32" t="s">
        <v>755</v>
      </c>
    </row>
    <row r="1681" spans="1:4" ht="27" x14ac:dyDescent="0.25">
      <c r="A1681" s="31" t="s">
        <v>3780</v>
      </c>
      <c r="B1681" s="31" t="s">
        <v>5690</v>
      </c>
      <c r="C1681" s="31" t="s">
        <v>7200</v>
      </c>
      <c r="D1681" s="32" t="s">
        <v>863</v>
      </c>
    </row>
    <row r="1682" spans="1:4" ht="13.5" x14ac:dyDescent="0.25">
      <c r="A1682" s="31" t="s">
        <v>3782</v>
      </c>
      <c r="B1682" s="31" t="s">
        <v>5691</v>
      </c>
      <c r="C1682" s="31" t="s">
        <v>7201</v>
      </c>
      <c r="D1682" s="32" t="s">
        <v>914</v>
      </c>
    </row>
    <row r="1683" spans="1:4" ht="13.5" x14ac:dyDescent="0.25">
      <c r="A1683" s="16" t="s">
        <v>3785</v>
      </c>
      <c r="B1683" s="16" t="s">
        <v>5692</v>
      </c>
      <c r="C1683" s="16" t="s">
        <v>7116</v>
      </c>
      <c r="D1683" s="17" t="s">
        <v>3813</v>
      </c>
    </row>
    <row r="1684" spans="1:4" ht="13.5" x14ac:dyDescent="0.25">
      <c r="A1684" s="16" t="s">
        <v>3787</v>
      </c>
      <c r="B1684" s="16" t="s">
        <v>5693</v>
      </c>
      <c r="C1684" s="16" t="s">
        <v>7202</v>
      </c>
      <c r="D1684" s="17" t="s">
        <v>170</v>
      </c>
    </row>
    <row r="1685" spans="1:4" ht="13.5" x14ac:dyDescent="0.25">
      <c r="A1685" s="16" t="s">
        <v>3789</v>
      </c>
      <c r="B1685" s="16" t="s">
        <v>5694</v>
      </c>
      <c r="C1685" s="16" t="s">
        <v>7203</v>
      </c>
      <c r="D1685" s="17" t="s">
        <v>330</v>
      </c>
    </row>
    <row r="1686" spans="1:4" ht="27" x14ac:dyDescent="0.25">
      <c r="A1686" s="31" t="s">
        <v>3791</v>
      </c>
      <c r="B1686" s="31" t="s">
        <v>5695</v>
      </c>
      <c r="C1686" s="31" t="s">
        <v>7204</v>
      </c>
      <c r="D1686" s="32" t="s">
        <v>333</v>
      </c>
    </row>
    <row r="1687" spans="1:4" ht="13.5" x14ac:dyDescent="0.25">
      <c r="A1687" s="31" t="s">
        <v>3793</v>
      </c>
      <c r="B1687" s="31" t="s">
        <v>5696</v>
      </c>
      <c r="C1687" s="31" t="s">
        <v>7205</v>
      </c>
      <c r="D1687" s="32" t="s">
        <v>369</v>
      </c>
    </row>
    <row r="1688" spans="1:4" ht="40.5" x14ac:dyDescent="0.25">
      <c r="A1688" s="31" t="s">
        <v>3795</v>
      </c>
      <c r="B1688" s="31" t="s">
        <v>5697</v>
      </c>
      <c r="C1688" s="31" t="s">
        <v>7206</v>
      </c>
      <c r="D1688" s="32" t="s">
        <v>384</v>
      </c>
    </row>
    <row r="1689" spans="1:4" ht="40.5" x14ac:dyDescent="0.25">
      <c r="A1689" s="31" t="s">
        <v>3797</v>
      </c>
      <c r="B1689" s="31" t="s">
        <v>5698</v>
      </c>
      <c r="C1689" s="31" t="s">
        <v>7207</v>
      </c>
      <c r="D1689" s="32" t="s">
        <v>459</v>
      </c>
    </row>
    <row r="1690" spans="1:4" ht="27" x14ac:dyDescent="0.25">
      <c r="A1690" s="31" t="s">
        <v>3799</v>
      </c>
      <c r="B1690" s="31" t="s">
        <v>5699</v>
      </c>
      <c r="C1690" s="31" t="s">
        <v>7208</v>
      </c>
      <c r="D1690" s="32" t="s">
        <v>588</v>
      </c>
    </row>
    <row r="1691" spans="1:4" ht="13.5" x14ac:dyDescent="0.25">
      <c r="A1691" s="31" t="s">
        <v>3801</v>
      </c>
      <c r="B1691" s="31" t="s">
        <v>5700</v>
      </c>
      <c r="C1691" s="31" t="s">
        <v>7209</v>
      </c>
      <c r="D1691" s="32" t="s">
        <v>650</v>
      </c>
    </row>
    <row r="1692" spans="1:4" ht="54" x14ac:dyDescent="0.25">
      <c r="A1692" s="31" t="s">
        <v>3803</v>
      </c>
      <c r="B1692" s="31" t="s">
        <v>5701</v>
      </c>
      <c r="C1692" s="31" t="s">
        <v>7210</v>
      </c>
      <c r="D1692" s="32" t="s">
        <v>674</v>
      </c>
    </row>
    <row r="1693" spans="1:4" ht="40.5" x14ac:dyDescent="0.25">
      <c r="A1693" s="31" t="s">
        <v>3805</v>
      </c>
      <c r="B1693" s="31" t="s">
        <v>5702</v>
      </c>
      <c r="C1693" s="31" t="s">
        <v>7211</v>
      </c>
      <c r="D1693" s="32" t="s">
        <v>722</v>
      </c>
    </row>
    <row r="1694" spans="1:4" ht="27" x14ac:dyDescent="0.25">
      <c r="A1694" s="31" t="s">
        <v>3807</v>
      </c>
      <c r="B1694" s="31" t="s">
        <v>5703</v>
      </c>
      <c r="C1694" s="31" t="s">
        <v>7212</v>
      </c>
      <c r="D1694" s="32" t="s">
        <v>755</v>
      </c>
    </row>
    <row r="1695" spans="1:4" ht="27" x14ac:dyDescent="0.25">
      <c r="A1695" s="31" t="s">
        <v>3809</v>
      </c>
      <c r="B1695" s="31" t="s">
        <v>5704</v>
      </c>
      <c r="C1695" s="31" t="s">
        <v>7213</v>
      </c>
      <c r="D1695" s="32" t="s">
        <v>863</v>
      </c>
    </row>
    <row r="1696" spans="1:4" ht="13.5" x14ac:dyDescent="0.25">
      <c r="A1696" s="31" t="s">
        <v>3811</v>
      </c>
      <c r="B1696" s="31" t="s">
        <v>5705</v>
      </c>
      <c r="C1696" s="31" t="s">
        <v>7214</v>
      </c>
      <c r="D1696" s="32" t="s">
        <v>914</v>
      </c>
    </row>
    <row r="1697" spans="1:4" ht="13.5" x14ac:dyDescent="0.25">
      <c r="A1697" s="16" t="s">
        <v>3814</v>
      </c>
      <c r="B1697" s="16" t="s">
        <v>5706</v>
      </c>
      <c r="C1697" s="16" t="s">
        <v>7117</v>
      </c>
      <c r="D1697" s="17" t="s">
        <v>3842</v>
      </c>
    </row>
    <row r="1698" spans="1:4" ht="13.5" x14ac:dyDescent="0.25">
      <c r="A1698" s="16" t="s">
        <v>3816</v>
      </c>
      <c r="B1698" s="16" t="s">
        <v>5707</v>
      </c>
      <c r="C1698" s="16" t="s">
        <v>7215</v>
      </c>
      <c r="D1698" s="17" t="s">
        <v>170</v>
      </c>
    </row>
    <row r="1699" spans="1:4" ht="13.5" x14ac:dyDescent="0.25">
      <c r="A1699" s="16" t="s">
        <v>3818</v>
      </c>
      <c r="B1699" s="16" t="s">
        <v>5708</v>
      </c>
      <c r="C1699" s="16" t="s">
        <v>7216</v>
      </c>
      <c r="D1699" s="17" t="s">
        <v>330</v>
      </c>
    </row>
    <row r="1700" spans="1:4" ht="27" x14ac:dyDescent="0.25">
      <c r="A1700" s="31" t="s">
        <v>3820</v>
      </c>
      <c r="B1700" s="31" t="s">
        <v>5709</v>
      </c>
      <c r="C1700" s="31" t="s">
        <v>7217</v>
      </c>
      <c r="D1700" s="32" t="s">
        <v>333</v>
      </c>
    </row>
    <row r="1701" spans="1:4" ht="13.5" x14ac:dyDescent="0.25">
      <c r="A1701" s="31" t="s">
        <v>3822</v>
      </c>
      <c r="B1701" s="31" t="s">
        <v>5710</v>
      </c>
      <c r="C1701" s="31" t="s">
        <v>7218</v>
      </c>
      <c r="D1701" s="32" t="s">
        <v>369</v>
      </c>
    </row>
    <row r="1702" spans="1:4" ht="40.5" x14ac:dyDescent="0.25">
      <c r="A1702" s="31" t="s">
        <v>3824</v>
      </c>
      <c r="B1702" s="31" t="s">
        <v>5711</v>
      </c>
      <c r="C1702" s="31" t="s">
        <v>7219</v>
      </c>
      <c r="D1702" s="32" t="s">
        <v>384</v>
      </c>
    </row>
    <row r="1703" spans="1:4" ht="40.5" x14ac:dyDescent="0.25">
      <c r="A1703" s="31" t="s">
        <v>3826</v>
      </c>
      <c r="B1703" s="31" t="s">
        <v>5712</v>
      </c>
      <c r="C1703" s="31" t="s">
        <v>7220</v>
      </c>
      <c r="D1703" s="32" t="s">
        <v>459</v>
      </c>
    </row>
    <row r="1704" spans="1:4" ht="27" x14ac:dyDescent="0.25">
      <c r="A1704" s="31" t="s">
        <v>3828</v>
      </c>
      <c r="B1704" s="31" t="s">
        <v>5713</v>
      </c>
      <c r="C1704" s="31" t="s">
        <v>7221</v>
      </c>
      <c r="D1704" s="32" t="s">
        <v>588</v>
      </c>
    </row>
    <row r="1705" spans="1:4" ht="13.5" x14ac:dyDescent="0.25">
      <c r="A1705" s="31" t="s">
        <v>3830</v>
      </c>
      <c r="B1705" s="31" t="s">
        <v>5714</v>
      </c>
      <c r="C1705" s="31" t="s">
        <v>7222</v>
      </c>
      <c r="D1705" s="32" t="s">
        <v>650</v>
      </c>
    </row>
    <row r="1706" spans="1:4" ht="54" x14ac:dyDescent="0.25">
      <c r="A1706" s="31" t="s">
        <v>3832</v>
      </c>
      <c r="B1706" s="31" t="s">
        <v>5715</v>
      </c>
      <c r="C1706" s="31" t="s">
        <v>7223</v>
      </c>
      <c r="D1706" s="32" t="s">
        <v>674</v>
      </c>
    </row>
    <row r="1707" spans="1:4" ht="40.5" x14ac:dyDescent="0.25">
      <c r="A1707" s="31" t="s">
        <v>3834</v>
      </c>
      <c r="B1707" s="31" t="s">
        <v>5716</v>
      </c>
      <c r="C1707" s="31" t="s">
        <v>7224</v>
      </c>
      <c r="D1707" s="32" t="s">
        <v>722</v>
      </c>
    </row>
    <row r="1708" spans="1:4" ht="27" x14ac:dyDescent="0.25">
      <c r="A1708" s="31" t="s">
        <v>3836</v>
      </c>
      <c r="B1708" s="31" t="s">
        <v>5717</v>
      </c>
      <c r="C1708" s="31" t="s">
        <v>7225</v>
      </c>
      <c r="D1708" s="32" t="s">
        <v>755</v>
      </c>
    </row>
    <row r="1709" spans="1:4" ht="27" x14ac:dyDescent="0.25">
      <c r="A1709" s="31" t="s">
        <v>3838</v>
      </c>
      <c r="B1709" s="31" t="s">
        <v>5718</v>
      </c>
      <c r="C1709" s="31" t="s">
        <v>7226</v>
      </c>
      <c r="D1709" s="32" t="s">
        <v>863</v>
      </c>
    </row>
    <row r="1710" spans="1:4" ht="13.5" x14ac:dyDescent="0.25">
      <c r="A1710" s="31" t="s">
        <v>3840</v>
      </c>
      <c r="B1710" s="31" t="s">
        <v>5719</v>
      </c>
      <c r="C1710" s="31" t="s">
        <v>7227</v>
      </c>
      <c r="D1710" s="32" t="s">
        <v>914</v>
      </c>
    </row>
    <row r="1711" spans="1:4" ht="27" x14ac:dyDescent="0.25">
      <c r="A1711" s="16" t="s">
        <v>3843</v>
      </c>
      <c r="B1711" s="16" t="s">
        <v>5720</v>
      </c>
      <c r="C1711" s="16" t="s">
        <v>7118</v>
      </c>
      <c r="D1711" s="17" t="s">
        <v>3871</v>
      </c>
    </row>
    <row r="1712" spans="1:4" ht="13.5" x14ac:dyDescent="0.25">
      <c r="A1712" s="16" t="s">
        <v>3845</v>
      </c>
      <c r="B1712" s="16" t="s">
        <v>5721</v>
      </c>
      <c r="C1712" s="16" t="s">
        <v>7228</v>
      </c>
      <c r="D1712" s="17" t="s">
        <v>170</v>
      </c>
    </row>
    <row r="1713" spans="1:4" ht="13.5" x14ac:dyDescent="0.25">
      <c r="A1713" s="16" t="s">
        <v>3847</v>
      </c>
      <c r="B1713" s="16" t="s">
        <v>5722</v>
      </c>
      <c r="C1713" s="16" t="s">
        <v>7229</v>
      </c>
      <c r="D1713" s="17" t="s">
        <v>330</v>
      </c>
    </row>
    <row r="1714" spans="1:4" ht="27" x14ac:dyDescent="0.25">
      <c r="A1714" s="31" t="s">
        <v>3849</v>
      </c>
      <c r="B1714" s="31" t="s">
        <v>5723</v>
      </c>
      <c r="C1714" s="31" t="s">
        <v>7230</v>
      </c>
      <c r="D1714" s="32" t="s">
        <v>333</v>
      </c>
    </row>
    <row r="1715" spans="1:4" ht="13.5" x14ac:dyDescent="0.25">
      <c r="A1715" s="31" t="s">
        <v>3851</v>
      </c>
      <c r="B1715" s="31" t="s">
        <v>5724</v>
      </c>
      <c r="C1715" s="31" t="s">
        <v>7231</v>
      </c>
      <c r="D1715" s="32" t="s">
        <v>369</v>
      </c>
    </row>
    <row r="1716" spans="1:4" ht="40.5" x14ac:dyDescent="0.25">
      <c r="A1716" s="31" t="s">
        <v>3853</v>
      </c>
      <c r="B1716" s="31" t="s">
        <v>5725</v>
      </c>
      <c r="C1716" s="31" t="s">
        <v>7232</v>
      </c>
      <c r="D1716" s="32" t="s">
        <v>384</v>
      </c>
    </row>
    <row r="1717" spans="1:4" ht="40.5" x14ac:dyDescent="0.25">
      <c r="A1717" s="31" t="s">
        <v>3855</v>
      </c>
      <c r="B1717" s="31" t="s">
        <v>5726</v>
      </c>
      <c r="C1717" s="31" t="s">
        <v>7233</v>
      </c>
      <c r="D1717" s="32" t="s">
        <v>459</v>
      </c>
    </row>
    <row r="1718" spans="1:4" ht="27" x14ac:dyDescent="0.25">
      <c r="A1718" s="31" t="s">
        <v>3857</v>
      </c>
      <c r="B1718" s="31" t="s">
        <v>5727</v>
      </c>
      <c r="C1718" s="31" t="s">
        <v>7234</v>
      </c>
      <c r="D1718" s="32" t="s">
        <v>588</v>
      </c>
    </row>
    <row r="1719" spans="1:4" ht="13.5" x14ac:dyDescent="0.25">
      <c r="A1719" s="31" t="s">
        <v>3859</v>
      </c>
      <c r="B1719" s="31" t="s">
        <v>5728</v>
      </c>
      <c r="C1719" s="31" t="s">
        <v>7235</v>
      </c>
      <c r="D1719" s="32" t="s">
        <v>650</v>
      </c>
    </row>
    <row r="1720" spans="1:4" ht="54" x14ac:dyDescent="0.25">
      <c r="A1720" s="31" t="s">
        <v>3861</v>
      </c>
      <c r="B1720" s="31" t="s">
        <v>5729</v>
      </c>
      <c r="C1720" s="31" t="s">
        <v>7236</v>
      </c>
      <c r="D1720" s="32" t="s">
        <v>674</v>
      </c>
    </row>
    <row r="1721" spans="1:4" ht="40.5" x14ac:dyDescent="0.25">
      <c r="A1721" s="31" t="s">
        <v>3863</v>
      </c>
      <c r="B1721" s="31" t="s">
        <v>5730</v>
      </c>
      <c r="C1721" s="31" t="s">
        <v>7237</v>
      </c>
      <c r="D1721" s="32" t="s">
        <v>722</v>
      </c>
    </row>
    <row r="1722" spans="1:4" ht="27" x14ac:dyDescent="0.25">
      <c r="A1722" s="31" t="s">
        <v>3865</v>
      </c>
      <c r="B1722" s="31" t="s">
        <v>5731</v>
      </c>
      <c r="C1722" s="31" t="s">
        <v>7238</v>
      </c>
      <c r="D1722" s="32" t="s">
        <v>755</v>
      </c>
    </row>
    <row r="1723" spans="1:4" ht="27" x14ac:dyDescent="0.25">
      <c r="A1723" s="31" t="s">
        <v>3867</v>
      </c>
      <c r="B1723" s="31" t="s">
        <v>5732</v>
      </c>
      <c r="C1723" s="31" t="s">
        <v>7239</v>
      </c>
      <c r="D1723" s="32" t="s">
        <v>863</v>
      </c>
    </row>
    <row r="1724" spans="1:4" ht="13.5" x14ac:dyDescent="0.25">
      <c r="A1724" s="31" t="s">
        <v>3869</v>
      </c>
      <c r="B1724" s="31" t="s">
        <v>5733</v>
      </c>
      <c r="C1724" s="31" t="s">
        <v>7240</v>
      </c>
      <c r="D1724" s="32" t="s">
        <v>914</v>
      </c>
    </row>
    <row r="1725" spans="1:4" ht="27" x14ac:dyDescent="0.25">
      <c r="A1725" s="16" t="s">
        <v>3872</v>
      </c>
      <c r="B1725" s="16" t="s">
        <v>5734</v>
      </c>
      <c r="C1725" s="16" t="s">
        <v>7119</v>
      </c>
      <c r="D1725" s="17" t="s">
        <v>3900</v>
      </c>
    </row>
    <row r="1726" spans="1:4" ht="13.5" x14ac:dyDescent="0.25">
      <c r="A1726" s="16" t="s">
        <v>3874</v>
      </c>
      <c r="B1726" s="16" t="s">
        <v>5735</v>
      </c>
      <c r="C1726" s="16" t="s">
        <v>7241</v>
      </c>
      <c r="D1726" s="17" t="s">
        <v>170</v>
      </c>
    </row>
    <row r="1727" spans="1:4" ht="13.5" x14ac:dyDescent="0.25">
      <c r="A1727" s="16" t="s">
        <v>3876</v>
      </c>
      <c r="B1727" s="16" t="s">
        <v>5736</v>
      </c>
      <c r="C1727" s="16" t="s">
        <v>7242</v>
      </c>
      <c r="D1727" s="17" t="s">
        <v>330</v>
      </c>
    </row>
    <row r="1728" spans="1:4" ht="27" x14ac:dyDescent="0.25">
      <c r="A1728" s="31" t="s">
        <v>3878</v>
      </c>
      <c r="B1728" s="31" t="s">
        <v>5737</v>
      </c>
      <c r="C1728" s="31" t="s">
        <v>7243</v>
      </c>
      <c r="D1728" s="32" t="s">
        <v>333</v>
      </c>
    </row>
    <row r="1729" spans="1:4" ht="13.5" x14ac:dyDescent="0.25">
      <c r="A1729" s="31" t="s">
        <v>3880</v>
      </c>
      <c r="B1729" s="31" t="s">
        <v>5738</v>
      </c>
      <c r="C1729" s="31" t="s">
        <v>7244</v>
      </c>
      <c r="D1729" s="32" t="s">
        <v>369</v>
      </c>
    </row>
    <row r="1730" spans="1:4" ht="40.5" x14ac:dyDescent="0.25">
      <c r="A1730" s="31" t="s">
        <v>3882</v>
      </c>
      <c r="B1730" s="31" t="s">
        <v>5739</v>
      </c>
      <c r="C1730" s="31" t="s">
        <v>7245</v>
      </c>
      <c r="D1730" s="32" t="s">
        <v>384</v>
      </c>
    </row>
    <row r="1731" spans="1:4" ht="40.5" x14ac:dyDescent="0.25">
      <c r="A1731" s="31" t="s">
        <v>3884</v>
      </c>
      <c r="B1731" s="31" t="s">
        <v>5740</v>
      </c>
      <c r="C1731" s="31" t="s">
        <v>7246</v>
      </c>
      <c r="D1731" s="32" t="s">
        <v>459</v>
      </c>
    </row>
    <row r="1732" spans="1:4" ht="27" x14ac:dyDescent="0.25">
      <c r="A1732" s="31" t="s">
        <v>3886</v>
      </c>
      <c r="B1732" s="31" t="s">
        <v>5741</v>
      </c>
      <c r="C1732" s="31" t="s">
        <v>7247</v>
      </c>
      <c r="D1732" s="32" t="s">
        <v>588</v>
      </c>
    </row>
    <row r="1733" spans="1:4" ht="13.5" x14ac:dyDescent="0.25">
      <c r="A1733" s="31" t="s">
        <v>3888</v>
      </c>
      <c r="B1733" s="31" t="s">
        <v>5742</v>
      </c>
      <c r="C1733" s="31" t="s">
        <v>7248</v>
      </c>
      <c r="D1733" s="32" t="s">
        <v>650</v>
      </c>
    </row>
    <row r="1734" spans="1:4" ht="54" x14ac:dyDescent="0.25">
      <c r="A1734" s="31" t="s">
        <v>3890</v>
      </c>
      <c r="B1734" s="31" t="s">
        <v>5743</v>
      </c>
      <c r="C1734" s="31" t="s">
        <v>7249</v>
      </c>
      <c r="D1734" s="32" t="s">
        <v>674</v>
      </c>
    </row>
    <row r="1735" spans="1:4" ht="40.5" x14ac:dyDescent="0.25">
      <c r="A1735" s="31" t="s">
        <v>3892</v>
      </c>
      <c r="B1735" s="31" t="s">
        <v>5744</v>
      </c>
      <c r="C1735" s="31" t="s">
        <v>7250</v>
      </c>
      <c r="D1735" s="32" t="s">
        <v>722</v>
      </c>
    </row>
    <row r="1736" spans="1:4" ht="27" x14ac:dyDescent="0.25">
      <c r="A1736" s="31" t="s">
        <v>3894</v>
      </c>
      <c r="B1736" s="31" t="s">
        <v>5745</v>
      </c>
      <c r="C1736" s="31" t="s">
        <v>7251</v>
      </c>
      <c r="D1736" s="32" t="s">
        <v>755</v>
      </c>
    </row>
    <row r="1737" spans="1:4" ht="27" x14ac:dyDescent="0.25">
      <c r="A1737" s="31" t="s">
        <v>3896</v>
      </c>
      <c r="B1737" s="31" t="s">
        <v>5746</v>
      </c>
      <c r="C1737" s="31" t="s">
        <v>7252</v>
      </c>
      <c r="D1737" s="32" t="s">
        <v>863</v>
      </c>
    </row>
    <row r="1738" spans="1:4" ht="13.5" x14ac:dyDescent="0.25">
      <c r="A1738" s="31" t="s">
        <v>3898</v>
      </c>
      <c r="B1738" s="31" t="s">
        <v>5747</v>
      </c>
      <c r="C1738" s="31" t="s">
        <v>7253</v>
      </c>
      <c r="D1738" s="32" t="s">
        <v>914</v>
      </c>
    </row>
    <row r="1739" spans="1:4" ht="27" x14ac:dyDescent="0.25">
      <c r="A1739" s="16" t="s">
        <v>3959</v>
      </c>
      <c r="B1739" s="16" t="s">
        <v>5748</v>
      </c>
      <c r="C1739" s="16" t="s">
        <v>7120</v>
      </c>
      <c r="D1739" s="17" t="s">
        <v>4011</v>
      </c>
    </row>
    <row r="1740" spans="1:4" ht="13.5" x14ac:dyDescent="0.25">
      <c r="A1740" s="16" t="s">
        <v>3961</v>
      </c>
      <c r="B1740" s="16" t="s">
        <v>5749</v>
      </c>
      <c r="C1740" s="16" t="s">
        <v>7254</v>
      </c>
      <c r="D1740" s="17" t="s">
        <v>170</v>
      </c>
    </row>
    <row r="1741" spans="1:4" ht="13.5" x14ac:dyDescent="0.25">
      <c r="A1741" s="16" t="s">
        <v>3963</v>
      </c>
      <c r="B1741" s="16" t="s">
        <v>5750</v>
      </c>
      <c r="C1741" s="16" t="s">
        <v>7255</v>
      </c>
      <c r="D1741" s="17" t="s">
        <v>330</v>
      </c>
    </row>
    <row r="1742" spans="1:4" ht="27" x14ac:dyDescent="0.25">
      <c r="A1742" s="31" t="s">
        <v>3965</v>
      </c>
      <c r="B1742" s="31" t="s">
        <v>5751</v>
      </c>
      <c r="C1742" s="31" t="s">
        <v>7256</v>
      </c>
      <c r="D1742" s="32" t="s">
        <v>333</v>
      </c>
    </row>
    <row r="1743" spans="1:4" ht="13.5" x14ac:dyDescent="0.25">
      <c r="A1743" s="31" t="s">
        <v>3967</v>
      </c>
      <c r="B1743" s="31" t="s">
        <v>5752</v>
      </c>
      <c r="C1743" s="31" t="s">
        <v>7257</v>
      </c>
      <c r="D1743" s="32" t="s">
        <v>369</v>
      </c>
    </row>
    <row r="1744" spans="1:4" ht="40.5" x14ac:dyDescent="0.25">
      <c r="A1744" s="31" t="s">
        <v>3969</v>
      </c>
      <c r="B1744" s="31" t="s">
        <v>5753</v>
      </c>
      <c r="C1744" s="31" t="s">
        <v>7258</v>
      </c>
      <c r="D1744" s="32" t="s">
        <v>384</v>
      </c>
    </row>
    <row r="1745" spans="1:4" ht="40.5" x14ac:dyDescent="0.25">
      <c r="A1745" s="31" t="s">
        <v>3971</v>
      </c>
      <c r="B1745" s="31" t="s">
        <v>5754</v>
      </c>
      <c r="C1745" s="31" t="s">
        <v>7259</v>
      </c>
      <c r="D1745" s="32" t="s">
        <v>459</v>
      </c>
    </row>
    <row r="1746" spans="1:4" ht="27" x14ac:dyDescent="0.25">
      <c r="A1746" s="31" t="s">
        <v>3973</v>
      </c>
      <c r="B1746" s="31" t="s">
        <v>5755</v>
      </c>
      <c r="C1746" s="31" t="s">
        <v>7260</v>
      </c>
      <c r="D1746" s="32" t="s">
        <v>588</v>
      </c>
    </row>
    <row r="1747" spans="1:4" ht="13.5" x14ac:dyDescent="0.25">
      <c r="A1747" s="31" t="s">
        <v>3975</v>
      </c>
      <c r="B1747" s="31" t="s">
        <v>5756</v>
      </c>
      <c r="C1747" s="31" t="s">
        <v>7261</v>
      </c>
      <c r="D1747" s="32" t="s">
        <v>650</v>
      </c>
    </row>
    <row r="1748" spans="1:4" ht="54" x14ac:dyDescent="0.25">
      <c r="A1748" s="31" t="s">
        <v>3977</v>
      </c>
      <c r="B1748" s="31" t="s">
        <v>5757</v>
      </c>
      <c r="C1748" s="31" t="s">
        <v>7262</v>
      </c>
      <c r="D1748" s="32" t="s">
        <v>674</v>
      </c>
    </row>
    <row r="1749" spans="1:4" ht="40.5" x14ac:dyDescent="0.25">
      <c r="A1749" s="31" t="s">
        <v>3979</v>
      </c>
      <c r="B1749" s="31" t="s">
        <v>5758</v>
      </c>
      <c r="C1749" s="31" t="s">
        <v>7263</v>
      </c>
      <c r="D1749" s="32" t="s">
        <v>722</v>
      </c>
    </row>
    <row r="1750" spans="1:4" ht="27" x14ac:dyDescent="0.25">
      <c r="A1750" s="31" t="s">
        <v>3981</v>
      </c>
      <c r="B1750" s="31" t="s">
        <v>5759</v>
      </c>
      <c r="C1750" s="31" t="s">
        <v>7264</v>
      </c>
      <c r="D1750" s="32" t="s">
        <v>755</v>
      </c>
    </row>
    <row r="1751" spans="1:4" ht="27" x14ac:dyDescent="0.25">
      <c r="A1751" s="31" t="s">
        <v>3983</v>
      </c>
      <c r="B1751" s="31" t="s">
        <v>5760</v>
      </c>
      <c r="C1751" s="31" t="s">
        <v>7265</v>
      </c>
      <c r="D1751" s="32" t="s">
        <v>863</v>
      </c>
    </row>
    <row r="1752" spans="1:4" ht="13.5" x14ac:dyDescent="0.25">
      <c r="A1752" s="31" t="s">
        <v>3985</v>
      </c>
      <c r="B1752" s="31" t="s">
        <v>5761</v>
      </c>
      <c r="C1752" s="31" t="s">
        <v>7266</v>
      </c>
      <c r="D1752" s="32" t="s">
        <v>914</v>
      </c>
    </row>
    <row r="1753" spans="1:4" ht="27" x14ac:dyDescent="0.25">
      <c r="A1753" s="16" t="s">
        <v>3901</v>
      </c>
      <c r="B1753" s="16" t="s">
        <v>5762</v>
      </c>
      <c r="C1753" s="16" t="s">
        <v>7121</v>
      </c>
      <c r="D1753" s="17" t="s">
        <v>3929</v>
      </c>
    </row>
    <row r="1754" spans="1:4" ht="13.5" x14ac:dyDescent="0.25">
      <c r="A1754" s="16" t="s">
        <v>3903</v>
      </c>
      <c r="B1754" s="16" t="s">
        <v>5763</v>
      </c>
      <c r="C1754" s="16" t="s">
        <v>7267</v>
      </c>
      <c r="D1754" s="17" t="s">
        <v>170</v>
      </c>
    </row>
    <row r="1755" spans="1:4" ht="13.5" x14ac:dyDescent="0.25">
      <c r="A1755" s="16" t="s">
        <v>3905</v>
      </c>
      <c r="B1755" s="16" t="s">
        <v>5764</v>
      </c>
      <c r="C1755" s="16" t="s">
        <v>7268</v>
      </c>
      <c r="D1755" s="17" t="s">
        <v>330</v>
      </c>
    </row>
    <row r="1756" spans="1:4" ht="27" x14ac:dyDescent="0.25">
      <c r="A1756" s="31" t="s">
        <v>3907</v>
      </c>
      <c r="B1756" s="31" t="s">
        <v>5765</v>
      </c>
      <c r="C1756" s="31" t="s">
        <v>7269</v>
      </c>
      <c r="D1756" s="32" t="s">
        <v>333</v>
      </c>
    </row>
    <row r="1757" spans="1:4" ht="13.5" x14ac:dyDescent="0.25">
      <c r="A1757" s="31" t="s">
        <v>3909</v>
      </c>
      <c r="B1757" s="31" t="s">
        <v>5766</v>
      </c>
      <c r="C1757" s="31" t="s">
        <v>7270</v>
      </c>
      <c r="D1757" s="32" t="s">
        <v>369</v>
      </c>
    </row>
    <row r="1758" spans="1:4" ht="40.5" x14ac:dyDescent="0.25">
      <c r="A1758" s="31" t="s">
        <v>3911</v>
      </c>
      <c r="B1758" s="31" t="s">
        <v>5767</v>
      </c>
      <c r="C1758" s="31" t="s">
        <v>7271</v>
      </c>
      <c r="D1758" s="32" t="s">
        <v>384</v>
      </c>
    </row>
    <row r="1759" spans="1:4" ht="40.5" x14ac:dyDescent="0.25">
      <c r="A1759" s="31" t="s">
        <v>3913</v>
      </c>
      <c r="B1759" s="31" t="s">
        <v>5768</v>
      </c>
      <c r="C1759" s="31" t="s">
        <v>7272</v>
      </c>
      <c r="D1759" s="32" t="s">
        <v>459</v>
      </c>
    </row>
    <row r="1760" spans="1:4" ht="27" x14ac:dyDescent="0.25">
      <c r="A1760" s="31" t="s">
        <v>3915</v>
      </c>
      <c r="B1760" s="31" t="s">
        <v>5769</v>
      </c>
      <c r="C1760" s="31" t="s">
        <v>7273</v>
      </c>
      <c r="D1760" s="32" t="s">
        <v>588</v>
      </c>
    </row>
    <row r="1761" spans="1:4" ht="13.5" x14ac:dyDescent="0.25">
      <c r="A1761" s="31" t="s">
        <v>3917</v>
      </c>
      <c r="B1761" s="31" t="s">
        <v>5770</v>
      </c>
      <c r="C1761" s="31" t="s">
        <v>7274</v>
      </c>
      <c r="D1761" s="32" t="s">
        <v>650</v>
      </c>
    </row>
    <row r="1762" spans="1:4" ht="54" x14ac:dyDescent="0.25">
      <c r="A1762" s="31" t="s">
        <v>3919</v>
      </c>
      <c r="B1762" s="31" t="s">
        <v>5771</v>
      </c>
      <c r="C1762" s="31" t="s">
        <v>7275</v>
      </c>
      <c r="D1762" s="32" t="s">
        <v>674</v>
      </c>
    </row>
    <row r="1763" spans="1:4" ht="40.5" x14ac:dyDescent="0.25">
      <c r="A1763" s="31" t="s">
        <v>3921</v>
      </c>
      <c r="B1763" s="31" t="s">
        <v>5772</v>
      </c>
      <c r="C1763" s="31" t="s">
        <v>7276</v>
      </c>
      <c r="D1763" s="32" t="s">
        <v>722</v>
      </c>
    </row>
    <row r="1764" spans="1:4" ht="27" x14ac:dyDescent="0.25">
      <c r="A1764" s="31" t="s">
        <v>3923</v>
      </c>
      <c r="B1764" s="31" t="s">
        <v>5773</v>
      </c>
      <c r="C1764" s="31" t="s">
        <v>7277</v>
      </c>
      <c r="D1764" s="32" t="s">
        <v>755</v>
      </c>
    </row>
    <row r="1765" spans="1:4" ht="27" x14ac:dyDescent="0.25">
      <c r="A1765" s="31" t="s">
        <v>3925</v>
      </c>
      <c r="B1765" s="31" t="s">
        <v>5774</v>
      </c>
      <c r="C1765" s="31" t="s">
        <v>7278</v>
      </c>
      <c r="D1765" s="32" t="s">
        <v>863</v>
      </c>
    </row>
    <row r="1766" spans="1:4" ht="13.5" x14ac:dyDescent="0.25">
      <c r="A1766" s="31" t="s">
        <v>3927</v>
      </c>
      <c r="B1766" s="31" t="s">
        <v>5775</v>
      </c>
      <c r="C1766" s="31" t="s">
        <v>7279</v>
      </c>
      <c r="D1766" s="32" t="s">
        <v>914</v>
      </c>
    </row>
    <row r="1767" spans="1:4" ht="27" x14ac:dyDescent="0.25">
      <c r="A1767" s="16" t="s">
        <v>3930</v>
      </c>
      <c r="B1767" s="16" t="s">
        <v>5776</v>
      </c>
      <c r="C1767" s="16" t="s">
        <v>7122</v>
      </c>
      <c r="D1767" s="17" t="s">
        <v>3958</v>
      </c>
    </row>
    <row r="1768" spans="1:4" ht="13.5" x14ac:dyDescent="0.25">
      <c r="A1768" s="16" t="s">
        <v>3932</v>
      </c>
      <c r="B1768" s="16" t="s">
        <v>5777</v>
      </c>
      <c r="C1768" s="16" t="s">
        <v>7280</v>
      </c>
      <c r="D1768" s="17" t="s">
        <v>170</v>
      </c>
    </row>
    <row r="1769" spans="1:4" ht="13.5" x14ac:dyDescent="0.25">
      <c r="A1769" s="16" t="s">
        <v>3934</v>
      </c>
      <c r="B1769" s="16" t="s">
        <v>5778</v>
      </c>
      <c r="C1769" s="16" t="s">
        <v>7281</v>
      </c>
      <c r="D1769" s="17" t="s">
        <v>330</v>
      </c>
    </row>
    <row r="1770" spans="1:4" ht="27" x14ac:dyDescent="0.25">
      <c r="A1770" s="31" t="s">
        <v>3936</v>
      </c>
      <c r="B1770" s="31" t="s">
        <v>5779</v>
      </c>
      <c r="C1770" s="31" t="s">
        <v>7282</v>
      </c>
      <c r="D1770" s="32" t="s">
        <v>333</v>
      </c>
    </row>
    <row r="1771" spans="1:4" ht="13.5" x14ac:dyDescent="0.25">
      <c r="A1771" s="31" t="s">
        <v>3938</v>
      </c>
      <c r="B1771" s="31" t="s">
        <v>5780</v>
      </c>
      <c r="C1771" s="31" t="s">
        <v>7283</v>
      </c>
      <c r="D1771" s="32" t="s">
        <v>369</v>
      </c>
    </row>
    <row r="1772" spans="1:4" ht="40.5" x14ac:dyDescent="0.25">
      <c r="A1772" s="31" t="s">
        <v>3940</v>
      </c>
      <c r="B1772" s="31" t="s">
        <v>5781</v>
      </c>
      <c r="C1772" s="31" t="s">
        <v>7284</v>
      </c>
      <c r="D1772" s="32" t="s">
        <v>384</v>
      </c>
    </row>
    <row r="1773" spans="1:4" ht="40.5" x14ac:dyDescent="0.25">
      <c r="A1773" s="31" t="s">
        <v>3942</v>
      </c>
      <c r="B1773" s="31" t="s">
        <v>5782</v>
      </c>
      <c r="C1773" s="31" t="s">
        <v>7285</v>
      </c>
      <c r="D1773" s="32" t="s">
        <v>459</v>
      </c>
    </row>
    <row r="1774" spans="1:4" ht="27" x14ac:dyDescent="0.25">
      <c r="A1774" s="31" t="s">
        <v>3944</v>
      </c>
      <c r="B1774" s="31" t="s">
        <v>5783</v>
      </c>
      <c r="C1774" s="31" t="s">
        <v>7286</v>
      </c>
      <c r="D1774" s="32" t="s">
        <v>588</v>
      </c>
    </row>
    <row r="1775" spans="1:4" ht="13.5" x14ac:dyDescent="0.25">
      <c r="A1775" s="31" t="s">
        <v>3946</v>
      </c>
      <c r="B1775" s="31" t="s">
        <v>5784</v>
      </c>
      <c r="C1775" s="31" t="s">
        <v>7287</v>
      </c>
      <c r="D1775" s="32" t="s">
        <v>650</v>
      </c>
    </row>
    <row r="1776" spans="1:4" ht="54" x14ac:dyDescent="0.25">
      <c r="A1776" s="31" t="s">
        <v>3948</v>
      </c>
      <c r="B1776" s="31" t="s">
        <v>5785</v>
      </c>
      <c r="C1776" s="31" t="s">
        <v>7288</v>
      </c>
      <c r="D1776" s="32" t="s">
        <v>674</v>
      </c>
    </row>
    <row r="1777" spans="1:4" ht="40.5" x14ac:dyDescent="0.25">
      <c r="A1777" s="31" t="s">
        <v>3950</v>
      </c>
      <c r="B1777" s="31" t="s">
        <v>5786</v>
      </c>
      <c r="C1777" s="31" t="s">
        <v>7289</v>
      </c>
      <c r="D1777" s="32" t="s">
        <v>722</v>
      </c>
    </row>
    <row r="1778" spans="1:4" ht="27" x14ac:dyDescent="0.25">
      <c r="A1778" s="31" t="s">
        <v>3952</v>
      </c>
      <c r="B1778" s="31" t="s">
        <v>5787</v>
      </c>
      <c r="C1778" s="31" t="s">
        <v>7290</v>
      </c>
      <c r="D1778" s="32" t="s">
        <v>755</v>
      </c>
    </row>
    <row r="1779" spans="1:4" ht="27" x14ac:dyDescent="0.25">
      <c r="A1779" s="31" t="s">
        <v>3954</v>
      </c>
      <c r="B1779" s="31" t="s">
        <v>5788</v>
      </c>
      <c r="C1779" s="31" t="s">
        <v>7291</v>
      </c>
      <c r="D1779" s="32" t="s">
        <v>863</v>
      </c>
    </row>
    <row r="1780" spans="1:4" ht="13.5" x14ac:dyDescent="0.25">
      <c r="A1780" s="31" t="s">
        <v>3956</v>
      </c>
      <c r="B1780" s="31" t="s">
        <v>5789</v>
      </c>
      <c r="C1780" s="31" t="s">
        <v>7292</v>
      </c>
      <c r="D1780" s="32" t="s">
        <v>914</v>
      </c>
    </row>
    <row r="1781" spans="1:4" ht="13.5" x14ac:dyDescent="0.25">
      <c r="A1781" s="31"/>
      <c r="B1781" s="31"/>
      <c r="C1781" s="31"/>
      <c r="D1781" s="32" t="s">
        <v>4010</v>
      </c>
    </row>
    <row r="1782" spans="1:4" ht="13.5" x14ac:dyDescent="0.25">
      <c r="A1782" s="33"/>
      <c r="B1782" s="34"/>
      <c r="C1782" s="34"/>
      <c r="D1782" s="35" t="s">
        <v>1560</v>
      </c>
    </row>
    <row r="1783" spans="1:4" ht="13.5" x14ac:dyDescent="0.25">
      <c r="A1783" s="33"/>
      <c r="B1783" s="36" t="s">
        <v>1561</v>
      </c>
      <c r="C1783" s="36" t="s">
        <v>1561</v>
      </c>
      <c r="D1783" s="35" t="s">
        <v>1562</v>
      </c>
    </row>
    <row r="1784" spans="1:4" ht="13.5" x14ac:dyDescent="0.25">
      <c r="A1784" s="33"/>
      <c r="B1784" s="34"/>
      <c r="C1784" s="34"/>
      <c r="D1784" s="35" t="s">
        <v>1563</v>
      </c>
    </row>
  </sheetData>
  <hyperlinks>
    <hyperlink ref="F7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"/>
  <sheetViews>
    <sheetView workbookViewId="0">
      <selection activeCell="C12" sqref="C12"/>
    </sheetView>
  </sheetViews>
  <sheetFormatPr baseColWidth="10" defaultRowHeight="12.75" x14ac:dyDescent="0.2"/>
  <cols>
    <col min="3" max="3" width="51.85546875" customWidth="1"/>
  </cols>
  <sheetData>
    <row r="1" spans="1:3" x14ac:dyDescent="0.2">
      <c r="A1" s="107" t="s">
        <v>6836</v>
      </c>
      <c r="B1" s="107" t="s">
        <v>6978</v>
      </c>
      <c r="C1" s="108" t="s">
        <v>6837</v>
      </c>
    </row>
    <row r="2" spans="1:3" x14ac:dyDescent="0.2">
      <c r="A2" s="109" t="s">
        <v>6838</v>
      </c>
      <c r="B2" s="109">
        <v>1</v>
      </c>
      <c r="C2" s="108" t="s">
        <v>6839</v>
      </c>
    </row>
    <row r="3" spans="1:3" x14ac:dyDescent="0.2">
      <c r="A3" s="110" t="s">
        <v>6840</v>
      </c>
      <c r="B3" s="110" t="s">
        <v>6979</v>
      </c>
      <c r="C3" s="111" t="s">
        <v>6841</v>
      </c>
    </row>
    <row r="4" spans="1:3" ht="25.5" x14ac:dyDescent="0.2">
      <c r="A4" s="110" t="s">
        <v>6842</v>
      </c>
      <c r="B4" s="110" t="s">
        <v>6980</v>
      </c>
      <c r="C4" s="111" t="s">
        <v>384</v>
      </c>
    </row>
    <row r="5" spans="1:3" x14ac:dyDescent="0.2">
      <c r="A5" s="112" t="s">
        <v>6843</v>
      </c>
      <c r="B5" s="112" t="s">
        <v>6940</v>
      </c>
      <c r="C5" s="113" t="s">
        <v>426</v>
      </c>
    </row>
    <row r="6" spans="1:3" x14ac:dyDescent="0.2">
      <c r="A6" s="114" t="s">
        <v>6844</v>
      </c>
      <c r="B6" s="114" t="s">
        <v>6941</v>
      </c>
      <c r="C6" s="115" t="s">
        <v>432</v>
      </c>
    </row>
    <row r="7" spans="1:3" x14ac:dyDescent="0.2">
      <c r="A7" s="114" t="s">
        <v>6845</v>
      </c>
      <c r="B7" s="114" t="s">
        <v>6942</v>
      </c>
      <c r="C7" s="115" t="s">
        <v>435</v>
      </c>
    </row>
    <row r="8" spans="1:3" x14ac:dyDescent="0.2">
      <c r="A8" s="114" t="s">
        <v>6846</v>
      </c>
      <c r="B8" s="114" t="s">
        <v>6943</v>
      </c>
      <c r="C8" s="115" t="s">
        <v>1050</v>
      </c>
    </row>
    <row r="9" spans="1:3" ht="25.5" x14ac:dyDescent="0.2">
      <c r="A9" s="114" t="s">
        <v>6847</v>
      </c>
      <c r="B9" s="114" t="s">
        <v>6944</v>
      </c>
      <c r="C9" s="115" t="s">
        <v>1052</v>
      </c>
    </row>
    <row r="10" spans="1:3" x14ac:dyDescent="0.2">
      <c r="A10" s="114" t="s">
        <v>6848</v>
      </c>
      <c r="B10" s="114" t="s">
        <v>6945</v>
      </c>
      <c r="C10" s="115" t="s">
        <v>6849</v>
      </c>
    </row>
    <row r="11" spans="1:3" x14ac:dyDescent="0.2">
      <c r="A11" s="114" t="s">
        <v>6850</v>
      </c>
      <c r="B11" s="114" t="s">
        <v>6946</v>
      </c>
      <c r="C11" s="115" t="s">
        <v>1063</v>
      </c>
    </row>
    <row r="12" spans="1:3" ht="38.25" x14ac:dyDescent="0.2">
      <c r="A12" s="114" t="s">
        <v>6851</v>
      </c>
      <c r="B12" s="114" t="s">
        <v>6947</v>
      </c>
      <c r="C12" s="115" t="s">
        <v>1069</v>
      </c>
    </row>
    <row r="13" spans="1:3" ht="63.75" x14ac:dyDescent="0.2">
      <c r="A13" s="116" t="s">
        <v>6852</v>
      </c>
      <c r="B13" s="116" t="s">
        <v>6948</v>
      </c>
      <c r="C13" s="117" t="s">
        <v>6853</v>
      </c>
    </row>
    <row r="14" spans="1:3" ht="25.5" x14ac:dyDescent="0.2">
      <c r="A14" s="110" t="s">
        <v>6854</v>
      </c>
      <c r="B14" s="110" t="s">
        <v>6981</v>
      </c>
      <c r="C14" s="111" t="s">
        <v>6855</v>
      </c>
    </row>
    <row r="15" spans="1:3" ht="25.5" x14ac:dyDescent="0.2">
      <c r="A15" s="112" t="s">
        <v>6856</v>
      </c>
      <c r="B15" s="112" t="s">
        <v>6949</v>
      </c>
      <c r="C15" s="113" t="s">
        <v>6857</v>
      </c>
    </row>
    <row r="16" spans="1:3" x14ac:dyDescent="0.2">
      <c r="A16" s="114" t="s">
        <v>6858</v>
      </c>
      <c r="B16" s="114" t="s">
        <v>6950</v>
      </c>
      <c r="C16" s="115" t="s">
        <v>6859</v>
      </c>
    </row>
    <row r="17" spans="1:3" x14ac:dyDescent="0.2">
      <c r="A17" s="114" t="s">
        <v>6860</v>
      </c>
      <c r="B17" s="114" t="s">
        <v>6951</v>
      </c>
      <c r="C17" s="115" t="s">
        <v>537</v>
      </c>
    </row>
    <row r="18" spans="1:3" x14ac:dyDescent="0.2">
      <c r="A18" s="114" t="s">
        <v>6861</v>
      </c>
      <c r="B18" s="114" t="s">
        <v>6952</v>
      </c>
      <c r="C18" s="115" t="s">
        <v>549</v>
      </c>
    </row>
    <row r="19" spans="1:3" x14ac:dyDescent="0.2">
      <c r="A19" s="114" t="s">
        <v>6862</v>
      </c>
      <c r="B19" s="114" t="s">
        <v>6953</v>
      </c>
      <c r="C19" s="115" t="s">
        <v>552</v>
      </c>
    </row>
    <row r="20" spans="1:3" ht="25.5" x14ac:dyDescent="0.2">
      <c r="A20" s="114" t="s">
        <v>6863</v>
      </c>
      <c r="B20" s="114" t="s">
        <v>6954</v>
      </c>
      <c r="C20" s="115" t="s">
        <v>6864</v>
      </c>
    </row>
    <row r="21" spans="1:3" x14ac:dyDescent="0.2">
      <c r="A21" s="114" t="s">
        <v>6865</v>
      </c>
      <c r="B21" s="114" t="s">
        <v>6955</v>
      </c>
      <c r="C21" s="115" t="s">
        <v>567</v>
      </c>
    </row>
    <row r="22" spans="1:3" x14ac:dyDescent="0.2">
      <c r="A22" s="114" t="s">
        <v>6866</v>
      </c>
      <c r="B22" s="114" t="s">
        <v>6956</v>
      </c>
      <c r="C22" s="115" t="s">
        <v>576</v>
      </c>
    </row>
    <row r="23" spans="1:3" x14ac:dyDescent="0.2">
      <c r="A23" s="116" t="s">
        <v>6867</v>
      </c>
      <c r="B23" s="116" t="s">
        <v>6957</v>
      </c>
      <c r="C23" s="117" t="s">
        <v>585</v>
      </c>
    </row>
    <row r="24" spans="1:3" x14ac:dyDescent="0.2">
      <c r="A24" s="110" t="s">
        <v>6868</v>
      </c>
      <c r="B24" s="110" t="s">
        <v>6982</v>
      </c>
      <c r="C24" s="111" t="s">
        <v>6869</v>
      </c>
    </row>
    <row r="25" spans="1:3" x14ac:dyDescent="0.2">
      <c r="A25" s="112" t="s">
        <v>6870</v>
      </c>
      <c r="B25" s="112" t="s">
        <v>6958</v>
      </c>
      <c r="C25" s="113" t="s">
        <v>6871</v>
      </c>
    </row>
    <row r="26" spans="1:3" ht="25.5" x14ac:dyDescent="0.2">
      <c r="A26" s="114" t="s">
        <v>6872</v>
      </c>
      <c r="B26" s="114" t="s">
        <v>6959</v>
      </c>
      <c r="C26" s="115" t="s">
        <v>6873</v>
      </c>
    </row>
    <row r="27" spans="1:3" x14ac:dyDescent="0.2">
      <c r="A27" s="114" t="s">
        <v>6874</v>
      </c>
      <c r="B27" s="114" t="s">
        <v>6960</v>
      </c>
      <c r="C27" s="115" t="s">
        <v>6875</v>
      </c>
    </row>
    <row r="28" spans="1:3" ht="25.5" x14ac:dyDescent="0.2">
      <c r="A28" s="110" t="s">
        <v>6876</v>
      </c>
      <c r="B28" s="110" t="s">
        <v>6983</v>
      </c>
      <c r="C28" s="111" t="s">
        <v>722</v>
      </c>
    </row>
    <row r="29" spans="1:3" ht="25.5" x14ac:dyDescent="0.2">
      <c r="A29" s="112" t="s">
        <v>6877</v>
      </c>
      <c r="B29" s="112" t="s">
        <v>6961</v>
      </c>
      <c r="C29" s="113" t="s">
        <v>740</v>
      </c>
    </row>
    <row r="30" spans="1:3" ht="25.5" x14ac:dyDescent="0.2">
      <c r="A30" s="114" t="s">
        <v>6878</v>
      </c>
      <c r="B30" s="114" t="s">
        <v>6962</v>
      </c>
      <c r="C30" s="115" t="s">
        <v>746</v>
      </c>
    </row>
    <row r="31" spans="1:3" ht="25.5" x14ac:dyDescent="0.2">
      <c r="A31" s="114" t="s">
        <v>6879</v>
      </c>
      <c r="B31" s="114" t="s">
        <v>6963</v>
      </c>
      <c r="C31" s="115" t="s">
        <v>749</v>
      </c>
    </row>
    <row r="32" spans="1:3" ht="25.5" x14ac:dyDescent="0.2">
      <c r="A32" s="114" t="s">
        <v>6880</v>
      </c>
      <c r="B32" s="114" t="s">
        <v>6964</v>
      </c>
      <c r="C32" s="115" t="s">
        <v>752</v>
      </c>
    </row>
    <row r="33" spans="1:3" ht="25.5" x14ac:dyDescent="0.2">
      <c r="A33" s="110" t="s">
        <v>6881</v>
      </c>
      <c r="B33" s="110" t="s">
        <v>6984</v>
      </c>
      <c r="C33" s="111" t="s">
        <v>6882</v>
      </c>
    </row>
    <row r="34" spans="1:3" x14ac:dyDescent="0.2">
      <c r="A34" s="112" t="s">
        <v>6883</v>
      </c>
      <c r="B34" s="112" t="s">
        <v>6965</v>
      </c>
      <c r="C34" s="113" t="s">
        <v>836</v>
      </c>
    </row>
    <row r="35" spans="1:3" x14ac:dyDescent="0.2">
      <c r="A35" s="110" t="s">
        <v>6884</v>
      </c>
      <c r="B35" s="110" t="s">
        <v>6985</v>
      </c>
      <c r="C35" s="111" t="s">
        <v>863</v>
      </c>
    </row>
    <row r="36" spans="1:3" x14ac:dyDescent="0.2">
      <c r="A36" s="112" t="s">
        <v>6885</v>
      </c>
      <c r="B36" s="112" t="s">
        <v>6966</v>
      </c>
      <c r="C36" s="113" t="s">
        <v>6886</v>
      </c>
    </row>
    <row r="37" spans="1:3" ht="25.5" x14ac:dyDescent="0.2">
      <c r="A37" s="114" t="s">
        <v>6887</v>
      </c>
      <c r="B37" s="114" t="s">
        <v>6967</v>
      </c>
      <c r="C37" s="115" t="s">
        <v>866</v>
      </c>
    </row>
    <row r="38" spans="1:3" x14ac:dyDescent="0.2">
      <c r="A38" s="110" t="s">
        <v>6888</v>
      </c>
      <c r="B38" s="110" t="s">
        <v>6986</v>
      </c>
      <c r="C38" s="111" t="s">
        <v>6889</v>
      </c>
    </row>
    <row r="39" spans="1:3" x14ac:dyDescent="0.2">
      <c r="A39" s="110" t="s">
        <v>6890</v>
      </c>
      <c r="B39" s="110" t="s">
        <v>6987</v>
      </c>
      <c r="C39" s="111" t="s">
        <v>6891</v>
      </c>
    </row>
    <row r="40" spans="1:3" ht="25.5" x14ac:dyDescent="0.2">
      <c r="A40" s="118" t="e">
        <v>#N/A</v>
      </c>
      <c r="B40" s="118" t="e">
        <v>#N/A</v>
      </c>
      <c r="C40" s="119" t="s">
        <v>6892</v>
      </c>
    </row>
    <row r="41" spans="1:3" x14ac:dyDescent="0.2">
      <c r="A41" s="110" t="s">
        <v>6893</v>
      </c>
      <c r="B41" s="110" t="s">
        <v>6988</v>
      </c>
      <c r="C41" s="111" t="s">
        <v>932</v>
      </c>
    </row>
    <row r="42" spans="1:3" x14ac:dyDescent="0.2">
      <c r="A42" s="114" t="s">
        <v>6894</v>
      </c>
      <c r="B42" s="114" t="s">
        <v>6968</v>
      </c>
      <c r="C42" s="115" t="s">
        <v>6895</v>
      </c>
    </row>
    <row r="43" spans="1:3" x14ac:dyDescent="0.2">
      <c r="A43" s="114" t="s">
        <v>6896</v>
      </c>
      <c r="B43" s="114" t="s">
        <v>6969</v>
      </c>
      <c r="C43" s="115" t="s">
        <v>6897</v>
      </c>
    </row>
    <row r="44" spans="1:3" x14ac:dyDescent="0.2">
      <c r="A44" s="110" t="s">
        <v>6898</v>
      </c>
      <c r="B44" s="110" t="s">
        <v>6989</v>
      </c>
      <c r="C44" s="111" t="s">
        <v>6899</v>
      </c>
    </row>
    <row r="45" spans="1:3" x14ac:dyDescent="0.2">
      <c r="A45" s="110" t="s">
        <v>6900</v>
      </c>
      <c r="B45" s="110" t="s">
        <v>6990</v>
      </c>
      <c r="C45" s="111" t="s">
        <v>6901</v>
      </c>
    </row>
    <row r="46" spans="1:3" x14ac:dyDescent="0.2">
      <c r="A46" s="110" t="s">
        <v>6902</v>
      </c>
      <c r="B46" s="110" t="s">
        <v>6991</v>
      </c>
      <c r="C46" s="111" t="s">
        <v>6903</v>
      </c>
    </row>
    <row r="47" spans="1:3" x14ac:dyDescent="0.2">
      <c r="A47" s="112" t="s">
        <v>6904</v>
      </c>
      <c r="B47" s="112" t="s">
        <v>6970</v>
      </c>
      <c r="C47" s="113" t="s">
        <v>6905</v>
      </c>
    </row>
    <row r="48" spans="1:3" x14ac:dyDescent="0.2">
      <c r="A48" s="114" t="s">
        <v>6906</v>
      </c>
      <c r="B48" s="114" t="s">
        <v>6971</v>
      </c>
      <c r="C48" s="115" t="s">
        <v>6907</v>
      </c>
    </row>
    <row r="49" spans="1:3" x14ac:dyDescent="0.2">
      <c r="A49" s="114" t="s">
        <v>6908</v>
      </c>
      <c r="B49" s="114" t="s">
        <v>6972</v>
      </c>
      <c r="C49" s="115" t="s">
        <v>6909</v>
      </c>
    </row>
    <row r="50" spans="1:3" x14ac:dyDescent="0.2">
      <c r="A50" s="110" t="s">
        <v>6910</v>
      </c>
      <c r="B50" s="110" t="s">
        <v>6992</v>
      </c>
      <c r="C50" s="111" t="s">
        <v>6911</v>
      </c>
    </row>
    <row r="51" spans="1:3" ht="25.5" x14ac:dyDescent="0.2">
      <c r="A51" s="112" t="s">
        <v>6912</v>
      </c>
      <c r="B51" s="112" t="s">
        <v>6993</v>
      </c>
      <c r="C51" s="113" t="s">
        <v>6913</v>
      </c>
    </row>
    <row r="52" spans="1:3" x14ac:dyDescent="0.2">
      <c r="A52" s="110" t="s">
        <v>6914</v>
      </c>
      <c r="B52" s="110" t="s">
        <v>6994</v>
      </c>
      <c r="C52" s="111" t="s">
        <v>6915</v>
      </c>
    </row>
    <row r="53" spans="1:3" x14ac:dyDescent="0.2">
      <c r="A53" s="110" t="s">
        <v>6916</v>
      </c>
      <c r="B53" s="110" t="s">
        <v>6995</v>
      </c>
      <c r="C53" s="111" t="s">
        <v>6917</v>
      </c>
    </row>
    <row r="54" spans="1:3" x14ac:dyDescent="0.2">
      <c r="A54" s="114" t="s">
        <v>6918</v>
      </c>
      <c r="B54" s="114" t="s">
        <v>6973</v>
      </c>
      <c r="C54" s="115" t="s">
        <v>6919</v>
      </c>
    </row>
    <row r="55" spans="1:3" x14ac:dyDescent="0.2">
      <c r="A55" s="114" t="s">
        <v>6920</v>
      </c>
      <c r="B55" s="114" t="s">
        <v>6974</v>
      </c>
      <c r="C55" s="115" t="s">
        <v>6921</v>
      </c>
    </row>
    <row r="56" spans="1:3" x14ac:dyDescent="0.2">
      <c r="A56" s="110" t="s">
        <v>6922</v>
      </c>
      <c r="B56" s="110" t="s">
        <v>6996</v>
      </c>
      <c r="C56" s="111" t="s">
        <v>6923</v>
      </c>
    </row>
    <row r="57" spans="1:3" x14ac:dyDescent="0.2">
      <c r="A57" s="110" t="s">
        <v>6924</v>
      </c>
      <c r="B57" s="110" t="s">
        <v>6997</v>
      </c>
      <c r="C57" s="111" t="s">
        <v>6925</v>
      </c>
    </row>
    <row r="58" spans="1:3" x14ac:dyDescent="0.2">
      <c r="A58" s="112" t="s">
        <v>6926</v>
      </c>
      <c r="B58" s="112" t="s">
        <v>6975</v>
      </c>
      <c r="C58" s="113" t="s">
        <v>6927</v>
      </c>
    </row>
    <row r="59" spans="1:3" x14ac:dyDescent="0.2">
      <c r="A59" s="114" t="s">
        <v>6928</v>
      </c>
      <c r="B59" s="114" t="s">
        <v>6976</v>
      </c>
      <c r="C59" s="115" t="s">
        <v>6929</v>
      </c>
    </row>
    <row r="60" spans="1:3" x14ac:dyDescent="0.2">
      <c r="A60" s="116" t="s">
        <v>6930</v>
      </c>
      <c r="B60" s="116" t="s">
        <v>6977</v>
      </c>
      <c r="C60" s="117" t="s">
        <v>6931</v>
      </c>
    </row>
    <row r="61" spans="1:3" x14ac:dyDescent="0.2">
      <c r="A61" s="110" t="s">
        <v>6932</v>
      </c>
      <c r="B61" s="110" t="s">
        <v>6998</v>
      </c>
      <c r="C61" s="111" t="s">
        <v>6933</v>
      </c>
    </row>
    <row r="62" spans="1:3" x14ac:dyDescent="0.2">
      <c r="A62" s="112" t="s">
        <v>6934</v>
      </c>
      <c r="B62" s="112" t="s">
        <v>6999</v>
      </c>
      <c r="C62" s="113" t="s">
        <v>6935</v>
      </c>
    </row>
    <row r="63" spans="1:3" x14ac:dyDescent="0.2">
      <c r="A63" s="114" t="s">
        <v>6936</v>
      </c>
      <c r="B63" s="114" t="s">
        <v>7000</v>
      </c>
      <c r="C63" s="115" t="s">
        <v>6937</v>
      </c>
    </row>
    <row r="64" spans="1:3" x14ac:dyDescent="0.2">
      <c r="A64" s="114" t="s">
        <v>6938</v>
      </c>
      <c r="B64" s="114" t="s">
        <v>7001</v>
      </c>
      <c r="C64" s="115" t="s">
        <v>6939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4"/>
  <sheetViews>
    <sheetView showGridLines="0" zoomScale="160" zoomScaleNormal="160" workbookViewId="0"/>
  </sheetViews>
  <sheetFormatPr baseColWidth="10" defaultRowHeight="12.75" x14ac:dyDescent="0.2"/>
  <cols>
    <col min="1" max="1" width="15.42578125" bestFit="1" customWidth="1"/>
    <col min="2" max="2" width="34.85546875" customWidth="1"/>
    <col min="3" max="3" width="14.140625" customWidth="1"/>
    <col min="5" max="5" width="11" bestFit="1" customWidth="1"/>
    <col min="6" max="6" width="11.5703125" bestFit="1" customWidth="1"/>
  </cols>
  <sheetData>
    <row r="2" spans="1:6" ht="16.5" x14ac:dyDescent="0.2">
      <c r="A2" s="85" t="s">
        <v>4004</v>
      </c>
      <c r="B2" s="85" t="s">
        <v>4003</v>
      </c>
      <c r="C2" s="85" t="s">
        <v>3994</v>
      </c>
      <c r="D2" s="85" t="s">
        <v>3995</v>
      </c>
      <c r="E2" s="85" t="s">
        <v>3996</v>
      </c>
      <c r="F2" s="85" t="s">
        <v>3997</v>
      </c>
    </row>
    <row r="3" spans="1:6" ht="33" x14ac:dyDescent="0.3">
      <c r="A3" s="86" t="s">
        <v>4000</v>
      </c>
      <c r="B3" s="86" t="s">
        <v>3007</v>
      </c>
      <c r="C3" s="87" t="s">
        <v>1508</v>
      </c>
      <c r="D3" s="87">
        <v>3599064</v>
      </c>
      <c r="E3" s="88" t="s">
        <v>3999</v>
      </c>
      <c r="F3" s="86" t="s">
        <v>3998</v>
      </c>
    </row>
    <row r="4" spans="1:6" ht="16.5" x14ac:dyDescent="0.3">
      <c r="A4" s="86" t="s">
        <v>4001</v>
      </c>
      <c r="B4" s="86" t="s">
        <v>3034</v>
      </c>
      <c r="C4" s="87" t="s">
        <v>4002</v>
      </c>
      <c r="D4" s="86">
        <v>3599064</v>
      </c>
      <c r="E4" s="88" t="s">
        <v>3999</v>
      </c>
      <c r="F4" s="86" t="s">
        <v>754</v>
      </c>
    </row>
  </sheetData>
  <pageMargins left="0.7" right="0.7" top="0.75" bottom="0.75" header="0.3" footer="0.3"/>
  <pageSetup paperSize="9" orientation="portrait" r:id="rId1"/>
  <ignoredErrors>
    <ignoredError sqref="E3: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5"/>
  <sheetViews>
    <sheetView showGridLines="0" topLeftCell="A2" workbookViewId="0">
      <selection activeCell="G4" sqref="G4:G18"/>
    </sheetView>
  </sheetViews>
  <sheetFormatPr baseColWidth="10" defaultRowHeight="12.75" x14ac:dyDescent="0.2"/>
  <cols>
    <col min="1" max="1" width="18.5703125" customWidth="1"/>
    <col min="2" max="5" width="17.28515625" customWidth="1"/>
    <col min="7" max="7" width="12.28515625" bestFit="1" customWidth="1"/>
  </cols>
  <sheetData>
    <row r="2" spans="1:7" x14ac:dyDescent="0.2">
      <c r="A2" s="226" t="s">
        <v>4005</v>
      </c>
      <c r="B2" s="226"/>
      <c r="C2" s="226"/>
      <c r="D2" s="226"/>
      <c r="E2" s="226"/>
    </row>
    <row r="3" spans="1:7" x14ac:dyDescent="0.2">
      <c r="A3" s="89" t="s">
        <v>4006</v>
      </c>
      <c r="B3" s="89" t="s">
        <v>4007</v>
      </c>
      <c r="C3" s="89" t="s">
        <v>3993</v>
      </c>
      <c r="D3" s="89" t="s">
        <v>4008</v>
      </c>
      <c r="E3" s="90" t="s">
        <v>4009</v>
      </c>
    </row>
    <row r="4" spans="1:7" ht="71.25" customHeight="1" x14ac:dyDescent="0.25">
      <c r="A4" s="31" t="s">
        <v>3007</v>
      </c>
      <c r="B4" s="31" t="s">
        <v>3034</v>
      </c>
      <c r="C4" s="32" t="s">
        <v>755</v>
      </c>
      <c r="D4" s="91">
        <v>11</v>
      </c>
      <c r="E4" s="92"/>
    </row>
    <row r="6" spans="1:7" x14ac:dyDescent="0.2">
      <c r="G6" s="94"/>
    </row>
    <row r="7" spans="1:7" x14ac:dyDescent="0.2">
      <c r="G7" s="94"/>
    </row>
    <row r="8" spans="1:7" x14ac:dyDescent="0.2">
      <c r="G8" s="94"/>
    </row>
    <row r="9" spans="1:7" x14ac:dyDescent="0.2">
      <c r="G9" s="94"/>
    </row>
    <row r="10" spans="1:7" x14ac:dyDescent="0.2">
      <c r="G10" s="94"/>
    </row>
    <row r="11" spans="1:7" x14ac:dyDescent="0.2">
      <c r="G11" s="94"/>
    </row>
    <row r="12" spans="1:7" x14ac:dyDescent="0.2">
      <c r="G12" s="94"/>
    </row>
    <row r="13" spans="1:7" x14ac:dyDescent="0.2">
      <c r="G13" s="94"/>
    </row>
    <row r="14" spans="1:7" x14ac:dyDescent="0.2">
      <c r="G14" s="94"/>
    </row>
    <row r="15" spans="1:7" x14ac:dyDescent="0.2">
      <c r="G15" s="94"/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0"/>
  <sheetViews>
    <sheetView workbookViewId="0">
      <selection activeCell="B9" sqref="B8:F10"/>
    </sheetView>
  </sheetViews>
  <sheetFormatPr baseColWidth="10" defaultRowHeight="12.75" x14ac:dyDescent="0.2"/>
  <cols>
    <col min="2" max="2" width="33.42578125" bestFit="1" customWidth="1"/>
    <col min="3" max="5" width="13.85546875" style="94" bestFit="1" customWidth="1"/>
  </cols>
  <sheetData>
    <row r="1" spans="2:6" x14ac:dyDescent="0.2">
      <c r="C1" s="94" t="s">
        <v>7296</v>
      </c>
      <c r="D1" s="94" t="s">
        <v>7297</v>
      </c>
      <c r="E1" s="94" t="s">
        <v>7298</v>
      </c>
    </row>
    <row r="2" spans="2:6" x14ac:dyDescent="0.2">
      <c r="B2" t="s">
        <v>7295</v>
      </c>
      <c r="C2" s="94" t="e">
        <f>+#REF!</f>
        <v>#REF!</v>
      </c>
      <c r="D2" s="94" t="e">
        <f>+#REF!</f>
        <v>#REF!</v>
      </c>
      <c r="E2" s="94" t="e">
        <f>+C2+D2</f>
        <v>#REF!</v>
      </c>
    </row>
    <row r="3" spans="2:6" ht="25.5" x14ac:dyDescent="0.2">
      <c r="B3" s="122" t="s">
        <v>7299</v>
      </c>
      <c r="C3" s="94">
        <v>0</v>
      </c>
      <c r="D3" s="94" t="e">
        <f>+#REF!</f>
        <v>#REF!</v>
      </c>
      <c r="E3" s="94" t="e">
        <f>+C3+D3</f>
        <v>#REF!</v>
      </c>
    </row>
    <row r="4" spans="2:6" x14ac:dyDescent="0.2">
      <c r="B4" t="s">
        <v>7300</v>
      </c>
      <c r="C4" s="94" t="e">
        <f>+#REF!</f>
        <v>#REF!</v>
      </c>
      <c r="D4" s="94">
        <v>0</v>
      </c>
      <c r="E4" s="94" t="e">
        <f>+C4+D4</f>
        <v>#REF!</v>
      </c>
    </row>
    <row r="5" spans="2:6" x14ac:dyDescent="0.2">
      <c r="B5" t="s">
        <v>7301</v>
      </c>
      <c r="C5" s="94" t="e">
        <f>+#REF!+#REF!+#REF!</f>
        <v>#REF!</v>
      </c>
      <c r="D5" s="94">
        <v>0</v>
      </c>
      <c r="E5" s="94" t="e">
        <f>+C5+D5</f>
        <v>#REF!</v>
      </c>
    </row>
    <row r="8" spans="2:6" ht="13.5" customHeight="1" x14ac:dyDescent="0.2">
      <c r="B8" s="125" t="s">
        <v>0</v>
      </c>
      <c r="C8" s="125" t="s">
        <v>1</v>
      </c>
      <c r="D8" s="125" t="s">
        <v>3993</v>
      </c>
      <c r="E8" s="125" t="s">
        <v>4008</v>
      </c>
      <c r="F8" s="126" t="s">
        <v>7302</v>
      </c>
    </row>
    <row r="9" spans="2:6" ht="26.25" x14ac:dyDescent="0.25">
      <c r="B9" s="123" t="s">
        <v>765</v>
      </c>
      <c r="C9" s="123" t="s">
        <v>766</v>
      </c>
      <c r="D9" s="124" t="s">
        <v>767</v>
      </c>
      <c r="E9" s="124">
        <v>20</v>
      </c>
      <c r="F9" s="127">
        <v>5399200</v>
      </c>
    </row>
    <row r="10" spans="2:6" ht="39" x14ac:dyDescent="0.25">
      <c r="B10" s="123" t="s">
        <v>687</v>
      </c>
      <c r="C10" s="123" t="s">
        <v>688</v>
      </c>
      <c r="D10" s="124" t="s">
        <v>689</v>
      </c>
      <c r="E10" s="124">
        <v>20</v>
      </c>
      <c r="F10" s="127">
        <v>6500000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INGRESOS</vt:lpstr>
      <vt:lpstr>Ejecución Gastos</vt:lpstr>
      <vt:lpstr>Hoja2</vt:lpstr>
      <vt:lpstr>COD ZBOX</vt:lpstr>
      <vt:lpstr>ING ZBOX</vt:lpstr>
      <vt:lpstr>ESTRUCTURA</vt:lpstr>
      <vt:lpstr>EJEMPLO</vt:lpstr>
      <vt:lpstr>Hoja1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Varela</dc:creator>
  <cp:lastModifiedBy>Julieth Varela Pérez</cp:lastModifiedBy>
  <dcterms:created xsi:type="dcterms:W3CDTF">2020-01-09T15:25:13Z</dcterms:created>
  <dcterms:modified xsi:type="dcterms:W3CDTF">2024-03-22T18:30:18Z</dcterms:modified>
</cp:coreProperties>
</file>