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ARTESANIAS\ARTESANIAS\SIART\TRANSPARENCIA\LEY 1712_TRANSPARENCIA\POLÍTICA DE PREVENCIÓN DE DAÑO ANTIJURÍDICO\"/>
    </mc:Choice>
  </mc:AlternateContent>
  <bookViews>
    <workbookView xWindow="0" yWindow="0" windowWidth="20490" windowHeight="7650" tabRatio="931" firstSheet="2" activeTab="2"/>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79" l="1"/>
  <c r="D9" i="79" l="1"/>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F17" i="82"/>
  <c r="I16" i="82"/>
  <c r="J16" i="82" s="1"/>
  <c r="F16" i="82"/>
  <c r="I15" i="82"/>
  <c r="J15" i="82" s="1"/>
  <c r="F15" i="82"/>
  <c r="I14" i="82"/>
  <c r="J14" i="82" s="1"/>
  <c r="F14" i="82"/>
  <c r="I13" i="82"/>
  <c r="J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6" i="82" l="1"/>
  <c r="L13" i="82"/>
  <c r="L12" i="82"/>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authors>
    <author>Jose Manuel Nieves Rodriguez</author>
  </authors>
  <commentList>
    <comment ref="E8" authorId="0" shapeId="0">
      <text>
        <r>
          <rPr>
            <b/>
            <sz val="9"/>
            <color indexed="81"/>
            <rFont val="Tahoma"/>
            <charset val="1"/>
          </rPr>
          <t>Jose Manuel Nieves Rodriguez:</t>
        </r>
        <r>
          <rPr>
            <sz val="9"/>
            <color indexed="81"/>
            <rFont val="Tahoma"/>
            <charset val="1"/>
          </rPr>
          <t xml:space="preserve">
Acá debe ir tal cual en palabras como se indica luego de los2 puntos: Número de actoas administrativos expedidos</t>
        </r>
      </text>
    </comment>
    <comment ref="F8" authorId="0" shapeId="0">
      <text>
        <r>
          <rPr>
            <b/>
            <sz val="9"/>
            <color indexed="81"/>
            <rFont val="Tahoma"/>
            <charset val="1"/>
          </rPr>
          <t>Jose Manuel Nieves Rodriguez:</t>
        </r>
        <r>
          <rPr>
            <sz val="9"/>
            <color indexed="81"/>
            <rFont val="Tahoma"/>
            <charset val="1"/>
          </rPr>
          <t xml:space="preserve">
Acá debe ir: Número de actos admiistrativos a proyectar</t>
        </r>
      </text>
    </comment>
    <comment ref="E9" authorId="0" shapeId="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F9" authorId="0" shapeId="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E10" authorId="0" shapeId="0">
      <text>
        <r>
          <rPr>
            <b/>
            <sz val="9"/>
            <color indexed="81"/>
            <rFont val="Tahoma"/>
            <charset val="1"/>
          </rPr>
          <t>Jose Manuel Nieves Rodriguez:</t>
        </r>
        <r>
          <rPr>
            <sz val="9"/>
            <color indexed="81"/>
            <rFont val="Tahoma"/>
            <charset val="1"/>
          </rPr>
          <t xml:space="preserve">
Acá debe ir: Número de boletines jurídicos emitidos en 2022-2023</t>
        </r>
      </text>
    </comment>
    <comment ref="F10" authorId="0" shapeId="0">
      <text>
        <r>
          <rPr>
            <b/>
            <sz val="9"/>
            <color indexed="81"/>
            <rFont val="Tahoma"/>
            <charset val="1"/>
          </rPr>
          <t>Jose Manuel Nieves Rodriguez:</t>
        </r>
        <r>
          <rPr>
            <sz val="9"/>
            <color indexed="81"/>
            <rFont val="Tahoma"/>
            <charset val="1"/>
          </rPr>
          <t xml:space="preserve">
Acá debe or: Número de boletines jurídicos a emitir en 2022-2023</t>
        </r>
      </text>
    </comment>
  </commentList>
</comments>
</file>

<file path=xl/comments2.xml><?xml version="1.0" encoding="utf-8"?>
<comments xmlns="http://schemas.openxmlformats.org/spreadsheetml/2006/main">
  <authors>
    <author>Jose Manuel Nieves Rodriguez</author>
  </authors>
  <commentList>
    <comment ref="E8" authorId="0" shapeId="0">
      <text>
        <r>
          <rPr>
            <b/>
            <sz val="9"/>
            <color indexed="81"/>
            <rFont val="Tahoma"/>
            <charset val="1"/>
          </rPr>
          <t>Jose Manuel Nieves Rodriguez:</t>
        </r>
        <r>
          <rPr>
            <sz val="9"/>
            <color indexed="81"/>
            <rFont val="Tahoma"/>
            <charset val="1"/>
          </rPr>
          <t xml:space="preserve">
Acá debe ir: Número de instrucciones expedidas</t>
        </r>
      </text>
    </comment>
    <comment ref="F8" authorId="0" shapeId="0">
      <text>
        <r>
          <rPr>
            <b/>
            <sz val="9"/>
            <color indexed="81"/>
            <rFont val="Tahoma"/>
            <charset val="1"/>
          </rPr>
          <t>Jose Manuel Nieves Rodriguez:</t>
        </r>
        <r>
          <rPr>
            <sz val="9"/>
            <color indexed="81"/>
            <rFont val="Tahoma"/>
            <charset val="1"/>
          </rPr>
          <t xml:space="preserve">
Acá debe ir: Número de instrucciones  a expedir </t>
        </r>
      </text>
    </comment>
  </commentList>
</comments>
</file>

<file path=xl/sharedStrings.xml><?xml version="1.0" encoding="utf-8"?>
<sst xmlns="http://schemas.openxmlformats.org/spreadsheetml/2006/main" count="4577" uniqueCount="2489">
  <si>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</si>
  <si>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</si>
  <si>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</si>
  <si>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</si>
  <si>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</si>
  <si>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</si>
  <si>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</si>
  <si>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</si>
  <si>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</si>
  <si>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</si>
  <si>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</si>
  <si>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</si>
  <si>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</si>
  <si>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</si>
  <si>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</si>
  <si>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</si>
  <si>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</si>
  <si>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</si>
  <si>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</si>
  <si>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</si>
  <si>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</si>
  <si>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</si>
  <si>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</si>
  <si>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</si>
  <si>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</si>
  <si>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</si>
  <si>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</si>
  <si>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</si>
  <si>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</si>
  <si>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</si>
  <si>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</si>
  <si>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</si>
  <si>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</si>
  <si>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</si>
  <si>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</si>
  <si>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</si>
  <si>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</si>
  <si>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</si>
  <si>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</si>
  <si>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</si>
  <si>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</si>
  <si>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</si>
  <si>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</si>
  <si>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</si>
  <si>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</si>
  <si>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</si>
  <si>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</si>
  <si>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</si>
  <si>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</si>
  <si>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</si>
  <si>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</si>
  <si>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</si>
  <si>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</si>
  <si>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</si>
  <si>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</si>
  <si>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</si>
  <si>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</si>
  <si>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</si>
  <si>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</si>
  <si>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</si>
  <si>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</si>
  <si>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</si>
  <si>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</si>
  <si>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</si>
  <si>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</si>
  <si>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</si>
  <si>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</si>
  <si>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</si>
  <si>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</si>
  <si>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</si>
  <si>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</si>
  <si>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</si>
  <si>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</si>
  <si>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</si>
  <si>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</si>
  <si>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</si>
  <si>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</si>
  <si>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</si>
  <si>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</si>
  <si>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</si>
  <si>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</si>
  <si>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</si>
  <si>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</si>
  <si>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</si>
  <si>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</si>
  <si>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</si>
  <si>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</si>
  <si>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</si>
  <si>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</si>
  <si>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</si>
  <si>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</si>
  <si>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</si>
  <si>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</si>
  <si>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</si>
  <si>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</si>
  <si>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</si>
  <si>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</si>
  <si>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</si>
  <si>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</si>
  <si>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</si>
  <si>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</si>
  <si>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</si>
  <si>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</si>
  <si>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</si>
  <si>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</si>
  <si>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</si>
  <si>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</si>
  <si>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</si>
  <si>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</si>
  <si>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</si>
  <si>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</si>
  <si>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</si>
  <si>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</si>
  <si>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</si>
  <si>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</si>
  <si>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</si>
  <si>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</si>
  <si>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</si>
  <si>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</si>
  <si>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</si>
  <si>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</si>
  <si>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</si>
  <si>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</si>
  <si>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</si>
  <si>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</si>
  <si>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</si>
  <si>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</si>
  <si>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</si>
  <si>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</si>
  <si>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</si>
  <si>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</si>
  <si>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</si>
  <si>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</si>
  <si>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</si>
  <si>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</si>
  <si>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</si>
  <si>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</si>
  <si>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</si>
  <si>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</si>
  <si>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</si>
  <si>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</si>
  <si>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</si>
  <si>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</si>
  <si>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</si>
  <si>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</si>
  <si>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</si>
  <si>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</si>
  <si>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</si>
  <si>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</si>
  <si>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</si>
  <si>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</si>
  <si>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</si>
  <si>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</si>
  <si>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</si>
  <si>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</si>
  <si>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</si>
  <si>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</si>
  <si>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</si>
  <si>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</si>
  <si>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</si>
  <si>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</si>
  <si>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</si>
  <si>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</si>
  <si>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</si>
  <si>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</si>
  <si>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</si>
  <si>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</si>
  <si>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</si>
  <si>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</si>
  <si>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</si>
  <si>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</si>
  <si>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</si>
  <si>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</si>
  <si>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</si>
  <si>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</si>
  <si>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</si>
  <si>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</si>
  <si>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</si>
  <si>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</si>
  <si>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</si>
  <si>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</si>
  <si>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</si>
  <si>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</si>
  <si>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</si>
  <si>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</si>
  <si>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</si>
  <si>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</si>
  <si>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</si>
  <si>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</si>
  <si>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</si>
  <si>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</si>
  <si>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</si>
  <si>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</si>
  <si>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</si>
  <si>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</si>
  <si>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</si>
  <si>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</si>
  <si>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</si>
  <si>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</si>
  <si>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</si>
  <si>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</si>
  <si>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</si>
  <si>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</si>
  <si>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</si>
  <si>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</si>
  <si>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</si>
  <si>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</si>
  <si>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</si>
  <si>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</si>
  <si>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</si>
  <si>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</si>
  <si>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</si>
  <si>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</si>
  <si>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</si>
  <si>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</si>
  <si>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</si>
  <si>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</si>
  <si>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</si>
  <si>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</si>
  <si>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</si>
  <si>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</si>
  <si>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</si>
  <si>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</si>
  <si>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</si>
  <si>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</si>
  <si>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</si>
  <si>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</si>
  <si>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</si>
  <si>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</si>
  <si>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</si>
  <si>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</si>
  <si>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</si>
  <si>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</si>
  <si>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</si>
  <si>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</si>
  <si>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</si>
  <si>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</si>
  <si>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</si>
  <si>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</si>
  <si>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</si>
  <si>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</si>
  <si>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</si>
  <si>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</si>
  <si>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</si>
  <si>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</si>
  <si>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</si>
  <si>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</si>
  <si>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</si>
  <si>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</si>
  <si>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</si>
  <si>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</si>
  <si>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</si>
  <si>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</si>
  <si>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</si>
  <si>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</si>
  <si>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</si>
  <si>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</si>
  <si>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</si>
  <si>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</si>
  <si>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</si>
  <si>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</si>
  <si>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</si>
  <si>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</si>
  <si>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</si>
  <si>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</si>
  <si>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</si>
  <si>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</si>
  <si>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</si>
  <si>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</si>
  <si>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</si>
  <si>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</si>
  <si>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</si>
  <si>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</si>
  <si>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</si>
  <si>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</si>
  <si>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</si>
  <si>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</si>
  <si>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</si>
  <si>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</si>
  <si>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</si>
  <si>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</si>
  <si>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</si>
  <si>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</si>
  <si>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</si>
  <si>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</si>
  <si>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</si>
  <si>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</si>
  <si>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</si>
  <si>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</si>
  <si>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</si>
  <si>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</si>
  <si>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</si>
  <si>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</si>
  <si>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</si>
  <si>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</si>
  <si>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</si>
  <si>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</si>
  <si>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</si>
  <si>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</si>
  <si>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</si>
  <si>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</si>
  <si>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</si>
  <si>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</si>
  <si>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</si>
  <si>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</si>
  <si>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</si>
  <si>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</si>
  <si>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</si>
  <si>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</si>
  <si>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</si>
  <si>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</si>
  <si>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</si>
  <si>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</si>
  <si>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</si>
  <si>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</si>
  <si>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</si>
  <si>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</si>
  <si>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</si>
  <si>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</si>
  <si>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</si>
  <si>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</si>
  <si>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</si>
  <si>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</si>
  <si>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</si>
  <si>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</si>
  <si>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</si>
  <si>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</si>
  <si>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</si>
  <si>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</si>
  <si>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</si>
  <si>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</si>
  <si>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</si>
  <si>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</si>
  <si>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</si>
  <si>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</si>
  <si>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</si>
  <si>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</si>
  <si>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</si>
  <si>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</si>
  <si>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</si>
  <si>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</si>
  <si>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</si>
  <si>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</si>
  <si>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</si>
  <si>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</si>
  <si>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</si>
  <si>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</si>
  <si>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</si>
  <si>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</si>
  <si>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</si>
  <si>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</si>
  <si>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</si>
  <si>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</si>
  <si>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</si>
  <si>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</si>
  <si>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</si>
  <si>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</si>
  <si>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</si>
  <si>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</si>
  <si>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</si>
  <si>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</si>
  <si>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</si>
  <si>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</si>
  <si>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</si>
  <si>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</si>
  <si>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</si>
  <si>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</si>
  <si>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</si>
  <si>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</si>
  <si>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</si>
  <si>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</si>
  <si>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</si>
  <si>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</si>
  <si>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</si>
  <si>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</si>
  <si>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</si>
  <si>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</si>
  <si>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</si>
  <si>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</si>
  <si>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</si>
  <si>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</si>
  <si>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</si>
  <si>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</si>
  <si>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</si>
  <si>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</si>
  <si>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</si>
  <si>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</si>
  <si>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</si>
  <si>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</si>
  <si>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</si>
  <si>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</si>
  <si>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</si>
  <si>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</si>
  <si>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</si>
  <si>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</si>
  <si>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</si>
  <si>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</si>
  <si>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</si>
  <si>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</si>
  <si>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</si>
  <si>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</si>
  <si>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</si>
  <si>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</si>
  <si>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</si>
  <si>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</si>
  <si>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</si>
  <si>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</si>
  <si>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</si>
  <si>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</si>
  <si>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</si>
  <si>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</si>
  <si>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</si>
  <si>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</si>
  <si>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</si>
  <si>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</si>
  <si>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</si>
  <si>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</si>
  <si>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</si>
  <si>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</si>
  <si>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</si>
  <si>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</si>
  <si>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</si>
  <si>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</si>
  <si>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</si>
  <si>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</si>
  <si>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</si>
  <si>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</si>
  <si>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</si>
  <si>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</si>
  <si>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</si>
  <si>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</si>
  <si>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</si>
  <si>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</si>
  <si>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</si>
  <si>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</si>
  <si>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</si>
  <si>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</si>
  <si>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</si>
  <si>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</si>
  <si>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</si>
  <si>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</si>
  <si>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</si>
  <si>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</si>
  <si>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</si>
  <si>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</si>
  <si>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</si>
  <si>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</si>
  <si>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</si>
  <si>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</si>
  <si>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</si>
  <si>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</si>
  <si>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</si>
  <si>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</si>
  <si>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</si>
  <si>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</si>
  <si>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</si>
  <si>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</si>
  <si>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</si>
  <si>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</si>
  <si>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</si>
  <si>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</si>
  <si>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</si>
  <si>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</si>
  <si>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</si>
  <si>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</si>
  <si>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</si>
  <si>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</si>
  <si>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</si>
  <si>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</si>
  <si>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</si>
  <si>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</si>
  <si>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</si>
  <si>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</si>
  <si>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</si>
  <si>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</si>
  <si>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</si>
  <si>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</si>
  <si>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</si>
  <si>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</si>
  <si>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</si>
  <si>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</si>
  <si>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</si>
  <si>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</si>
  <si>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</si>
  <si>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</si>
  <si>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</si>
  <si>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</si>
  <si>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</si>
  <si>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</si>
  <si>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</si>
  <si>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</si>
  <si>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</si>
  <si>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</si>
  <si>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</si>
  <si>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</si>
  <si>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</si>
  <si>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</si>
  <si>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</si>
  <si>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</si>
  <si>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</si>
  <si>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</si>
  <si>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</si>
  <si>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</si>
  <si>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</si>
  <si>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</si>
  <si>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</si>
  <si>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</si>
  <si>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</si>
  <si>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</si>
  <si>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</si>
  <si>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</si>
  <si>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</si>
  <si>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</si>
  <si>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</si>
  <si>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</si>
  <si>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</si>
  <si>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</si>
  <si>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</si>
  <si>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</si>
  <si>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</si>
  <si>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</si>
  <si>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</si>
  <si>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</si>
  <si>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</si>
  <si>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</si>
  <si>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</si>
  <si>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</si>
  <si>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</si>
  <si>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</si>
  <si>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</si>
  <si>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</si>
  <si>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</si>
  <si>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</si>
  <si>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</si>
  <si>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</si>
  <si>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</si>
  <si>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</si>
  <si>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</si>
  <si>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</si>
  <si>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</si>
  <si>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</si>
  <si>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</si>
  <si>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</si>
  <si>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</si>
  <si>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</si>
  <si>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</si>
  <si>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</si>
  <si>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</si>
  <si>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</si>
  <si>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</si>
  <si>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</si>
  <si>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</si>
  <si>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</si>
  <si>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</si>
  <si>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</si>
  <si>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</si>
  <si>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</si>
  <si>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</si>
  <si>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</si>
  <si>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</si>
  <si>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</si>
  <si>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</si>
  <si>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</si>
  <si>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</si>
  <si>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</si>
  <si>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</si>
  <si>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</si>
  <si>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</si>
  <si>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</si>
  <si>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</si>
  <si>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</si>
  <si>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</si>
  <si>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</si>
  <si>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</si>
  <si>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</si>
  <si>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</si>
  <si>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</si>
  <si>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</si>
  <si>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</si>
  <si>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</si>
  <si>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</si>
  <si>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</si>
  <si>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</si>
  <si>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</si>
  <si>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</si>
  <si>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</si>
  <si>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</si>
  <si>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</si>
  <si>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</si>
  <si>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</si>
  <si>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</si>
  <si>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</si>
  <si>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</si>
  <si>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</si>
  <si>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</si>
  <si>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</si>
  <si>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</si>
  <si>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</si>
  <si>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</si>
  <si>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</si>
  <si>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</si>
  <si>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</si>
  <si>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</si>
  <si>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</si>
  <si>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</si>
  <si>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</si>
  <si>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</si>
  <si>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</si>
  <si>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</si>
  <si>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</si>
  <si>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</si>
  <si>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</si>
  <si>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</si>
  <si>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</si>
  <si>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</si>
  <si>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</si>
  <si>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</si>
  <si>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</si>
  <si>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</si>
  <si>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</si>
  <si>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</si>
  <si>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</si>
  <si>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</si>
  <si>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</si>
  <si>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</si>
  <si>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</si>
  <si>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</si>
  <si>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</si>
  <si>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</si>
  <si>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</si>
  <si>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</si>
  <si>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</si>
  <si>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</si>
  <si>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</si>
  <si>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</si>
  <si>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</si>
  <si>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</si>
  <si>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</si>
  <si>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</si>
  <si>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</si>
  <si>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</si>
  <si>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</si>
  <si>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</si>
  <si>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</si>
  <si>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</si>
  <si>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</si>
  <si>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</si>
  <si>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</si>
  <si>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</si>
  <si>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</si>
  <si>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</si>
  <si>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</si>
  <si>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</si>
  <si>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</si>
  <si>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</si>
  <si>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</si>
  <si>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</si>
  <si>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</si>
  <si>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</si>
  <si>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</si>
  <si>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</si>
  <si>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</si>
  <si>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</si>
  <si>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</si>
  <si>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</si>
  <si>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</si>
  <si>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</si>
  <si>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</si>
  <si>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</si>
  <si>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</si>
  <si>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</si>
  <si>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</si>
  <si>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</si>
  <si>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</si>
  <si>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</si>
  <si>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</si>
  <si>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</si>
  <si>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</si>
  <si>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</si>
  <si>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</si>
  <si>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</si>
  <si>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</si>
  <si>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</si>
  <si>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</si>
  <si>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</si>
  <si>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</si>
  <si>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</si>
  <si>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</si>
  <si>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</si>
  <si>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</si>
  <si>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</si>
  <si>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</si>
  <si>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</si>
  <si>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</si>
  <si>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</si>
  <si>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</si>
  <si>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</si>
  <si>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</si>
  <si>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</si>
  <si>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</si>
  <si>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</si>
  <si>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</si>
  <si>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</si>
  <si>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</si>
  <si>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</si>
  <si>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</si>
  <si>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</si>
  <si>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</si>
  <si>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</si>
  <si>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</si>
  <si>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</si>
  <si>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</si>
  <si>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</si>
  <si>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</si>
  <si>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</si>
  <si>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</si>
  <si>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</si>
  <si>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</si>
  <si>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</si>
  <si>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</si>
  <si>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</si>
  <si>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</si>
  <si>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</si>
  <si>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</si>
  <si>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</si>
  <si>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</si>
  <si>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</si>
  <si>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</si>
  <si>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</si>
  <si>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</si>
  <si>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</si>
  <si>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</si>
  <si>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</si>
  <si>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</si>
  <si>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</si>
  <si>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</si>
  <si>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</si>
  <si>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</si>
  <si>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</si>
  <si>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</si>
  <si>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</si>
  <si>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</si>
  <si>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</si>
  <si>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</si>
  <si>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</si>
  <si>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</si>
  <si>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</si>
  <si>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</si>
  <si>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</si>
  <si>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</si>
  <si>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</si>
  <si>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</si>
  <si>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</si>
  <si>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</si>
  <si>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</si>
  <si>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</si>
  <si>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</si>
  <si>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</si>
  <si>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</si>
  <si>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</si>
  <si>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</si>
  <si>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</si>
  <si>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</si>
  <si>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</si>
  <si>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</si>
  <si>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</si>
  <si>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</si>
  <si>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</si>
  <si>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</si>
  <si>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</si>
  <si>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</si>
  <si>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</si>
  <si>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</si>
  <si>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</si>
  <si>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</si>
  <si>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</si>
  <si>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</si>
  <si>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</si>
  <si>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</si>
  <si>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</si>
  <si>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</si>
  <si>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</si>
  <si>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</si>
  <si>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</si>
  <si>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</si>
  <si>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</si>
  <si>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</si>
  <si>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</si>
  <si>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</si>
  <si>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</si>
  <si>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</si>
  <si>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</si>
  <si>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</si>
  <si>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</si>
  <si>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</si>
  <si>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</si>
  <si>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</si>
  <si>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</si>
  <si>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</si>
  <si>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</si>
  <si>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</si>
  <si>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</si>
  <si>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</si>
  <si>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</si>
  <si>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</si>
  <si>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</si>
  <si>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</si>
  <si>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</si>
  <si>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</si>
  <si>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</si>
  <si>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</si>
  <si>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</si>
  <si>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</si>
  <si>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</si>
  <si>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</si>
  <si>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</si>
  <si>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</si>
  <si>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</si>
  <si>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</si>
  <si>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</si>
  <si>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</si>
  <si>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</si>
  <si>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</si>
  <si>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</si>
  <si>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</si>
  <si>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</si>
  <si>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</si>
  <si>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</si>
  <si>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</si>
  <si>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</si>
  <si>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</si>
  <si>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</si>
  <si>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</si>
  <si>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</si>
  <si>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</si>
  <si>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</si>
  <si>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</si>
  <si>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</si>
  <si>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</si>
  <si>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</si>
  <si>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</si>
  <si>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</si>
  <si>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</si>
  <si>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</si>
  <si>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</si>
  <si>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</si>
  <si>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</si>
  <si>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</si>
  <si>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</si>
  <si>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</si>
  <si>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</si>
  <si>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</si>
  <si>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</si>
  <si>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</si>
  <si>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</si>
  <si>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</si>
  <si>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</si>
  <si>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</si>
  <si>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</si>
  <si>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</si>
  <si>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</si>
  <si>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</si>
  <si>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</si>
  <si>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</si>
  <si>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</si>
  <si>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</si>
  <si>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</si>
  <si>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</si>
  <si>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</si>
  <si>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</si>
  <si>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</si>
  <si>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</si>
  <si>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</si>
  <si>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</si>
  <si>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</si>
  <si>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</si>
  <si>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</si>
  <si>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</si>
  <si>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</si>
  <si>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</si>
  <si>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</si>
  <si>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</si>
  <si>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</si>
  <si>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</si>
  <si>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</si>
  <si>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</si>
  <si>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</si>
  <si>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</si>
  <si>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</si>
  <si>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</si>
  <si>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</si>
  <si>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</si>
  <si>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</si>
  <si>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</si>
  <si>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</si>
  <si>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</si>
  <si>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</si>
  <si>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</si>
  <si>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</si>
  <si>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</si>
  <si>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</si>
  <si>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</si>
  <si>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</si>
  <si>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</si>
  <si>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</si>
  <si>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</si>
  <si>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</si>
  <si>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</si>
  <si>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</si>
  <si>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</si>
  <si>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</si>
  <si>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</si>
  <si>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</si>
  <si>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</si>
  <si>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</si>
  <si>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</si>
  <si>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</si>
  <si>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</si>
  <si>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</si>
  <si>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</si>
  <si>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</si>
  <si>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</si>
  <si>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</si>
  <si>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</si>
  <si>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</si>
  <si>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</si>
  <si>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</si>
  <si>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</si>
  <si>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</si>
  <si>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</si>
  <si>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</si>
  <si>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</si>
  <si>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</si>
  <si>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</si>
  <si>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</si>
  <si>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</si>
  <si>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</si>
  <si>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</si>
  <si>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</si>
  <si>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</si>
  <si>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</si>
  <si>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</si>
  <si>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</si>
  <si>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</si>
  <si>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</si>
  <si>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</si>
  <si>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</si>
  <si>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</si>
  <si>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</si>
  <si>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</si>
  <si>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</si>
  <si>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</si>
  <si>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</si>
  <si>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</si>
  <si>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</si>
  <si>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</si>
  <si>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</si>
  <si>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</si>
  <si>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</si>
  <si>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</si>
  <si>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</si>
  <si>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</si>
  <si>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</si>
  <si>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</si>
  <si>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</si>
  <si>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</si>
  <si>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</si>
  <si>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</si>
  <si>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</si>
  <si>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</si>
  <si>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</si>
  <si>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</si>
  <si>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</si>
  <si>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</si>
  <si>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</si>
  <si>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</si>
  <si>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</si>
  <si>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</si>
  <si>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</si>
  <si>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</si>
  <si>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</si>
  <si>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</si>
  <si>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</si>
  <si>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</si>
  <si>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</si>
  <si>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</si>
  <si>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</si>
  <si>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</si>
  <si>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</si>
  <si>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</si>
  <si>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</si>
  <si>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</si>
  <si>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</si>
  <si>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</si>
  <si>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</si>
  <si>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</si>
  <si>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</si>
  <si>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</si>
  <si>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</si>
  <si>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</si>
  <si>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</si>
  <si>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</si>
  <si>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</si>
  <si>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</si>
  <si>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</si>
  <si>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</si>
  <si>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</si>
  <si>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</si>
  <si>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</si>
  <si>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</si>
  <si>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</si>
  <si>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</si>
  <si>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</si>
  <si>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</si>
  <si>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</si>
  <si>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</si>
  <si>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</si>
  <si>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</si>
  <si>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</si>
  <si>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</si>
  <si>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</si>
  <si>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</si>
  <si>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</si>
  <si>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</si>
  <si>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</si>
  <si>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</si>
  <si>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</si>
  <si>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</si>
  <si>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</si>
  <si>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</si>
  <si>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</si>
  <si>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</si>
  <si>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</si>
  <si>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</si>
  <si>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</si>
  <si>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</si>
  <si>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</si>
  <si>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</si>
  <si>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</si>
  <si>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</si>
  <si>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</si>
  <si>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</si>
  <si>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</si>
  <si>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</si>
  <si>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</si>
  <si>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</si>
  <si>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</si>
  <si>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</si>
  <si>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</si>
  <si>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</si>
  <si>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</si>
  <si>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</si>
  <si>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</si>
  <si>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</si>
  <si>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</si>
  <si>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</si>
  <si>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</si>
  <si>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</si>
  <si>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</si>
  <si>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</si>
  <si>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</si>
  <si>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</si>
  <si>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</si>
  <si>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</si>
  <si>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</si>
  <si>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</si>
  <si>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</si>
  <si>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</si>
  <si>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</si>
  <si>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</si>
  <si>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</si>
  <si>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</si>
  <si>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</si>
  <si>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</si>
  <si>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</si>
  <si>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</si>
  <si>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</si>
  <si>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</si>
  <si>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</si>
  <si>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</si>
  <si>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</si>
  <si>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</si>
  <si>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</si>
  <si>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</si>
  <si>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</si>
  <si>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</si>
  <si>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</si>
  <si>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</si>
  <si>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</si>
  <si>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</si>
  <si>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</si>
  <si>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</si>
  <si>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</si>
  <si>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</si>
  <si>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</si>
  <si>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</si>
  <si>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</si>
  <si>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</si>
  <si>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</si>
  <si>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</si>
  <si>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</si>
  <si>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</si>
  <si>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</si>
  <si>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</si>
  <si>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</si>
  <si>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</si>
  <si>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</si>
  <si>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</si>
  <si>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</si>
  <si>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</si>
  <si>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</si>
  <si>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</si>
  <si>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</si>
  <si>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</si>
  <si>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</si>
  <si>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</si>
  <si>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</si>
  <si>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</si>
  <si>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</si>
  <si>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</si>
  <si>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</si>
  <si>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</si>
  <si>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</si>
  <si>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</si>
  <si>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</si>
  <si>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</si>
  <si>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</si>
  <si>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</si>
  <si>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</si>
  <si>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</si>
  <si>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</si>
  <si>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</si>
  <si>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</si>
  <si>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</si>
  <si>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</si>
  <si>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</si>
  <si>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</si>
  <si>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</si>
  <si>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</si>
  <si>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</si>
  <si>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</si>
  <si>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</si>
  <si>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</si>
  <si>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</si>
  <si>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</si>
  <si>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</si>
  <si>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</si>
  <si>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</si>
  <si>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</si>
  <si>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</si>
  <si>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</si>
  <si>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</si>
  <si>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</si>
  <si>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</si>
  <si>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</si>
  <si>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</si>
  <si>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</si>
  <si>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</si>
  <si>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</si>
  <si>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</si>
  <si>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</si>
  <si>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</si>
  <si>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</si>
  <si>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</si>
  <si>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</si>
  <si>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</si>
  <si>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</si>
  <si>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</si>
  <si>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</si>
  <si>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</si>
  <si>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</si>
  <si>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</si>
  <si>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</si>
  <si>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</si>
  <si>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</si>
  <si>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</si>
  <si>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</si>
  <si>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</si>
  <si>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</si>
  <si>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</si>
  <si>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</si>
  <si>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</si>
  <si>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</si>
  <si>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</si>
  <si>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</si>
  <si>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</si>
  <si>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</si>
  <si>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</si>
  <si>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</si>
  <si>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</si>
  <si>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</si>
  <si>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</si>
  <si>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</si>
  <si>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</si>
  <si>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</si>
  <si>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</si>
  <si>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</si>
  <si>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</si>
  <si>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</si>
  <si>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</si>
  <si>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</si>
  <si>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</si>
  <si>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</si>
  <si>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</si>
  <si>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</si>
  <si>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</si>
  <si>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</si>
  <si>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</si>
  <si>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</si>
  <si>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</si>
  <si>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</si>
  <si>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</si>
  <si>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</si>
  <si>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</si>
  <si>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</si>
  <si>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</si>
  <si>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</si>
  <si>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</si>
  <si>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</si>
  <si>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</si>
  <si>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</si>
  <si>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</si>
  <si>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</si>
  <si>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</si>
  <si>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</si>
  <si>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</si>
  <si>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</si>
  <si>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</si>
  <si>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</si>
  <si>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</si>
  <si>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</si>
  <si>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</si>
  <si>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</si>
  <si>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</si>
  <si>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</si>
  <si>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</si>
  <si>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</si>
  <si>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</si>
  <si>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</si>
  <si>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</si>
  <si>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</si>
  <si>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</si>
  <si>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</si>
  <si>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</si>
  <si>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</si>
  <si>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</si>
  <si>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</si>
  <si>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</si>
  <si>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</si>
  <si>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</si>
  <si>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</si>
  <si>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</si>
  <si>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</si>
  <si>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</si>
  <si>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</si>
  <si>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</si>
  <si>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</si>
  <si>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</si>
  <si>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</si>
  <si>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</si>
  <si>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</si>
  <si>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</si>
  <si>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</si>
  <si>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</si>
  <si>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</si>
  <si>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</si>
  <si>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</si>
  <si>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</si>
  <si>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</si>
  <si>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</si>
  <si>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</si>
  <si>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</si>
  <si>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</si>
  <si>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</si>
  <si>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</si>
  <si>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</si>
  <si>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</si>
  <si>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</si>
  <si>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</si>
  <si>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</si>
  <si>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</si>
  <si>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</si>
  <si>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</si>
  <si>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</si>
  <si>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</si>
  <si>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</si>
  <si>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</si>
  <si>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</si>
  <si>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</si>
  <si>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</si>
  <si>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</si>
  <si>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</si>
  <si>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</si>
  <si>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</si>
  <si>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</si>
  <si>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</si>
  <si>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</si>
  <si>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</si>
  <si>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</si>
  <si>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</si>
  <si>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</si>
  <si>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</si>
  <si>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</si>
  <si>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</si>
  <si>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</si>
  <si>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</si>
  <si>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</si>
  <si>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</si>
  <si>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</si>
  <si>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</si>
  <si>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</si>
  <si>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</si>
  <si>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</si>
  <si>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</si>
  <si>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</si>
  <si>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</si>
  <si>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</si>
  <si>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</si>
  <si>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</si>
  <si>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</si>
  <si>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</si>
  <si>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</si>
  <si>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</si>
  <si>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</si>
  <si>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</si>
  <si>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</si>
  <si>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</si>
  <si>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</si>
  <si>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</si>
  <si>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</si>
  <si>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</si>
  <si>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</si>
  <si>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</si>
  <si>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</si>
  <si>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</si>
  <si>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</si>
  <si>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</si>
  <si>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</si>
  <si>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</si>
  <si>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</si>
  <si>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</si>
  <si>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</si>
  <si>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</si>
  <si>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</si>
  <si>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</si>
  <si>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</si>
  <si>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</si>
  <si>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</si>
  <si>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</si>
  <si>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</si>
  <si>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</si>
  <si>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</si>
  <si>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</si>
  <si>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</si>
  <si>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</si>
  <si>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</si>
  <si>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</si>
  <si>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</si>
  <si>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</si>
  <si>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</si>
  <si>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</si>
  <si>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</si>
  <si>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</si>
  <si>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</si>
  <si>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</si>
  <si>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</si>
  <si>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</si>
  <si>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</si>
  <si>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</si>
  <si>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</si>
  <si>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</si>
  <si>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</si>
  <si>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</si>
  <si>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</si>
  <si>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</si>
  <si>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</si>
  <si>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</si>
  <si>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</si>
  <si>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</si>
  <si>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</si>
  <si>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</si>
  <si>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</si>
  <si>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</si>
  <si>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</si>
  <si>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</si>
  <si>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</si>
  <si>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</si>
  <si>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</si>
  <si>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</si>
  <si>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</si>
  <si>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</si>
  <si>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</si>
  <si>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</si>
  <si>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</si>
  <si>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</si>
  <si>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</si>
  <si>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</si>
  <si>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</si>
  <si>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</si>
  <si>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</si>
  <si>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</si>
  <si>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</si>
  <si>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</si>
  <si>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</si>
  <si>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</si>
  <si>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</si>
  <si>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</si>
  <si>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</si>
  <si>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</si>
  <si>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</si>
  <si>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</si>
  <si>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</si>
  <si>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</si>
  <si>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</si>
  <si>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</si>
  <si>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</si>
  <si>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</si>
  <si>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</si>
  <si>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</si>
  <si>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</si>
  <si>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</si>
  <si>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</si>
  <si>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</si>
  <si>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</si>
  <si>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</si>
  <si>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</si>
  <si>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</si>
  <si>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</si>
  <si>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</si>
  <si>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</si>
  <si>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</si>
  <si>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</si>
  <si>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</si>
  <si>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</si>
  <si>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</si>
  <si>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</si>
  <si>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</si>
  <si>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</si>
  <si>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</si>
  <si>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</si>
  <si>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</si>
  <si>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</si>
  <si>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</si>
  <si>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</si>
  <si>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</si>
  <si>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</si>
  <si>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</si>
  <si>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</si>
  <si>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</si>
  <si>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</si>
  <si>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</si>
  <si>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</si>
  <si>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</si>
  <si>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</si>
  <si>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</si>
  <si>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</si>
  <si>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</si>
  <si>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</si>
  <si>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</si>
  <si>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</si>
  <si>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</si>
  <si>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</si>
  <si>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</si>
  <si>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</si>
  <si>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</si>
  <si>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</si>
  <si>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</si>
  <si>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</si>
  <si>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</si>
  <si>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</si>
  <si>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</si>
  <si>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</si>
  <si>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</si>
  <si>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</si>
  <si>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</si>
  <si>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</si>
  <si>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</si>
  <si>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</si>
  <si>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</si>
  <si>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</si>
  <si>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</si>
  <si>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</si>
  <si>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</si>
  <si>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</si>
  <si>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</si>
  <si>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</si>
  <si>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</si>
  <si>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</si>
  <si>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</si>
  <si>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</si>
  <si>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</si>
  <si>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</si>
  <si>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</si>
  <si>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</si>
  <si>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</si>
  <si>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</si>
  <si>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</si>
  <si>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</si>
  <si>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</si>
  <si>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</si>
  <si>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</si>
  <si>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</si>
  <si>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</si>
  <si>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</si>
  <si>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</si>
  <si>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</si>
  <si>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</si>
  <si>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</si>
  <si>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</si>
  <si>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</si>
  <si>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</si>
  <si>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</si>
  <si>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</si>
  <si>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</si>
  <si>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</si>
  <si>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</si>
  <si>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</si>
  <si>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</si>
  <si>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</si>
  <si>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</si>
  <si>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</si>
  <si>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</si>
  <si>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</si>
  <si>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</si>
  <si>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</si>
  <si>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</si>
  <si>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</si>
  <si>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</si>
  <si>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</si>
  <si>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</si>
  <si>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</si>
  <si>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</si>
  <si>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</si>
  <si>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</si>
  <si>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</si>
  <si>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</si>
  <si>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</si>
  <si>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</si>
  <si>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</si>
  <si>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</si>
  <si>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</si>
  <si>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</si>
  <si>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</si>
  <si>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</si>
  <si>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</si>
  <si>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</si>
  <si>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</si>
  <si>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</si>
  <si>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</si>
  <si>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</si>
  <si>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</si>
  <si>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</si>
  <si>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</si>
  <si>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</si>
  <si>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</si>
  <si>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</si>
  <si>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</si>
  <si>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</si>
  <si>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</si>
  <si>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</si>
  <si>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</si>
  <si>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</si>
  <si>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</si>
  <si>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</si>
  <si>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</si>
  <si>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</si>
  <si>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</si>
  <si>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</si>
  <si>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</si>
  <si>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</si>
  <si>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</si>
  <si>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</si>
  <si>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</si>
  <si>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</si>
  <si>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</si>
  <si>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</si>
  <si>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</si>
  <si>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</si>
  <si>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</si>
  <si>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</si>
  <si>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</si>
  <si>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</si>
  <si>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</si>
  <si>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</si>
  <si>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</si>
  <si>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</si>
  <si>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</si>
  <si>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</si>
  <si>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</si>
  <si>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</si>
  <si>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</si>
  <si>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</si>
  <si>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</si>
  <si>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</si>
  <si>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</si>
  <si>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</si>
  <si>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</si>
  <si>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</si>
  <si>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</si>
  <si>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</si>
  <si>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</si>
  <si>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</si>
  <si>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</si>
  <si>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</si>
  <si>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</si>
  <si>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</si>
  <si>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</si>
  <si>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</si>
  <si>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</si>
  <si>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</si>
  <si>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</si>
  <si>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</si>
  <si>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</si>
  <si>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</si>
  <si>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</si>
  <si>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</si>
  <si>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</si>
  <si>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</si>
  <si>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</si>
  <si>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</si>
  <si>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</si>
  <si>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</si>
  <si>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</si>
  <si>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</si>
  <si>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</si>
  <si>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</si>
  <si>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</si>
  <si>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</si>
  <si>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</si>
  <si>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</si>
  <si>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</si>
  <si>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</si>
  <si>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</si>
  <si>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</si>
  <si>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</si>
  <si>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</si>
  <si>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</si>
  <si>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</si>
  <si>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</si>
  <si>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</si>
  <si>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</si>
  <si>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</si>
  <si>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</si>
  <si>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</si>
  <si>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</si>
  <si>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</si>
  <si>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</si>
  <si>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</si>
  <si>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</si>
  <si>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</si>
  <si>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</si>
  <si>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</si>
  <si>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</si>
  <si>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</si>
  <si>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</si>
  <si>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</si>
  <si>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</si>
  <si>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</si>
  <si>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</si>
  <si>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</si>
  <si>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</si>
  <si>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</si>
  <si>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</si>
  <si>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</si>
  <si>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</si>
  <si>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</si>
  <si>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</si>
  <si>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</si>
  <si>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</si>
  <si>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</si>
  <si>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</si>
  <si>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</si>
  <si>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</si>
  <si>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</si>
  <si>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</si>
  <si>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</si>
  <si>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</si>
  <si>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</si>
  <si>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</si>
  <si>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</si>
  <si>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</si>
  <si>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</si>
  <si>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</si>
  <si>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</si>
  <si>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</si>
  <si>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</si>
  <si>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</si>
  <si>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</si>
  <si>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</si>
  <si>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</si>
  <si>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</si>
  <si>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</si>
  <si>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</si>
  <si>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</si>
  <si>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</si>
  <si>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</si>
  <si>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</si>
  <si>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</si>
  <si>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</si>
  <si>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</si>
  <si>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</si>
  <si>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</si>
  <si>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</si>
  <si>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</si>
  <si>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</si>
  <si>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</si>
  <si>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</si>
  <si>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</si>
  <si>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</si>
  <si>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</si>
  <si>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</si>
  <si>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</si>
  <si>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</si>
  <si>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</si>
  <si>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</si>
  <si>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</si>
  <si>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</si>
  <si>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</si>
  <si>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</si>
  <si>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</si>
  <si>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</si>
  <si>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</si>
  <si>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</si>
  <si>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</si>
  <si>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</si>
  <si>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</si>
  <si>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</si>
  <si>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</si>
  <si>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</si>
  <si>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</si>
  <si>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</si>
  <si>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</si>
  <si>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</si>
  <si>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</si>
  <si>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</si>
  <si>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</si>
  <si>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</si>
  <si>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</si>
  <si>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</si>
  <si>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</si>
  <si>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</si>
  <si>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</si>
  <si>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</si>
  <si>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</si>
  <si>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</si>
  <si>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</si>
  <si>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</si>
  <si>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</si>
  <si>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</si>
  <si>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</si>
  <si>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</si>
  <si>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</si>
  <si>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</si>
  <si>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</si>
  <si>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</si>
  <si>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</si>
  <si>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</si>
  <si>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</si>
  <si>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</si>
  <si>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</si>
  <si>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</si>
  <si>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</si>
  <si>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</si>
  <si>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</si>
  <si>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</si>
  <si>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</si>
  <si>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</si>
  <si>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</si>
  <si>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</si>
  <si>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</si>
  <si>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</si>
  <si>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</si>
  <si>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</si>
  <si>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</si>
  <si>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</si>
  <si>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</si>
  <si>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</si>
  <si>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</si>
  <si>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</si>
  <si>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</si>
  <si>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</si>
  <si>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</si>
  <si>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</si>
  <si>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</si>
  <si>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</si>
  <si>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</si>
  <si>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</si>
  <si>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</si>
  <si>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</si>
  <si>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</si>
  <si>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</si>
  <si>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</si>
  <si>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</si>
  <si>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</si>
  <si>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</si>
  <si>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</si>
  <si>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</si>
  <si>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</si>
  <si>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</si>
  <si>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</si>
  <si>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</si>
  <si>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</si>
  <si>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</si>
  <si>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</si>
  <si>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</si>
  <si>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</si>
  <si>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</si>
  <si>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</si>
  <si>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</si>
  <si>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</si>
  <si>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</si>
  <si>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</si>
  <si>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</si>
  <si>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</si>
  <si>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</si>
  <si>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</si>
  <si>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</si>
  <si>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</si>
  <si>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</si>
  <si>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</si>
  <si>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</si>
  <si>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</si>
  <si>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</si>
  <si>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</si>
  <si>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</si>
  <si>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</si>
  <si>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</si>
  <si>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</si>
  <si>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</si>
  <si>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</si>
  <si>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</si>
  <si>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</si>
  <si>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</si>
  <si>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</si>
  <si>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</si>
  <si>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</si>
  <si>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</si>
  <si>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</si>
  <si>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</si>
  <si>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</si>
  <si>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</si>
  <si>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</si>
  <si>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</si>
  <si>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</si>
  <si>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</si>
  <si>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</si>
  <si>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</si>
  <si>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</si>
  <si>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</si>
  <si>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</si>
  <si>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</si>
  <si>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</si>
  <si>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</si>
  <si>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</si>
  <si>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</si>
  <si>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</si>
  <si>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</si>
  <si>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</si>
  <si>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</si>
  <si>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</si>
  <si>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</si>
  <si>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</si>
  <si>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</si>
  <si>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</si>
  <si>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</si>
  <si>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</si>
  <si>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</si>
  <si>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</si>
  <si>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</si>
  <si>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</si>
  <si>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</si>
  <si>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</si>
  <si>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</si>
  <si>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</si>
  <si>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</si>
  <si>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</si>
  <si>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</si>
  <si>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</si>
  <si>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</si>
  <si>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</si>
  <si>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</si>
  <si>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</si>
  <si>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</si>
  <si>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</si>
  <si>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</si>
  <si>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</si>
  <si>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</si>
  <si>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</si>
  <si>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</si>
  <si>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</si>
  <si>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</si>
  <si>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</si>
  <si>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</si>
  <si>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</si>
  <si>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</si>
  <si>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</si>
  <si>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</si>
  <si>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</si>
  <si>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</si>
  <si>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</si>
  <si>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</si>
  <si>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</si>
  <si>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</si>
  <si>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</si>
  <si>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</si>
  <si>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</si>
  <si>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</si>
  <si>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</si>
  <si>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</si>
  <si>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</si>
  <si>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</si>
  <si>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</si>
  <si>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</si>
  <si>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</si>
  <si>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</si>
  <si>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</si>
  <si>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</si>
  <si>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</si>
  <si>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</si>
  <si>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</si>
  <si>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</si>
  <si>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</si>
  <si>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</si>
  <si>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</si>
  <si>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</si>
  <si>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</si>
  <si>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</si>
  <si>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</si>
  <si>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</si>
  <si>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</si>
  <si>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</si>
  <si>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</si>
  <si>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</si>
  <si>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</si>
  <si>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</si>
  <si>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</si>
  <si>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</si>
  <si>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</si>
  <si>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</si>
  <si>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</si>
  <si>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</si>
  <si>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</si>
  <si>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</si>
  <si>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</si>
  <si>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</si>
  <si>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</si>
  <si>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</si>
  <si>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</si>
  <si>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</si>
  <si>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</si>
  <si>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</si>
  <si>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</si>
  <si>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</si>
  <si>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</si>
  <si>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</si>
  <si>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</si>
  <si>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</si>
  <si>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</si>
  <si>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</si>
  <si>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</si>
  <si>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</si>
  <si>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</si>
  <si>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</si>
  <si>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</si>
  <si>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</si>
  <si>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</si>
  <si>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</si>
  <si>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</si>
  <si>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</si>
  <si>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</si>
  <si>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</si>
  <si>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</si>
  <si>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</si>
  <si>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</si>
  <si>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</si>
  <si>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</si>
  <si>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</si>
  <si>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</si>
  <si>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</si>
  <si>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</si>
  <si>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</si>
  <si>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</si>
  <si>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</si>
  <si>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</si>
  <si>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</si>
  <si>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</si>
  <si>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</si>
  <si>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</si>
  <si>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</si>
  <si>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</si>
  <si>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</si>
  <si>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</si>
  <si>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</si>
  <si>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</si>
  <si>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</si>
  <si>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</si>
  <si>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</si>
  <si>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</si>
  <si>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</si>
  <si>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</si>
  <si>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</si>
  <si>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</si>
  <si>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</si>
  <si>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</si>
  <si>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</si>
  <si>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</si>
  <si>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</si>
  <si>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</si>
  <si>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</si>
  <si>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</si>
  <si>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</si>
  <si>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</si>
  <si>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</si>
  <si>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</si>
  <si>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</si>
  <si>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</si>
  <si>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</si>
  <si>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</si>
  <si>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</si>
  <si>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</si>
  <si>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</si>
  <si>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</si>
  <si>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</si>
  <si>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</si>
  <si>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</si>
  <si>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</si>
  <si>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</si>
  <si>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</si>
  <si>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</si>
  <si>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</si>
  <si>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</si>
  <si>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</si>
  <si>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</si>
  <si>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</si>
  <si>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</si>
  <si>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</si>
  <si>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</si>
  <si>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</si>
  <si>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</si>
  <si>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</si>
  <si>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</si>
  <si>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</si>
  <si>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</si>
  <si>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</si>
  <si>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</si>
  <si>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</si>
  <si>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</si>
  <si>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</si>
  <si>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</si>
  <si>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</si>
  <si>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</si>
  <si>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</si>
  <si>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</si>
  <si>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</si>
  <si>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</si>
  <si>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</si>
  <si>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</si>
  <si>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</si>
  <si>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</si>
  <si>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</si>
  <si>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</si>
  <si>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</si>
  <si>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</si>
  <si>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</si>
  <si>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</si>
  <si>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</si>
  <si>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</si>
  <si>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</si>
  <si>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</si>
  <si>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</si>
  <si>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</si>
  <si>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</si>
  <si>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</si>
  <si>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</si>
  <si>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</si>
  <si>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</si>
  <si>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</si>
  <si>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</si>
  <si>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</si>
  <si>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</si>
  <si>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</si>
  <si>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</si>
  <si>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</si>
  <si>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</si>
  <si>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</si>
  <si>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</si>
  <si>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</si>
  <si>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</si>
  <si>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</si>
  <si>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</si>
  <si>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</si>
  <si>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</si>
  <si>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</si>
  <si>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</si>
  <si>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</si>
  <si>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</si>
  <si>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</si>
  <si>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</si>
  <si>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</si>
  <si>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</si>
  <si>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</si>
  <si>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</si>
  <si>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</si>
  <si>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</si>
  <si>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</si>
  <si>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</si>
  <si>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</si>
  <si>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</si>
  <si>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</si>
  <si>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</si>
  <si>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</si>
  <si>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</si>
  <si>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</si>
  <si>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</si>
  <si>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</si>
  <si>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</si>
  <si>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</si>
  <si>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</si>
  <si>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</si>
  <si>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</si>
  <si>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</si>
  <si>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</si>
  <si>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</si>
  <si>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</si>
  <si>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</si>
  <si>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</si>
  <si>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</si>
  <si>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</si>
  <si>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</si>
  <si>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</si>
  <si>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</si>
  <si>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</si>
  <si>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</si>
  <si>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</si>
  <si>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</si>
  <si>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</si>
  <si>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</si>
  <si>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</si>
  <si>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</si>
  <si>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</si>
  <si>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</si>
  <si>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</si>
  <si>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</si>
  <si>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</si>
  <si>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</si>
  <si>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</si>
  <si>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</si>
  <si>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</si>
  <si>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</si>
  <si>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</si>
  <si>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</si>
  <si>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</si>
  <si>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</si>
  <si>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</si>
  <si>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</si>
  <si>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</si>
  <si>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</si>
  <si>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</si>
  <si>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</si>
  <si>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</si>
  <si>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</si>
  <si>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</si>
  <si>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</si>
  <si>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</si>
  <si>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</si>
  <si>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</si>
  <si>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</si>
  <si>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</si>
  <si>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</si>
  <si>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</si>
  <si>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</si>
  <si>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</si>
  <si>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</si>
  <si>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</si>
  <si>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</si>
  <si>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</si>
  <si>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</si>
  <si>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</si>
  <si>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</si>
  <si>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</si>
  <si>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</si>
  <si>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</si>
  <si>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</si>
  <si>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</si>
  <si>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</si>
  <si>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</si>
  <si>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</si>
  <si>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</si>
  <si>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</si>
  <si>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</si>
  <si>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</si>
  <si>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</si>
  <si>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</si>
  <si>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</si>
  <si>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</si>
  <si>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</si>
  <si>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</si>
  <si>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</si>
  <si>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</si>
  <si>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</si>
  <si>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</si>
  <si>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</si>
  <si>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</si>
  <si>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</si>
  <si>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</si>
  <si>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</si>
  <si>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</si>
  <si>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</si>
  <si>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</si>
  <si>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</si>
  <si>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</si>
  <si>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</si>
  <si>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</si>
  <si>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</si>
  <si>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</si>
  <si>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</si>
  <si>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</si>
  <si>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</si>
  <si>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</si>
  <si>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</si>
  <si>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</si>
  <si>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</si>
  <si>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</si>
  <si>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</si>
  <si>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</si>
  <si>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</si>
  <si>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</si>
  <si>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</si>
  <si>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</si>
  <si>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</si>
  <si>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</si>
  <si>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</si>
  <si>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</si>
  <si>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</si>
  <si>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</si>
  <si>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</si>
  <si>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</si>
  <si>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</si>
  <si>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</si>
  <si>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</si>
  <si>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</si>
  <si>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</si>
  <si>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</si>
  <si>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</si>
  <si>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</si>
  <si>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</si>
  <si>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</si>
  <si>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</si>
  <si>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</si>
  <si>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</si>
  <si>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</si>
  <si>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</si>
  <si>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</si>
  <si>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</si>
  <si>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</si>
  <si>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</si>
  <si>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</si>
  <si>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</si>
  <si>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</si>
  <si>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</si>
  <si>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</si>
  <si>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</si>
  <si>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</si>
  <si>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</si>
  <si>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</si>
  <si>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</si>
  <si>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</si>
  <si>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</si>
  <si>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</si>
  <si>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</si>
  <si>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</si>
  <si>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</si>
  <si>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</si>
  <si>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</si>
  <si>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</si>
  <si>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</si>
  <si>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</si>
  <si>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</si>
  <si>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</si>
  <si>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</si>
  <si>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</si>
  <si>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</si>
  <si>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</si>
  <si>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</si>
  <si>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</si>
  <si>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</si>
  <si>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</si>
  <si>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</si>
  <si>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</si>
  <si>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</si>
  <si>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</si>
  <si>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</si>
  <si>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</si>
  <si>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</si>
  <si>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</si>
  <si>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</si>
  <si>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</si>
  <si>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</si>
  <si>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</si>
  <si>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</si>
  <si>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</si>
  <si>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</si>
  <si>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</si>
  <si>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</si>
  <si>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</si>
  <si>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</si>
  <si>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</si>
  <si>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</si>
  <si>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</si>
  <si>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</si>
  <si>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</si>
  <si>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</si>
  <si>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</si>
  <si>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</si>
  <si>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</si>
  <si>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</si>
  <si>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</si>
  <si>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</si>
  <si>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</si>
  <si>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</si>
  <si>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</si>
  <si>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</si>
  <si>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</si>
  <si>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</si>
  <si>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</si>
  <si>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</si>
  <si>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</si>
  <si>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</si>
  <si>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</si>
  <si>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</si>
  <si>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</si>
  <si>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</si>
  <si>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</si>
  <si>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</si>
  <si>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</si>
  <si>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</si>
  <si>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</si>
  <si>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</si>
  <si>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</si>
  <si>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</si>
  <si>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</si>
  <si>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</si>
  <si>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</si>
  <si>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</si>
  <si>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</si>
  <si>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</si>
  <si>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</si>
  <si>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</si>
  <si>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</si>
  <si>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</si>
  <si>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</si>
  <si>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</si>
  <si>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</si>
  <si>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</si>
  <si>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</si>
  <si>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</si>
  <si>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</si>
  <si>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</si>
  <si>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</si>
  <si>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</si>
  <si>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</si>
  <si>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</si>
  <si>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</si>
  <si>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</si>
  <si>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</si>
  <si>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</si>
  <si>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</si>
  <si>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</si>
  <si>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</si>
  <si>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</si>
  <si>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</si>
  <si>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</si>
  <si>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</si>
  <si>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</si>
  <si>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</si>
  <si>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</si>
  <si>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</si>
  <si>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</si>
  <si>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</si>
  <si>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</si>
  <si>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</si>
  <si>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</si>
  <si>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</si>
  <si>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</si>
  <si>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</si>
  <si>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</si>
  <si>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</si>
  <si>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</si>
  <si>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</si>
  <si>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</si>
  <si>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</si>
  <si>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</si>
  <si>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</si>
  <si>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</si>
  <si>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</si>
  <si>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</si>
  <si>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</si>
  <si>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</si>
  <si>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</si>
  <si>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</si>
  <si>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</si>
  <si>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</si>
  <si>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</si>
  <si>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</si>
  <si>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</si>
  <si>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</si>
  <si>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</si>
  <si>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</si>
  <si>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</si>
  <si>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</si>
  <si>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</si>
  <si>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</si>
  <si>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</si>
  <si>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</si>
  <si>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</si>
  <si>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</si>
  <si>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</si>
  <si>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</si>
  <si>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</si>
  <si>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</si>
  <si>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</si>
  <si>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</si>
  <si>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</si>
  <si>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</si>
  <si>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</si>
  <si>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</si>
  <si>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</si>
  <si>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</si>
  <si>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</si>
  <si>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</si>
  <si>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</si>
  <si>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</si>
  <si>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</si>
  <si>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</si>
  <si>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</si>
  <si>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</si>
  <si>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</si>
  <si>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</si>
  <si>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</si>
  <si>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</si>
  <si>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</si>
  <si>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</si>
  <si>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</si>
  <si>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</si>
  <si>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</si>
  <si>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</si>
  <si>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</si>
  <si>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</si>
  <si>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</si>
  <si>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</si>
  <si>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</si>
  <si>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</si>
  <si>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</si>
  <si>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</si>
  <si>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</si>
  <si>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</si>
  <si>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</si>
  <si>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</si>
  <si>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</si>
  <si>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</si>
  <si>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</si>
  <si>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</si>
  <si>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</si>
  <si>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</si>
  <si>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</si>
  <si>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</si>
  <si>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</si>
  <si>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</si>
  <si>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</si>
  <si>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</si>
  <si>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LA INADECUADA   VIGILANCIA EN LA SUPERVISIÓN DE LOS CONTRATOS QUE SUSCRIBA LA ENTIDAD.</t>
  </si>
  <si>
    <t xml:space="preserve">GERENCIA GENERAL </t>
  </si>
  <si>
    <t xml:space="preserve">COMITÉ DE CAPACITACIONES </t>
  </si>
  <si>
    <t>ACTO ADMINISTRATIVO</t>
  </si>
  <si>
    <t>EMISIÓN DE BOLETINES JURIDICOS</t>
  </si>
  <si>
    <t>CAPACITACIÓN VIRTUAL Y/O PRESENCIAL  A LOS FUNCIONARIOS QUE EJERZAN LA SUPERVISIÓN EN LA ENTIDAD</t>
  </si>
  <si>
    <t>Teniendo en cuenta el bajo nivel de litigiosidad de la Entidad, ARTESANIAS DE COLOMBIA S.A  prioriza  el proceso laboral 11001310503420170077900  adelantado en su contra dado que el  impacto económico (respecto a la cuantificación de las pretensiones) y  administrativo al que se vería avocada la Entidad, frente a una pérdida de la Demanda. Es necesario señalar que  la Entidad debe prevenir cualquier tipo de litigios que se puedan presentar en su contra relacionados con la configuración de un contrato realidad.</t>
  </si>
  <si>
    <t xml:space="preserve">Realizar la capacitación a los funcionarios de la Entidad que ejerzan las etapas precontractual, contractual y post contractual respecto a la aplicación de sentencia de unificación  del Honorable Consejo de Estado  de fecha 9 de Septiembre de 2021 SUJ-025S2-2021 referente a los contratos de prestación de servicios , la cual será incluida dentro del plan de capacitaciones anual </t>
  </si>
  <si>
    <t xml:space="preserve">GESTIÓN LEGAL Y/O ADQUISICIÓN DE BIENES Y SERVCICIOS </t>
  </si>
  <si>
    <t xml:space="preserve">Elaborar un acto administrativo respecto a la aplicación de sentencia de unificación  del Honorable Consejo de Estado  de fecha 9 de Septiembre de 2021 SUJ-025S2-2021 referente a los contratos de prestación de servicios profesionales  </t>
  </si>
  <si>
    <t xml:space="preserve">Elaborar dos (2) Boletines anuales respecto a la debida aplicación de sentencia de unificación  del Honorable Consejo de Estado  de fecha 9 de Septiembre de 2021 SUJ-025S2-2021 referente a los contratos de prestación de servicios </t>
  </si>
  <si>
    <t>Número de instrucciones expedidas</t>
  </si>
  <si>
    <t>Número de instrucciones a expedir</t>
  </si>
  <si>
    <t>Número de actos administrativos proyectados</t>
  </si>
  <si>
    <t>Número de capacitaciones virtuales y/o presenciales realizadas 2022-2023</t>
  </si>
  <si>
    <t>Número de Boletines juridicos emitidos en 2022-2023</t>
  </si>
  <si>
    <t>Número de boletines juridicos a emitir en 2022-2023</t>
  </si>
  <si>
    <t>Número de capacitaciones virtuales y/o presenciales  a realizar 2022-2023</t>
  </si>
  <si>
    <t>Número de actos administrativos a proyectar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</si>
</sst>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yy;@"/>
    <numFmt numFmtId="165" formatCode="_-* #,##0_-;\-* #,##0_-;_-* &quot;-&quot;??_-;_-@_-"/>
  </numFmts>
  <fonts count="59">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1"/>
      <name val="Work Sans"/>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
      <patternFill patternType="solid">
        <fgColor rgb="FFFFFF00"/>
        <bgColor theme="4" tint="0.79998168889431442"/>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56" fillId="6" borderId="1" xfId="0" applyFont="1" applyFill="1" applyBorder="1" applyAlignment="1" applyProtection="1">
      <alignment horizontal="left" vertical="center" wrapText="1" indent="1"/>
      <protection locked="0"/>
    </xf>
    <xf numFmtId="0" fontId="1" fillId="23" borderId="1" xfId="0" applyFont="1" applyFill="1" applyBorder="1" applyAlignment="1" applyProtection="1">
      <alignment horizontal="center" vertical="center" wrapTex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ES"/>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ES"/>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ES"/>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ES"/>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ES"/>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ES"/>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ES"/>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ES"/>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ES"/>
        </a:p>
      </dgm:t>
    </dgm:pt>
  </dgm:ptLst>
  <dgm:cxnLst>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3A5758C0-4CD0-4465-AAAF-C22884CBDB12}" type="presOf" srcId="{065036F5-0B7F-4009-8520-0C3A3765BBE0}" destId="{19942756-18C7-4059-9D4E-9F2944CFD391}"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1.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8.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0.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2.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xmlns=""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4" totalsRowShown="0" headerRowDxfId="49" dataDxfId="47" headerRowBorderDxfId="48" tableBorderDxfId="46" totalsRowBorderDxfId="45">
  <sortState ref="B3:D274">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zoomScaleNormal="100" workbookViewId="0">
      <selection activeCell="B4" sqref="B4:K4"/>
    </sheetView>
  </sheetViews>
  <sheetFormatPr baseColWidth="10"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9" t="s">
        <v>2370</v>
      </c>
      <c r="C3" s="159"/>
      <c r="D3" s="159"/>
      <c r="E3" s="159"/>
      <c r="F3" s="159"/>
      <c r="G3" s="159"/>
      <c r="H3" s="159"/>
      <c r="I3" s="159"/>
      <c r="J3" s="159"/>
      <c r="K3" s="159"/>
      <c r="M3" s="111"/>
      <c r="N3" s="77"/>
      <c r="O3" s="77"/>
      <c r="P3" s="63"/>
      <c r="Q3" s="63"/>
      <c r="R3" s="63"/>
      <c r="S3" s="63"/>
      <c r="T3" s="63"/>
      <c r="U3" s="63"/>
      <c r="V3" s="63"/>
      <c r="W3" s="63"/>
      <c r="X3" s="59"/>
      <c r="Y3" s="59"/>
    </row>
    <row r="4" spans="2:32" ht="26.25" customHeight="1">
      <c r="B4" s="203" t="s">
        <v>2368</v>
      </c>
      <c r="C4" s="204"/>
      <c r="D4" s="204"/>
      <c r="E4" s="204"/>
      <c r="F4" s="204"/>
      <c r="G4" s="204"/>
      <c r="H4" s="204"/>
      <c r="I4" s="204"/>
      <c r="J4" s="204"/>
      <c r="K4" s="204"/>
      <c r="N4" s="108"/>
      <c r="O4" s="108"/>
      <c r="P4" s="108"/>
      <c r="Q4" s="108"/>
      <c r="R4" s="108"/>
      <c r="S4" s="108"/>
      <c r="T4" s="108"/>
      <c r="U4" s="108"/>
      <c r="V4" s="108"/>
    </row>
    <row r="5" spans="2:32" ht="26.25" customHeight="1">
      <c r="B5" s="203" t="s">
        <v>2369</v>
      </c>
      <c r="C5" s="204"/>
      <c r="D5" s="204"/>
      <c r="E5" s="204"/>
      <c r="F5" s="204"/>
      <c r="G5" s="204"/>
      <c r="H5" s="204"/>
      <c r="I5" s="204"/>
      <c r="J5" s="204"/>
      <c r="K5" s="204"/>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topLeftCell="A5" workbookViewId="0">
      <selection activeCell="B5" sqref="B5:K9"/>
    </sheetView>
  </sheetViews>
  <sheetFormatPr baseColWidth="10" defaultRowHeight="15"/>
  <cols>
    <col min="1" max="1" width="5.7109375" customWidth="1"/>
    <col min="12" max="12" width="6.5703125" customWidth="1"/>
  </cols>
  <sheetData>
    <row r="3" spans="2:11" ht="19.5">
      <c r="B3" s="159" t="s">
        <v>2414</v>
      </c>
      <c r="C3" s="159"/>
      <c r="D3" s="159"/>
      <c r="E3" s="159"/>
      <c r="F3" s="159"/>
      <c r="G3" s="159"/>
      <c r="H3" s="159"/>
      <c r="I3" s="159"/>
      <c r="J3" s="159"/>
      <c r="K3" s="159"/>
    </row>
    <row r="5" spans="2:11">
      <c r="B5" s="201" t="s">
        <v>2441</v>
      </c>
      <c r="C5" s="201"/>
      <c r="D5" s="201"/>
      <c r="E5" s="201"/>
      <c r="F5" s="201"/>
      <c r="G5" s="201"/>
      <c r="H5" s="201"/>
      <c r="I5" s="201"/>
      <c r="J5" s="201"/>
      <c r="K5" s="201"/>
    </row>
    <row r="6" spans="2:11">
      <c r="B6" s="201"/>
      <c r="C6" s="201"/>
      <c r="D6" s="201"/>
      <c r="E6" s="201"/>
      <c r="F6" s="201"/>
      <c r="G6" s="201"/>
      <c r="H6" s="201"/>
      <c r="I6" s="201"/>
      <c r="J6" s="201"/>
      <c r="K6" s="201"/>
    </row>
    <row r="7" spans="2:11">
      <c r="B7" s="201"/>
      <c r="C7" s="201"/>
      <c r="D7" s="201"/>
      <c r="E7" s="201"/>
      <c r="F7" s="201"/>
      <c r="G7" s="201"/>
      <c r="H7" s="201"/>
      <c r="I7" s="201"/>
      <c r="J7" s="201"/>
      <c r="K7" s="201"/>
    </row>
    <row r="8" spans="2:11">
      <c r="B8" s="205"/>
      <c r="C8" s="205"/>
      <c r="D8" s="205"/>
      <c r="E8" s="205"/>
      <c r="F8" s="205"/>
      <c r="G8" s="205"/>
      <c r="H8" s="205"/>
      <c r="I8" s="205"/>
      <c r="J8" s="205"/>
      <c r="K8" s="205"/>
    </row>
    <row r="9" spans="2:11">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workbookViewId="0">
      <selection activeCell="B4" sqref="B4:K10"/>
    </sheetView>
  </sheetViews>
  <sheetFormatPr baseColWidth="10" defaultRowHeight="15"/>
  <cols>
    <col min="1" max="1" width="5.7109375" customWidth="1"/>
    <col min="12" max="12" width="6.5703125" customWidth="1"/>
  </cols>
  <sheetData>
    <row r="3" spans="2:11" ht="19.5">
      <c r="B3" s="159" t="s">
        <v>2415</v>
      </c>
      <c r="C3" s="159"/>
      <c r="D3" s="159"/>
      <c r="E3" s="159"/>
      <c r="F3" s="159"/>
      <c r="G3" s="159"/>
      <c r="H3" s="159"/>
      <c r="I3" s="159"/>
      <c r="J3" s="159"/>
      <c r="K3" s="159"/>
    </row>
    <row r="4" spans="2:11">
      <c r="B4" s="201" t="s">
        <v>2416</v>
      </c>
      <c r="C4" s="201"/>
      <c r="D4" s="201"/>
      <c r="E4" s="201"/>
      <c r="F4" s="201"/>
      <c r="G4" s="201"/>
      <c r="H4" s="201"/>
      <c r="I4" s="201"/>
      <c r="J4" s="201"/>
      <c r="K4" s="201"/>
    </row>
    <row r="5" spans="2:11">
      <c r="B5" s="201"/>
      <c r="C5" s="201"/>
      <c r="D5" s="201"/>
      <c r="E5" s="201"/>
      <c r="F5" s="201"/>
      <c r="G5" s="201"/>
      <c r="H5" s="201"/>
      <c r="I5" s="201"/>
      <c r="J5" s="201"/>
      <c r="K5" s="201"/>
    </row>
    <row r="6" spans="2:11">
      <c r="B6" s="201"/>
      <c r="C6" s="201"/>
      <c r="D6" s="201"/>
      <c r="E6" s="201"/>
      <c r="F6" s="201"/>
      <c r="G6" s="201"/>
      <c r="H6" s="201"/>
      <c r="I6" s="201"/>
      <c r="J6" s="201"/>
      <c r="K6" s="201"/>
    </row>
    <row r="7" spans="2:11">
      <c r="B7" s="205"/>
      <c r="C7" s="205"/>
      <c r="D7" s="205"/>
      <c r="E7" s="205"/>
      <c r="F7" s="205"/>
      <c r="G7" s="205"/>
      <c r="H7" s="205"/>
      <c r="I7" s="205"/>
      <c r="J7" s="205"/>
      <c r="K7" s="205"/>
    </row>
    <row r="8" spans="2:11">
      <c r="B8" s="205"/>
      <c r="C8" s="205"/>
      <c r="D8" s="205"/>
      <c r="E8" s="205"/>
      <c r="F8" s="205"/>
      <c r="G8" s="205"/>
      <c r="H8" s="205"/>
      <c r="I8" s="205"/>
      <c r="J8" s="205"/>
      <c r="K8" s="205"/>
    </row>
    <row r="9" spans="2:11">
      <c r="B9" s="205"/>
      <c r="C9" s="205"/>
      <c r="D9" s="205"/>
      <c r="E9" s="205"/>
      <c r="F9" s="205"/>
      <c r="G9" s="205"/>
      <c r="H9" s="205"/>
      <c r="I9" s="205"/>
      <c r="J9" s="205"/>
      <c r="K9" s="205"/>
    </row>
    <row r="10" spans="2:11">
      <c r="B10" s="205"/>
      <c r="C10" s="205"/>
      <c r="D10" s="205"/>
      <c r="E10" s="205"/>
      <c r="F10" s="205"/>
      <c r="G10" s="205"/>
      <c r="H10" s="205"/>
      <c r="I10" s="205"/>
      <c r="J10" s="205"/>
      <c r="K10" s="205"/>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3:Q43"/>
  <sheetViews>
    <sheetView showGridLines="0" showRowColHeaders="0" topLeftCell="B1" zoomScale="90" zoomScaleNormal="90" workbookViewId="0">
      <selection activeCell="G3" sqref="G3"/>
    </sheetView>
  </sheetViews>
  <sheetFormatPr baseColWidth="10" defaultRowHeight="1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09" t="s">
        <v>2394</v>
      </c>
      <c r="C3" s="189"/>
      <c r="D3" s="189"/>
      <c r="E3" s="189"/>
      <c r="F3" s="189"/>
      <c r="G3" s="70"/>
      <c r="H3" s="38"/>
      <c r="I3" s="92"/>
      <c r="J3" s="93"/>
      <c r="K3" s="93"/>
      <c r="L3" s="73"/>
      <c r="M3" s="229"/>
      <c r="N3" s="229"/>
      <c r="O3" s="117"/>
      <c r="P3" s="229"/>
      <c r="Q3" s="229"/>
    </row>
    <row r="4" spans="1:17" ht="15.75">
      <c r="A4" s="38"/>
      <c r="B4" s="65"/>
      <c r="C4" s="65"/>
      <c r="D4" s="65"/>
      <c r="E4" s="65"/>
      <c r="F4" s="65"/>
      <c r="G4" s="65"/>
      <c r="H4" s="38"/>
      <c r="I4" s="38"/>
      <c r="J4" s="38"/>
      <c r="K4" s="38"/>
      <c r="L4" s="38"/>
      <c r="M4" s="38"/>
      <c r="N4" s="38"/>
      <c r="O4" s="38"/>
      <c r="P4" s="38"/>
      <c r="Q4" s="38"/>
    </row>
    <row r="5" spans="1:17" ht="16.5">
      <c r="A5" s="38"/>
      <c r="B5" s="215" t="s">
        <v>2457</v>
      </c>
      <c r="C5" s="202"/>
      <c r="D5" s="216"/>
      <c r="E5" s="206" t="s">
        <v>2396</v>
      </c>
      <c r="F5" s="207"/>
      <c r="G5" s="208"/>
      <c r="H5" s="221" t="s">
        <v>2397</v>
      </c>
      <c r="I5" s="222"/>
      <c r="J5" s="222"/>
      <c r="K5" s="222"/>
      <c r="L5" s="222"/>
      <c r="M5" s="222"/>
      <c r="N5" s="222"/>
      <c r="O5" s="222"/>
      <c r="P5" s="222"/>
      <c r="Q5" s="223"/>
    </row>
    <row r="6" spans="1:17" ht="15.75">
      <c r="A6" s="38"/>
      <c r="B6" s="217"/>
      <c r="C6" s="217"/>
      <c r="D6" s="218"/>
      <c r="E6" s="210" t="s">
        <v>1538</v>
      </c>
      <c r="F6" s="211"/>
      <c r="G6" s="212"/>
      <c r="H6" s="227" t="s">
        <v>2398</v>
      </c>
      <c r="I6" s="228"/>
      <c r="J6" s="228"/>
      <c r="K6" s="226"/>
      <c r="L6" s="224" t="s">
        <v>2399</v>
      </c>
      <c r="M6" s="225"/>
      <c r="N6" s="225"/>
      <c r="O6" s="226"/>
      <c r="P6" s="213" t="s">
        <v>2400</v>
      </c>
      <c r="Q6" s="219" t="s">
        <v>2467</v>
      </c>
    </row>
    <row r="7" spans="1:17" ht="30" customHeight="1">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14"/>
      <c r="Q7" s="220"/>
    </row>
    <row r="8" spans="1:17" ht="75">
      <c r="A8" s="38"/>
      <c r="B8" s="22" t="str">
        <f>IF('PLAN DE ACCIÓN'!E10=0,"",'PLAN DE ACCIÓN'!E10)</f>
        <v>LA INADECUADA   VIGILANCIA EN LA SUPERVISIÓN DE LOS CONTRATOS QUE SUSCRIBA LA ENTIDAD.</v>
      </c>
      <c r="C8" s="22">
        <f>IF('PLAN DE ACCIÓN'!K10=0,"",'PLAN DE ACCIÓN'!K10)</f>
        <v>1</v>
      </c>
      <c r="D8" s="22" t="str">
        <f>IF(IF(+'PLAN DE ACCIÓN'!M10=0,'PLAN DE ACCIÓN'!L10,'PLAN DE ACCIÓN'!M10)=0,"",IF(+'PLAN DE ACCIÓN'!M10=0,'PLAN DE ACCIÓN'!L10,'PLAN DE ACCIÓN'!M10))</f>
        <v>ACTO ADMINISTRATIVO</v>
      </c>
      <c r="E8" s="146" t="s">
        <v>2483</v>
      </c>
      <c r="F8" s="146" t="s">
        <v>2488</v>
      </c>
      <c r="G8" s="21" t="str">
        <f>+IF(AND(E8&lt;&gt;"",F8&lt;&gt;""),"( "&amp;E8&amp;" / "&amp;F8&amp;" ) * 100","(Numerador / Denominador )*100")</f>
        <v>( Número de actos administrativos proyectados / Número de actos administrativos a proyectar ) * 100</v>
      </c>
      <c r="H8" s="133"/>
      <c r="I8" s="133"/>
      <c r="J8" s="66" t="str">
        <f t="shared" ref="J8:J17" si="0">IFERROR(H8/I8,"")</f>
        <v/>
      </c>
      <c r="K8" s="143"/>
      <c r="L8" s="130"/>
      <c r="M8" s="130"/>
      <c r="N8" s="25" t="str">
        <f t="shared" ref="N8:N17" si="1">IFERROR(L8/M8,"")</f>
        <v/>
      </c>
      <c r="O8" s="141"/>
      <c r="P8" s="25" t="str">
        <f t="shared" ref="P8:P17" si="2">+IFERROR(AVERAGE(J8,N8),"")</f>
        <v/>
      </c>
      <c r="Q8" s="138"/>
    </row>
    <row r="9" spans="1:17" ht="105">
      <c r="A9" s="38"/>
      <c r="B9" s="22" t="str">
        <f>IF('PLAN DE ACCIÓN'!E11=0,"",'PLAN DE ACCIÓN'!E11)</f>
        <v/>
      </c>
      <c r="C9" s="22">
        <f>IF('PLAN DE ACCIÓN'!K11=0,"",'PLAN DE ACCIÓN'!K11)</f>
        <v>2</v>
      </c>
      <c r="D9" s="22" t="str">
        <f>IF(IF(+'PLAN DE ACCIÓN'!M11=0,'PLAN DE ACCIÓN'!L11,'PLAN DE ACCIÓN'!M11)=0,"",IF(+'PLAN DE ACCIÓN'!M11=0,'PLAN DE ACCIÓN'!L11,'PLAN DE ACCIÓN'!M11))</f>
        <v>CAPACITACIÓN VIRTUAL Y/O PRESENCIAL  A LOS FUNCIONARIOS QUE EJERZAN LA SUPERVISIÓN EN LA ENTIDAD</v>
      </c>
      <c r="E9" s="146" t="s">
        <v>2484</v>
      </c>
      <c r="F9" s="146" t="s">
        <v>2487</v>
      </c>
      <c r="G9" s="21" t="str">
        <f t="shared" ref="G9:G17" si="3">+IF(AND(E9&lt;&gt;"",F9&lt;&gt;""),"( "&amp;E9&amp;" / "&amp;F9&amp;" ) * 100","(Numerador / Denominador )*100")</f>
        <v>( Número de capacitaciones virtuales y/o presenciales realizadas 2022-2023 / Número de capacitaciones virtuales y/o presenciales  a realizar 2022-2023 ) * 100</v>
      </c>
      <c r="H9" s="133"/>
      <c r="I9" s="133"/>
      <c r="J9" s="66" t="str">
        <f t="shared" si="0"/>
        <v/>
      </c>
      <c r="K9" s="143"/>
      <c r="L9" s="130"/>
      <c r="M9" s="130"/>
      <c r="N9" s="25" t="str">
        <f t="shared" si="1"/>
        <v/>
      </c>
      <c r="O9" s="141"/>
      <c r="P9" s="25" t="str">
        <f t="shared" si="2"/>
        <v/>
      </c>
      <c r="Q9" s="138"/>
    </row>
    <row r="10" spans="1:17" ht="75">
      <c r="A10" s="38"/>
      <c r="B10" s="22" t="str">
        <f>IF('PLAN DE ACCIÓN'!E12=0,"",'PLAN DE ACCIÓN'!E12)</f>
        <v/>
      </c>
      <c r="C10" s="22">
        <f>IF('PLAN DE ACCIÓN'!K12=0,"",'PLAN DE ACCIÓN'!K12)</f>
        <v>3</v>
      </c>
      <c r="D10" s="22" t="str">
        <f>IF(IF(+'PLAN DE ACCIÓN'!M12=0,'PLAN DE ACCIÓN'!L12,'PLAN DE ACCIÓN'!M12)=0,"",IF(+'PLAN DE ACCIÓN'!M12=0,'PLAN DE ACCIÓN'!L12,'PLAN DE ACCIÓN'!M12))</f>
        <v>EMISIÓN DE BOLETINES JURIDICOS</v>
      </c>
      <c r="E10" s="146" t="s">
        <v>2485</v>
      </c>
      <c r="F10" s="146" t="s">
        <v>2486</v>
      </c>
      <c r="G10" s="21" t="str">
        <f t="shared" si="3"/>
        <v>( Número de Boletines juridicos emitidos en 2022-2023 / Número de boletines juridicos a emitir en 2022-2023 ) * 100</v>
      </c>
      <c r="H10" s="133"/>
      <c r="I10" s="133"/>
      <c r="J10" s="66" t="str">
        <f t="shared" si="0"/>
        <v/>
      </c>
      <c r="K10" s="143"/>
      <c r="L10" s="130"/>
      <c r="M10" s="130"/>
      <c r="N10" s="25" t="str">
        <f t="shared" si="1"/>
        <v/>
      </c>
      <c r="O10" s="141"/>
      <c r="P10" s="25" t="str">
        <f t="shared" si="2"/>
        <v/>
      </c>
      <c r="Q10" s="138"/>
    </row>
    <row r="11" spans="1:17" ht="30">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33"/>
      <c r="I11" s="133"/>
      <c r="J11" s="66" t="str">
        <f t="shared" si="0"/>
        <v/>
      </c>
      <c r="K11" s="143"/>
      <c r="L11" s="130"/>
      <c r="M11" s="130"/>
      <c r="N11" s="25" t="str">
        <f t="shared" si="1"/>
        <v/>
      </c>
      <c r="O11" s="141"/>
      <c r="P11" s="25" t="str">
        <f t="shared" si="2"/>
        <v/>
      </c>
      <c r="Q11" s="138"/>
    </row>
    <row r="12" spans="1:17" ht="30">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0">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0">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0">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30">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0">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c r="Q18" s="64"/>
    </row>
    <row r="19" spans="1:17">
      <c r="Q19" s="64"/>
    </row>
    <row r="20" spans="1:17">
      <c r="Q20" s="64"/>
    </row>
    <row r="43" spans="10:16" hidden="1">
      <c r="J43" s="83" t="str">
        <f>IFERROR(AVERAGE(J8:J17),"")</f>
        <v/>
      </c>
      <c r="K43" s="83"/>
      <c r="N43" s="83" t="str">
        <f>IFERROR(AVERAGE(N8:N17),"")</f>
        <v/>
      </c>
      <c r="O43" s="83"/>
      <c r="P43" s="83" t="str">
        <f>IFERROR(AVERAGE(P8:P17),"")</f>
        <v/>
      </c>
    </row>
  </sheetData>
  <sheetProtection sheet="1" formatCells="0" formatColumns="0" formatRows="0" insertColumns="0" insertRows="0" insertHyperlinks="0" deleteColumns="0" deleteRows="0" sort="0" autoFilter="0" pivotTables="0"/>
  <mergeCells count="11">
    <mergeCell ref="Q6:Q7"/>
    <mergeCell ref="H5:Q5"/>
    <mergeCell ref="L6:O6"/>
    <mergeCell ref="H6:K6"/>
    <mergeCell ref="M3:N3"/>
    <mergeCell ref="P3:Q3"/>
    <mergeCell ref="E5:G5"/>
    <mergeCell ref="B3:F3"/>
    <mergeCell ref="E6:G6"/>
    <mergeCell ref="P6:P7"/>
    <mergeCell ref="B5:D6"/>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dataValidation allowBlank="1" showInputMessage="1" showErrorMessage="1" prompt="Esta información se carga automáticamente del PLAN DE ACCIÓN " sqref="B8:D17"/>
    <dataValidation allowBlank="1" showInputMessage="1" showErrorMessage="1" prompt="Describa el numerador" sqref="E7:E17 F9"/>
    <dataValidation allowBlank="1" showInputMessage="1" showErrorMessage="1" prompt="Describa el denominador" sqref="F7:F8 F10:F17"/>
    <dataValidation allowBlank="1" showInputMessage="1" showErrorMessage="1" prompt="Se calcula automáticamente, promediando los resultados del año 1 y el año 2" sqref="P6:P17 Q6:Q7"/>
    <dataValidation allowBlank="1" showInputMessage="1" showErrorMessage="1" prompt="Escriba el valor numérico del numerador" sqref="H7:H17 L7:L17"/>
    <dataValidation allowBlank="1" showInputMessage="1" showErrorMessage="1" prompt="Escriba el valor numérico del denominador" sqref="I7:I17 M7:M1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17 O7:O17"/>
  </dataValidations>
  <hyperlinks>
    <hyperlink ref="E6:G6" location="'INDICADOR DE GESTIÓN'!A1" display="Ayuda"/>
  </hyperlink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B3:Q46"/>
  <sheetViews>
    <sheetView showGridLines="0" showRowColHeaders="0" topLeftCell="C1" zoomScale="90" zoomScaleNormal="90" workbookViewId="0">
      <selection activeCell="D12" sqref="D12"/>
    </sheetView>
  </sheetViews>
  <sheetFormatPr baseColWidth="10"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09" t="s">
        <v>2401</v>
      </c>
      <c r="C3" s="209"/>
      <c r="D3" s="209"/>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6" t="s">
        <v>2457</v>
      </c>
      <c r="C5" s="98"/>
      <c r="D5" s="98"/>
      <c r="E5" s="231" t="s">
        <v>2396</v>
      </c>
      <c r="F5" s="232"/>
      <c r="G5" s="233"/>
      <c r="H5" s="221" t="s">
        <v>2397</v>
      </c>
      <c r="I5" s="222"/>
      <c r="J5" s="222"/>
      <c r="K5" s="222"/>
      <c r="L5" s="222"/>
      <c r="M5" s="222"/>
      <c r="N5" s="222"/>
      <c r="O5" s="222"/>
      <c r="P5" s="222"/>
      <c r="Q5" s="223"/>
    </row>
    <row r="6" spans="2:17">
      <c r="B6" s="38"/>
      <c r="C6" s="38"/>
      <c r="D6" s="38"/>
      <c r="E6" s="234" t="s">
        <v>1538</v>
      </c>
      <c r="F6" s="235"/>
      <c r="G6" s="236"/>
      <c r="H6" s="227" t="s">
        <v>2398</v>
      </c>
      <c r="I6" s="228"/>
      <c r="J6" s="228"/>
      <c r="K6" s="226"/>
      <c r="L6" s="224" t="s">
        <v>2399</v>
      </c>
      <c r="M6" s="225"/>
      <c r="N6" s="225"/>
      <c r="O6" s="226"/>
      <c r="P6" s="237" t="s">
        <v>2400</v>
      </c>
      <c r="Q6" s="230" t="s">
        <v>2467</v>
      </c>
    </row>
    <row r="7" spans="2:17" ht="30">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14"/>
      <c r="Q7" s="220"/>
    </row>
    <row r="8" spans="2:17" ht="60">
      <c r="B8" s="22" t="str">
        <f>IF('PLAN DE ACCIÓN'!E10=0,"",'PLAN DE ACCIÓN'!E10)</f>
        <v>LA INADECUADA   VIGILANCIA EN LA SUPERVISIÓN DE LOS CONTRATOS QUE SUSCRIBA LA ENTIDAD.</v>
      </c>
      <c r="C8" s="22">
        <f>IF('PLAN DE ACCIÓN'!F10=0,"",'PLAN DE ACCIÓN'!F10)</f>
        <v>1</v>
      </c>
      <c r="D8" s="22" t="str">
        <f>IF(IF(+'PLAN DE ACCIÓN'!H10=0,'PLAN DE ACCIÓN'!G10,'PLAN DE ACCIÓN'!H10)=0,"",IF(+'PLAN DE ACCIÓN'!H10=0,'PLAN DE ACCIÓN'!G10,'PLAN DE ACCIÓN'!H10))</f>
        <v>Dar Instrucciones</v>
      </c>
      <c r="E8" s="146" t="s">
        <v>2481</v>
      </c>
      <c r="F8" s="146" t="s">
        <v>2482</v>
      </c>
      <c r="G8" s="21" t="str">
        <f>+IF(AND(E8&lt;&gt;"",F8&lt;&gt;""),"( "&amp;E8&amp;" / "&amp;F8&amp;" ) * 100","(Numerador / Denominador )*100")</f>
        <v>( Número de instrucciones expedidas / Número de instrucciones a expedir ) * 100</v>
      </c>
      <c r="H8" s="133"/>
      <c r="I8" s="133"/>
      <c r="J8" s="25" t="str">
        <f>IFERROR(H8/I8,"")</f>
        <v/>
      </c>
      <c r="K8" s="143"/>
      <c r="L8" s="130"/>
      <c r="M8" s="130"/>
      <c r="N8" s="132" t="str">
        <f>IFERROR(L8/M8,"")</f>
        <v/>
      </c>
      <c r="O8" s="144"/>
      <c r="P8" s="132" t="str">
        <f>+IFERROR(AVERAGE(N8,J8),"")</f>
        <v/>
      </c>
      <c r="Q8" s="138"/>
    </row>
    <row r="9" spans="2:17" ht="30">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3"/>
      <c r="I9" s="133"/>
      <c r="J9" s="25" t="str">
        <f t="shared" ref="J9:J17" si="1">IFERROR(H9/I9,"")</f>
        <v/>
      </c>
      <c r="K9" s="143"/>
      <c r="L9" s="130"/>
      <c r="M9" s="130"/>
      <c r="N9" s="132" t="str">
        <f t="shared" ref="N9:N17" si="2">IFERROR(L9/M9,"")</f>
        <v/>
      </c>
      <c r="O9" s="144"/>
      <c r="P9" s="132" t="str">
        <f t="shared" ref="P9:P17" si="3">+IFERROR(AVERAGE(N9,J9),"")</f>
        <v/>
      </c>
      <c r="Q9" s="138"/>
    </row>
    <row r="10" spans="2:17" ht="30">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3"/>
      <c r="I10" s="133"/>
      <c r="J10" s="25" t="str">
        <f t="shared" si="1"/>
        <v/>
      </c>
      <c r="K10" s="143"/>
      <c r="L10" s="130"/>
      <c r="M10" s="130"/>
      <c r="N10" s="132" t="str">
        <f t="shared" si="2"/>
        <v/>
      </c>
      <c r="O10" s="144"/>
      <c r="P10" s="132" t="str">
        <f t="shared" si="3"/>
        <v/>
      </c>
      <c r="Q10" s="138"/>
    </row>
    <row r="11" spans="2:17" ht="30">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3"/>
      <c r="I11" s="133"/>
      <c r="J11" s="25" t="str">
        <f t="shared" si="1"/>
        <v/>
      </c>
      <c r="K11" s="143"/>
      <c r="L11" s="130"/>
      <c r="M11" s="130"/>
      <c r="N11" s="132" t="str">
        <f t="shared" si="2"/>
        <v/>
      </c>
      <c r="O11" s="144"/>
      <c r="P11" s="132" t="str">
        <f t="shared" si="3"/>
        <v/>
      </c>
      <c r="Q11" s="138"/>
    </row>
    <row r="12" spans="2:17" ht="30">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30">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30">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30">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30">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30">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c r="J46" s="83" t="str">
        <f>+IFERROR(AVERAGE(J8:J17),"")</f>
        <v/>
      </c>
      <c r="K46" s="83"/>
      <c r="L46" s="83"/>
      <c r="M46" s="83"/>
      <c r="N46" s="83" t="str">
        <f>+IFERROR(AVERAGE(N8:N17),"")</f>
        <v/>
      </c>
      <c r="O46" s="83"/>
      <c r="P46" s="83" t="str">
        <f>+IFERROR(AVERAGE(P8:P17),"")</f>
        <v/>
      </c>
    </row>
  </sheetData>
  <sheetProtection sheet="1" formatCells="0" formatColumns="0" formatRows="0" insertColumns="0" insertRows="0" insertHyperlinks="0" deleteColumns="0" deleteRows="0" sort="0" autoFilter="0" pivotTables="0"/>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dataValidation allowBlank="1" showInputMessage="1" showErrorMessage="1" prompt="Se calcula automáticamente el porcentaje de avance, una vez se ingresen los valores del numerado y denominador" sqref="J7:J17 N7:N17 O7"/>
    <dataValidation allowBlank="1" showInputMessage="1" showErrorMessage="1" prompt="Escriba el valor numérico del denominador" sqref="I7:I17 M7:M17"/>
    <dataValidation allowBlank="1" showInputMessage="1" showErrorMessage="1" prompt="Escriba el valor numérico del numerador" sqref="H7:H17 L7:L1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17"/>
    <dataValidation allowBlank="1" showInputMessage="1" showErrorMessage="1" prompt="Describa el denominador" sqref="F7:F17"/>
    <dataValidation allowBlank="1" showInputMessage="1" showErrorMessage="1" prompt="Esta información se carga automáticamente del PLAN DE ACCIÓN " sqref="B8:D17"/>
    <dataValidation allowBlank="1" showInputMessage="1" showErrorMessage="1" prompt="Brevemente, expliqué el valor del resultado." sqref="K7:K17"/>
    <dataValidation allowBlank="1" showInputMessage="1" showErrorMessage="1" prompt="Brevemente, explique el valor del resultado" sqref="O8:O17"/>
  </dataValidations>
  <hyperlinks>
    <hyperlink ref="E6:G6" location="'INDICADOR DE RESULTADO'!A1" display="Ayuda"/>
  </hyperlink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49"/>
  <sheetViews>
    <sheetView showGridLines="0" showRowColHeaders="0" topLeftCell="F1" zoomScale="90" zoomScaleNormal="90" workbookViewId="0">
      <selection activeCell="H6" sqref="H6:K6"/>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09" t="s">
        <v>2413</v>
      </c>
      <c r="C3" s="209"/>
      <c r="D3" s="177"/>
      <c r="E3" s="92"/>
      <c r="F3" s="93"/>
      <c r="G3" s="93"/>
      <c r="H3" s="38"/>
      <c r="I3" s="38"/>
      <c r="J3" s="38"/>
      <c r="K3" s="38"/>
      <c r="L3" s="38"/>
    </row>
    <row r="4" spans="2:13" ht="15.75">
      <c r="B4" s="65"/>
      <c r="C4" s="65"/>
      <c r="D4" s="38"/>
      <c r="E4" s="81"/>
      <c r="F4" s="82"/>
      <c r="G4" s="82"/>
      <c r="H4" s="38"/>
      <c r="I4" s="38"/>
      <c r="J4" s="38"/>
      <c r="K4" s="38"/>
      <c r="L4" s="38"/>
    </row>
    <row r="5" spans="2:13" ht="16.5">
      <c r="B5" s="136" t="s">
        <v>2457</v>
      </c>
      <c r="C5" s="91"/>
      <c r="D5" s="221" t="s">
        <v>2397</v>
      </c>
      <c r="E5" s="222"/>
      <c r="F5" s="222"/>
      <c r="G5" s="222"/>
      <c r="H5" s="222"/>
      <c r="I5" s="222"/>
      <c r="J5" s="222"/>
      <c r="K5" s="222"/>
      <c r="L5" s="222"/>
      <c r="M5" s="223"/>
    </row>
    <row r="6" spans="2:13" ht="15.75">
      <c r="B6" s="38"/>
      <c r="C6" s="137" t="s">
        <v>1538</v>
      </c>
      <c r="D6" s="241" t="s">
        <v>2398</v>
      </c>
      <c r="E6" s="242"/>
      <c r="F6" s="242"/>
      <c r="G6" s="240"/>
      <c r="H6" s="238" t="s">
        <v>2399</v>
      </c>
      <c r="I6" s="239"/>
      <c r="J6" s="239"/>
      <c r="K6" s="240"/>
      <c r="L6" s="213" t="s">
        <v>2410</v>
      </c>
      <c r="M6" s="219" t="s">
        <v>2467</v>
      </c>
    </row>
    <row r="7" spans="2:13" ht="30">
      <c r="B7" s="61" t="s">
        <v>1523</v>
      </c>
      <c r="C7" s="61" t="s">
        <v>1479</v>
      </c>
      <c r="D7" s="72" t="s">
        <v>2408</v>
      </c>
      <c r="E7" s="72" t="s">
        <v>2407</v>
      </c>
      <c r="F7" s="72" t="s">
        <v>1482</v>
      </c>
      <c r="G7" s="72" t="s">
        <v>2466</v>
      </c>
      <c r="H7" s="67" t="s">
        <v>2409</v>
      </c>
      <c r="I7" s="67" t="s">
        <v>2408</v>
      </c>
      <c r="J7" s="67" t="s">
        <v>1482</v>
      </c>
      <c r="K7" s="67" t="s">
        <v>2466</v>
      </c>
      <c r="L7" s="214"/>
      <c r="M7" s="220"/>
    </row>
    <row r="8" spans="2:13" ht="50.1" customHeight="1">
      <c r="B8" s="71" t="str">
        <f>+IF('PLAN DE ACCIÓN'!C10=0,"",'PLAN DE ACCIÓN'!C10)</f>
        <v>CONFIGURACION DEL CONTRATO REALIDAD</v>
      </c>
      <c r="C8" s="21" t="s">
        <v>2406</v>
      </c>
      <c r="D8" s="133">
        <v>1</v>
      </c>
      <c r="E8" s="133">
        <v>1</v>
      </c>
      <c r="F8" s="131">
        <f t="shared" ref="F8:F17" si="0">+IFERROR((D8-E8)/E8,"")</f>
        <v>0</v>
      </c>
      <c r="G8" s="139"/>
      <c r="H8" s="130"/>
      <c r="I8" s="69">
        <f>+IF(D8="","",D8)</f>
        <v>1</v>
      </c>
      <c r="J8" s="131" t="str">
        <f>IF(H8="","",IFERROR((H8-I8)/I8,""))</f>
        <v/>
      </c>
      <c r="K8" s="141"/>
      <c r="L8" s="131">
        <f>IF(H8="",F8,IFERROR(AVERAGE(J8,F8),""))</f>
        <v>0</v>
      </c>
      <c r="M8" s="142"/>
    </row>
    <row r="9" spans="2:13" ht="50.1" customHeight="1">
      <c r="B9" s="71" t="str">
        <f>+IF('PLAN DE ACCIÓN'!C11=0,"",'PLAN DE ACCIÓN'!C11)</f>
        <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c r="B11" s="71" t="str">
        <f>+IF('PLAN DE ACCIÓN'!C13=0,"",'PLAN DE ACCIÓN'!C13)</f>
        <v/>
      </c>
      <c r="C11" s="21" t="s">
        <v>2406</v>
      </c>
      <c r="D11" s="133"/>
      <c r="E11" s="133"/>
      <c r="F11" s="131" t="str">
        <f t="shared" si="0"/>
        <v/>
      </c>
      <c r="G11" s="140"/>
      <c r="H11" s="130"/>
      <c r="I11" s="69" t="str">
        <f t="shared" si="1"/>
        <v/>
      </c>
      <c r="J11" s="131" t="str">
        <f t="shared" si="2"/>
        <v/>
      </c>
      <c r="K11" s="141"/>
      <c r="L11" s="131" t="str">
        <f t="shared" si="3"/>
        <v/>
      </c>
      <c r="M11" s="142"/>
    </row>
    <row r="12" spans="2:13" ht="50.1" customHeight="1">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f>+IFERROR(AVERAGE(F8:F17),"")</f>
        <v>0</v>
      </c>
      <c r="G46" s="100"/>
      <c r="H46" s="100"/>
      <c r="I46" s="100"/>
      <c r="J46" s="100" t="str">
        <f>+IFERROR(AVERAGE(J8:J17),"")</f>
        <v/>
      </c>
      <c r="K46" s="100"/>
      <c r="L46" s="100">
        <f>+IFERROR(AVERAGE(L8:L17),"")</f>
        <v>0</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dataValidation allowBlank="1" showInputMessage="1" showErrorMessage="1" prompt="Escriba el número de demandas de esa causa registradas al finalizar el año de implementación 2 en eKOGUI." sqref="H7:H17"/>
    <dataValidation allowBlank="1" showInputMessage="1" showErrorMessage="1" prompt="El campo se diligencia automáticamente con la información registrada para el año de implementación 1." sqref="I7:I17"/>
    <dataValidation allowBlank="1" showInputMessage="1" showErrorMessage="1" prompt="Se calcula automáticamente el cambio porcentual en las demandas de esa causa, una vez se ingrese los valores de las demandas para cada año." sqref="K8:K17 J7:J17 F7:F17"/>
    <dataValidation allowBlank="1" showInputMessage="1" showErrorMessage="1" prompt="Escriba el número de demandas de esa causa registradas al finalizar el año de formulación de la política en eKOGUI." sqref="E7:E17"/>
    <dataValidation allowBlank="1" showInputMessage="1" showErrorMessage="1" prompt="Escriba el número de demandas de esa causa registradas al finalizal el año 1 de implementación en eKOGUI." sqref="D7:D17"/>
    <dataValidation allowBlank="1" showInputMessage="1" showErrorMessage="1" prompt="Explique brevemente el resultado" sqref="G7:G1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topLeftCell="A1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09" t="s">
        <v>2417</v>
      </c>
      <c r="C3" s="189"/>
      <c r="D3" s="189"/>
      <c r="E3" s="189"/>
      <c r="F3" s="229"/>
      <c r="G3" s="229"/>
      <c r="H3" s="229"/>
      <c r="I3" s="229"/>
      <c r="AA3" s="90"/>
      <c r="AB3" s="90"/>
      <c r="AC3" s="90"/>
      <c r="AD3" s="90"/>
      <c r="AE3" s="90"/>
      <c r="AF3" s="90"/>
      <c r="AG3" s="90"/>
      <c r="AH3" s="90"/>
    </row>
    <row r="4" spans="1:34">
      <c r="Z4" s="113" t="s">
        <v>2425</v>
      </c>
      <c r="AA4" s="113">
        <v>20</v>
      </c>
      <c r="AB4" s="113"/>
      <c r="AC4" s="113"/>
      <c r="AD4" s="90"/>
      <c r="AE4" s="90"/>
      <c r="AF4" s="90"/>
      <c r="AG4" s="90"/>
      <c r="AH4" s="90"/>
    </row>
    <row r="5" spans="1:34" ht="15.75">
      <c r="B5" s="84"/>
      <c r="C5" s="85" t="s">
        <v>2421</v>
      </c>
      <c r="D5" s="85" t="s">
        <v>2422</v>
      </c>
      <c r="E5" s="85" t="s">
        <v>2423</v>
      </c>
      <c r="Z5" s="113" t="s">
        <v>2424</v>
      </c>
      <c r="AA5" s="113">
        <v>20</v>
      </c>
      <c r="AB5" s="113"/>
      <c r="AC5" s="113"/>
      <c r="AD5" s="90"/>
      <c r="AE5" s="90"/>
      <c r="AF5" s="90"/>
      <c r="AG5" s="90"/>
      <c r="AH5" s="90"/>
    </row>
    <row r="6" spans="1:34" ht="15.75">
      <c r="B6" s="88" t="s">
        <v>2418</v>
      </c>
      <c r="C6" s="86" t="str">
        <f>+'INDICADOR GESTIÓN - MECANISMO'!J43</f>
        <v/>
      </c>
      <c r="D6" s="86" t="str">
        <f>+'INDICADOR GESTIÓN - MECANISMO'!N43</f>
        <v/>
      </c>
      <c r="E6" s="86" t="str">
        <f>+'INDICADOR GESTIÓN - MECANISMO'!P43</f>
        <v/>
      </c>
      <c r="Z6" s="113" t="s">
        <v>2427</v>
      </c>
      <c r="AA6" s="113">
        <v>20</v>
      </c>
      <c r="AB6" s="113"/>
      <c r="AC6" s="113"/>
      <c r="AD6" s="90"/>
      <c r="AE6" s="90"/>
      <c r="AF6" s="90"/>
      <c r="AG6" s="90"/>
      <c r="AH6" s="90"/>
    </row>
    <row r="7" spans="1:34" ht="15.75">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5.75">
      <c r="B8" s="88" t="s">
        <v>2420</v>
      </c>
      <c r="C8" s="87">
        <f>+'INDICADOR IMPACTO-LITIGIO'!F46</f>
        <v>0</v>
      </c>
      <c r="D8" s="87" t="str">
        <f>+'INDICADOR IMPACTO-LITIGIO'!J46</f>
        <v/>
      </c>
      <c r="E8" s="87">
        <f>+'INDICADOR IMPACTO-LITIGIO'!L46</f>
        <v>0</v>
      </c>
      <c r="Z8" s="113" t="s">
        <v>2428</v>
      </c>
      <c r="AA8" s="113">
        <v>20</v>
      </c>
      <c r="AB8" s="113"/>
      <c r="AC8" s="113"/>
      <c r="AD8" s="90"/>
      <c r="AE8" s="90"/>
      <c r="AF8" s="90"/>
      <c r="AG8" s="90"/>
      <c r="AH8" s="90"/>
    </row>
    <row r="9" spans="1:34">
      <c r="Z9" s="113" t="s">
        <v>2429</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2430</v>
      </c>
      <c r="AA11" s="114" t="e">
        <f>+E6*100</f>
        <v>#VALUE!</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2431</v>
      </c>
      <c r="AA13" s="113" t="e">
        <f>AA11-AA14/2</f>
        <v>#VALUE!</v>
      </c>
      <c r="AB13" s="113"/>
      <c r="AC13" s="113" t="e">
        <f>AC11-AC14/2</f>
        <v>#VALUE!</v>
      </c>
      <c r="AD13" s="90"/>
      <c r="AE13" s="90"/>
      <c r="AF13" s="90"/>
      <c r="AG13" s="90"/>
      <c r="AH13" s="90"/>
    </row>
    <row r="14" spans="1:34">
      <c r="Z14" s="113" t="s">
        <v>2432</v>
      </c>
      <c r="AA14" s="113">
        <v>3</v>
      </c>
      <c r="AB14" s="113"/>
      <c r="AC14" s="113">
        <v>3</v>
      </c>
      <c r="AD14" s="90"/>
      <c r="AE14" s="90"/>
      <c r="AF14" s="90"/>
      <c r="AG14" s="90"/>
      <c r="AH14" s="90"/>
    </row>
    <row r="15" spans="1:34">
      <c r="Z15" s="113" t="s">
        <v>2433</v>
      </c>
      <c r="AA15" s="113" t="e">
        <f>SUM(AA4:AA9)-AA13-AA14</f>
        <v>#VALUE!</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43" t="s">
        <v>2434</v>
      </c>
      <c r="D24" s="243"/>
    </row>
    <row r="26" spans="3:34">
      <c r="C26" s="244">
        <f>+E8</f>
        <v>0</v>
      </c>
      <c r="D26" s="245"/>
    </row>
    <row r="27" spans="3:34">
      <c r="C27" s="246"/>
      <c r="D27" s="247"/>
    </row>
    <row r="28" spans="3:34">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election activeCell="B5" sqref="B5:H6"/>
    </sheetView>
  </sheetViews>
  <sheetFormatPr baseColWidth="10" defaultRowHeight="15"/>
  <cols>
    <col min="1" max="1" width="5.7109375" customWidth="1"/>
  </cols>
  <sheetData>
    <row r="3" spans="2:11" ht="19.5">
      <c r="B3" s="251" t="s">
        <v>1539</v>
      </c>
      <c r="C3" s="189"/>
      <c r="D3" s="189"/>
      <c r="E3" s="189"/>
      <c r="F3" s="189"/>
      <c r="G3" s="189"/>
      <c r="H3" s="189"/>
      <c r="I3" s="96"/>
      <c r="J3" s="96"/>
      <c r="K3" s="96"/>
    </row>
    <row r="5" spans="2:11">
      <c r="B5" s="201" t="s">
        <v>2376</v>
      </c>
      <c r="C5" s="201"/>
      <c r="D5" s="201"/>
      <c r="E5" s="201"/>
      <c r="F5" s="201"/>
      <c r="G5" s="201"/>
      <c r="H5" s="201"/>
      <c r="I5" s="94"/>
      <c r="J5" s="94"/>
      <c r="K5" s="94"/>
    </row>
    <row r="6" spans="2:11">
      <c r="B6" s="201"/>
      <c r="C6" s="201"/>
      <c r="D6" s="201"/>
      <c r="E6" s="201"/>
      <c r="F6" s="201"/>
      <c r="G6" s="201"/>
      <c r="H6" s="201"/>
      <c r="I6" s="94"/>
      <c r="J6" s="94"/>
      <c r="K6" s="94"/>
    </row>
    <row r="7" spans="2:11">
      <c r="B7" s="39"/>
      <c r="C7" s="39"/>
      <c r="D7" s="39"/>
      <c r="E7" s="39"/>
      <c r="F7" s="39"/>
      <c r="G7" s="39"/>
      <c r="H7" s="39"/>
    </row>
    <row r="8" spans="2:11">
      <c r="B8" s="201" t="s">
        <v>2377</v>
      </c>
      <c r="C8" s="201"/>
      <c r="D8" s="201"/>
      <c r="E8" s="201"/>
      <c r="F8" s="201"/>
      <c r="G8" s="201"/>
      <c r="H8" s="201"/>
      <c r="I8" s="94"/>
      <c r="J8" s="94"/>
      <c r="K8" s="94"/>
    </row>
    <row r="9" spans="2:11">
      <c r="B9" s="134"/>
      <c r="C9" s="134"/>
      <c r="D9" s="134"/>
      <c r="E9" s="134"/>
      <c r="F9" s="134"/>
      <c r="G9" s="134"/>
      <c r="H9" s="134"/>
      <c r="I9" s="110"/>
      <c r="J9" s="110"/>
      <c r="K9" s="110"/>
    </row>
    <row r="10" spans="2:11">
      <c r="B10" s="201" t="s">
        <v>2378</v>
      </c>
      <c r="C10" s="201"/>
      <c r="D10" s="201"/>
      <c r="E10" s="201"/>
      <c r="F10" s="201"/>
      <c r="G10" s="201"/>
      <c r="H10" s="201"/>
      <c r="I10" s="94"/>
      <c r="J10" s="94"/>
      <c r="K10" s="94"/>
    </row>
    <row r="11" spans="2:11">
      <c r="B11" s="134"/>
      <c r="C11" s="134"/>
      <c r="D11" s="134"/>
      <c r="E11" s="134"/>
      <c r="F11" s="134"/>
      <c r="G11" s="134"/>
      <c r="H11" s="134"/>
      <c r="I11" s="110"/>
      <c r="J11" s="110"/>
      <c r="K11" s="110"/>
    </row>
    <row r="12" spans="2:11">
      <c r="B12" s="201" t="s">
        <v>2379</v>
      </c>
      <c r="C12" s="201"/>
      <c r="D12" s="201"/>
      <c r="E12" s="201"/>
      <c r="F12" s="201"/>
      <c r="G12" s="201"/>
      <c r="H12" s="201"/>
      <c r="I12" s="94"/>
      <c r="J12" s="94"/>
      <c r="K12" s="94"/>
    </row>
    <row r="13" spans="2:11">
      <c r="B13" s="134"/>
      <c r="C13" s="134"/>
      <c r="D13" s="134"/>
      <c r="E13" s="134"/>
      <c r="F13" s="134"/>
      <c r="G13" s="134"/>
      <c r="H13" s="134"/>
      <c r="I13" s="110"/>
      <c r="J13" s="110"/>
      <c r="K13" s="110"/>
    </row>
    <row r="14" spans="2:11">
      <c r="B14" s="201" t="s">
        <v>2380</v>
      </c>
      <c r="C14" s="201"/>
      <c r="D14" s="201"/>
      <c r="E14" s="201"/>
      <c r="F14" s="201"/>
      <c r="G14" s="201"/>
      <c r="H14" s="201"/>
      <c r="I14" s="94"/>
      <c r="J14" s="94"/>
      <c r="K14" s="94"/>
    </row>
    <row r="15" spans="2:11">
      <c r="B15" s="134"/>
      <c r="C15" s="134"/>
      <c r="D15" s="134"/>
      <c r="E15" s="134"/>
      <c r="F15" s="134"/>
      <c r="G15" s="134"/>
      <c r="H15" s="134"/>
      <c r="I15" s="110"/>
      <c r="J15" s="110"/>
      <c r="K15" s="110"/>
    </row>
    <row r="16" spans="2:11">
      <c r="B16" s="201" t="s">
        <v>2381</v>
      </c>
      <c r="C16" s="201"/>
      <c r="D16" s="201"/>
      <c r="E16" s="201"/>
      <c r="F16" s="201"/>
      <c r="G16" s="201"/>
      <c r="H16" s="201"/>
      <c r="I16" s="94"/>
      <c r="J16" s="94"/>
      <c r="K16" s="94"/>
    </row>
    <row r="17" spans="2:11">
      <c r="B17" s="134"/>
      <c r="C17" s="134"/>
      <c r="D17" s="134"/>
      <c r="E17" s="134"/>
      <c r="F17" s="134"/>
      <c r="G17" s="134"/>
      <c r="H17" s="134"/>
      <c r="I17" s="110"/>
      <c r="J17" s="110"/>
      <c r="K17" s="110"/>
    </row>
    <row r="18" spans="2:11">
      <c r="B18" s="201" t="s">
        <v>2382</v>
      </c>
      <c r="C18" s="201"/>
      <c r="D18" s="201"/>
      <c r="E18" s="201"/>
      <c r="F18" s="201"/>
      <c r="G18" s="201"/>
      <c r="H18" s="201"/>
      <c r="I18" s="94"/>
      <c r="J18" s="94"/>
      <c r="K18" s="94"/>
    </row>
    <row r="19" spans="2:11">
      <c r="B19" s="134"/>
      <c r="C19" s="134"/>
      <c r="D19" s="134"/>
      <c r="E19" s="134"/>
      <c r="F19" s="134"/>
      <c r="G19" s="134"/>
      <c r="H19" s="134"/>
      <c r="I19" s="110"/>
      <c r="J19" s="110"/>
      <c r="K19" s="110"/>
    </row>
    <row r="20" spans="2:11">
      <c r="B20" s="201" t="s">
        <v>2383</v>
      </c>
      <c r="C20" s="201"/>
      <c r="D20" s="201"/>
      <c r="E20" s="201"/>
      <c r="F20" s="201"/>
      <c r="G20" s="201"/>
      <c r="H20" s="201"/>
      <c r="I20" s="94"/>
      <c r="J20" s="94"/>
      <c r="K20" s="94"/>
    </row>
    <row r="22" spans="2:11">
      <c r="B22" s="252" t="s">
        <v>2469</v>
      </c>
      <c r="C22" s="202"/>
      <c r="D22" s="202"/>
      <c r="E22" s="202"/>
      <c r="F22" s="202"/>
      <c r="G22" s="202"/>
      <c r="H22" s="202"/>
    </row>
    <row r="23" spans="2:11">
      <c r="B23" s="202"/>
      <c r="C23" s="202"/>
      <c r="D23" s="202"/>
      <c r="E23" s="202"/>
      <c r="F23" s="202"/>
      <c r="G23" s="202"/>
      <c r="H23" s="202"/>
    </row>
    <row r="45" spans="5:6" ht="26.2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election activeCell="F5" sqref="F5"/>
    </sheetView>
  </sheetViews>
  <sheetFormatPr baseColWidth="10" defaultRowHeight="15"/>
  <cols>
    <col min="1" max="1" width="5.7109375" customWidth="1"/>
  </cols>
  <sheetData>
    <row r="3" spans="2:9" ht="19.5">
      <c r="B3" s="159" t="s">
        <v>1540</v>
      </c>
      <c r="C3" s="159"/>
      <c r="D3" s="159"/>
      <c r="E3" s="159"/>
      <c r="F3" s="159"/>
      <c r="G3" s="181"/>
      <c r="H3" s="181"/>
      <c r="I3" s="115"/>
    </row>
    <row r="4" spans="2:9">
      <c r="B4" s="102"/>
      <c r="C4" s="102"/>
      <c r="D4" s="102"/>
      <c r="E4" s="102"/>
      <c r="F4" s="102"/>
      <c r="G4" s="38"/>
      <c r="H4" s="39"/>
      <c r="I4" s="39"/>
    </row>
    <row r="5" spans="2:9">
      <c r="B5" s="39" t="s">
        <v>2437</v>
      </c>
    </row>
    <row r="6" spans="2:9">
      <c r="B6" s="39"/>
    </row>
    <row r="7" spans="2:9">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59" t="s">
        <v>2464</v>
      </c>
      <c r="C3" s="159"/>
      <c r="D3" s="159"/>
      <c r="E3" s="159"/>
      <c r="F3" s="159"/>
      <c r="G3" s="181"/>
      <c r="H3" s="181"/>
    </row>
    <row r="5" spans="2:8">
      <c r="B5" s="180" t="s">
        <v>2442</v>
      </c>
      <c r="C5" s="180"/>
      <c r="D5" s="180"/>
      <c r="E5" s="180"/>
      <c r="F5" s="180"/>
      <c r="G5" s="253"/>
      <c r="H5" s="253"/>
    </row>
    <row r="6" spans="2:8">
      <c r="B6" s="180"/>
      <c r="C6" s="180"/>
      <c r="D6" s="180"/>
      <c r="E6" s="180"/>
      <c r="F6" s="180"/>
      <c r="G6" s="253"/>
      <c r="H6" s="253"/>
    </row>
    <row r="7" spans="2:8">
      <c r="B7" s="180"/>
      <c r="C7" s="180"/>
      <c r="D7" s="180"/>
      <c r="E7" s="180"/>
      <c r="F7" s="180"/>
      <c r="G7" s="253"/>
      <c r="H7" s="253"/>
    </row>
    <row r="8" spans="2:8">
      <c r="B8" s="180"/>
      <c r="C8" s="180"/>
      <c r="D8" s="180"/>
      <c r="E8" s="180"/>
      <c r="F8" s="180"/>
      <c r="G8" s="253"/>
      <c r="H8" s="253"/>
    </row>
    <row r="9" spans="2:8">
      <c r="B9" s="180"/>
      <c r="C9" s="180"/>
      <c r="D9" s="180"/>
      <c r="E9" s="180"/>
      <c r="F9" s="180"/>
      <c r="G9" s="253"/>
      <c r="H9" s="253"/>
    </row>
    <row r="10" spans="2:8">
      <c r="B10" s="180"/>
      <c r="C10" s="180"/>
      <c r="D10" s="180"/>
      <c r="E10" s="180"/>
      <c r="F10" s="180"/>
      <c r="G10" s="253"/>
      <c r="H10" s="253"/>
    </row>
    <row r="11" spans="2:8">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D274"/>
  <sheetViews>
    <sheetView showGridLines="0" topLeftCell="C1" workbookViewId="0">
      <selection activeCell="C3" sqref="C3:C274"/>
    </sheetView>
  </sheetViews>
  <sheetFormatPr baseColWidth="10"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59" t="s">
        <v>1541</v>
      </c>
      <c r="C3" s="202"/>
      <c r="D3" s="202"/>
      <c r="E3" s="202"/>
      <c r="F3" s="202"/>
      <c r="G3" s="202"/>
      <c r="H3" s="202"/>
      <c r="I3" s="76"/>
      <c r="J3" s="76"/>
    </row>
    <row r="4" spans="2:10">
      <c r="B4" s="180" t="s">
        <v>2384</v>
      </c>
      <c r="C4" s="181"/>
      <c r="D4" s="181"/>
      <c r="E4" s="181"/>
      <c r="F4" s="181"/>
      <c r="G4" s="181"/>
      <c r="H4" s="181"/>
      <c r="I4" s="77"/>
      <c r="J4" s="77"/>
    </row>
    <row r="5" spans="2:10">
      <c r="B5" s="181"/>
      <c r="C5" s="181"/>
      <c r="D5" s="181"/>
      <c r="E5" s="181"/>
      <c r="F5" s="181"/>
      <c r="G5" s="181"/>
      <c r="H5" s="181"/>
      <c r="I5" s="77"/>
      <c r="J5" s="77"/>
    </row>
    <row r="6" spans="2:10">
      <c r="B6" s="181"/>
      <c r="C6" s="181"/>
      <c r="D6" s="181"/>
      <c r="E6" s="181"/>
      <c r="F6" s="181"/>
      <c r="G6" s="181"/>
      <c r="H6" s="181"/>
      <c r="I6" s="77"/>
      <c r="J6" s="77"/>
    </row>
    <row r="7" spans="2:10">
      <c r="B7" s="181"/>
      <c r="C7" s="181"/>
      <c r="D7" s="181"/>
      <c r="E7" s="181"/>
      <c r="F7" s="181"/>
      <c r="G7" s="181"/>
      <c r="H7" s="181"/>
      <c r="I7" s="77"/>
      <c r="J7" s="77"/>
    </row>
    <row r="8" spans="2:10">
      <c r="B8" s="181"/>
      <c r="C8" s="181"/>
      <c r="D8" s="181"/>
      <c r="E8" s="181"/>
      <c r="F8" s="181"/>
      <c r="G8" s="181"/>
      <c r="H8" s="181"/>
      <c r="I8" s="77"/>
      <c r="J8" s="77"/>
    </row>
    <row r="9" spans="2:10">
      <c r="B9" s="181"/>
      <c r="C9" s="181"/>
      <c r="D9" s="181"/>
      <c r="E9" s="181"/>
      <c r="F9" s="181"/>
      <c r="G9" s="181"/>
      <c r="H9" s="181"/>
      <c r="I9" s="77"/>
      <c r="J9" s="77"/>
    </row>
    <row r="10" spans="2:10">
      <c r="B10" s="181"/>
      <c r="C10" s="181"/>
      <c r="D10" s="181"/>
      <c r="E10" s="181"/>
      <c r="F10" s="181"/>
      <c r="G10" s="181"/>
      <c r="H10" s="181"/>
      <c r="I10" s="77"/>
      <c r="J10" s="77"/>
    </row>
    <row r="11" spans="2:10">
      <c r="B11" s="181"/>
      <c r="C11" s="181"/>
      <c r="D11" s="181"/>
      <c r="E11" s="181"/>
      <c r="F11" s="181"/>
      <c r="G11" s="181"/>
      <c r="H11" s="181"/>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heetViews>
  <sheetFormatPr baseColWidth="10" defaultRowHeight="15"/>
  <cols>
    <col min="1" max="1" width="5.7109375" customWidth="1"/>
  </cols>
  <sheetData>
    <row r="3" spans="1:9" ht="18.75">
      <c r="B3" s="159" t="s">
        <v>1542</v>
      </c>
      <c r="C3" s="181"/>
      <c r="D3" s="181"/>
      <c r="E3" s="181"/>
      <c r="F3" s="181"/>
      <c r="G3" s="181"/>
      <c r="H3" s="181"/>
      <c r="I3" s="78"/>
    </row>
    <row r="4" spans="1:9">
      <c r="A4" s="107"/>
      <c r="B4" s="254" t="s">
        <v>2385</v>
      </c>
      <c r="C4" s="202"/>
      <c r="D4" s="202"/>
      <c r="E4" s="202"/>
      <c r="F4" s="202"/>
      <c r="G4" s="202"/>
      <c r="H4" s="202"/>
      <c r="I4" s="77"/>
    </row>
    <row r="5" spans="1:9">
      <c r="A5" s="107"/>
      <c r="B5" s="202"/>
      <c r="C5" s="202"/>
      <c r="D5" s="202"/>
      <c r="E5" s="202"/>
      <c r="F5" s="202"/>
      <c r="G5" s="202"/>
      <c r="H5" s="202"/>
      <c r="I5" s="77"/>
    </row>
    <row r="6" spans="1:9">
      <c r="A6" s="107"/>
      <c r="B6" s="202"/>
      <c r="C6" s="202"/>
      <c r="D6" s="202"/>
      <c r="E6" s="202"/>
      <c r="F6" s="202"/>
      <c r="G6" s="202"/>
      <c r="H6" s="202"/>
      <c r="I6" s="77"/>
    </row>
    <row r="7" spans="1:9">
      <c r="B7" s="202"/>
      <c r="C7" s="202"/>
      <c r="D7" s="202"/>
      <c r="E7" s="202"/>
      <c r="F7" s="202"/>
      <c r="G7" s="202"/>
      <c r="H7" s="202"/>
      <c r="I7" s="77"/>
    </row>
    <row r="8" spans="1:9">
      <c r="B8" s="202"/>
      <c r="C8" s="202"/>
      <c r="D8" s="202"/>
      <c r="E8" s="202"/>
      <c r="F8" s="202"/>
      <c r="G8" s="202"/>
      <c r="H8" s="202"/>
      <c r="I8" s="77"/>
    </row>
    <row r="9" spans="1:9">
      <c r="B9" s="202"/>
      <c r="C9" s="202"/>
      <c r="D9" s="202"/>
      <c r="E9" s="202"/>
      <c r="F9" s="202"/>
      <c r="G9" s="202"/>
      <c r="H9" s="202"/>
      <c r="I9" s="77"/>
    </row>
    <row r="10" spans="1:9">
      <c r="B10" s="202"/>
      <c r="C10" s="202"/>
      <c r="D10" s="202"/>
      <c r="E10" s="202"/>
      <c r="F10" s="202"/>
      <c r="G10" s="202"/>
      <c r="H10" s="202"/>
    </row>
    <row r="11" spans="1:9">
      <c r="B11" s="202"/>
      <c r="C11" s="202"/>
      <c r="D11" s="202"/>
      <c r="E11" s="202"/>
      <c r="F11" s="202"/>
      <c r="G11" s="202"/>
      <c r="H11" s="202"/>
    </row>
    <row r="12" spans="1:9">
      <c r="B12" s="202"/>
      <c r="C12" s="202"/>
      <c r="D12" s="202"/>
      <c r="E12" s="202"/>
      <c r="F12" s="202"/>
      <c r="G12" s="202"/>
      <c r="H12" s="20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55" t="s">
        <v>1543</v>
      </c>
      <c r="C3" s="181"/>
      <c r="D3" s="181"/>
      <c r="E3" s="181"/>
      <c r="F3" s="181"/>
      <c r="G3" s="181"/>
      <c r="H3" s="181"/>
      <c r="I3" s="97"/>
    </row>
    <row r="4" spans="2:9">
      <c r="B4" s="180" t="s">
        <v>2458</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77"/>
      <c r="C11" s="177"/>
      <c r="D11" s="177"/>
      <c r="E11" s="177"/>
      <c r="F11" s="177"/>
      <c r="G11" s="177"/>
      <c r="H11" s="177"/>
      <c r="I11" s="95"/>
    </row>
    <row r="12" spans="2:9">
      <c r="B12" s="177"/>
      <c r="C12" s="177"/>
      <c r="D12" s="177"/>
      <c r="E12" s="177"/>
      <c r="F12" s="177"/>
      <c r="G12" s="177"/>
      <c r="H12" s="177"/>
      <c r="I12" s="95"/>
    </row>
    <row r="13" spans="2:9">
      <c r="B13" s="177"/>
      <c r="C13" s="177"/>
      <c r="D13" s="177"/>
      <c r="E13" s="177"/>
      <c r="F13" s="177"/>
      <c r="G13" s="177"/>
      <c r="H13" s="177"/>
      <c r="I13" s="95"/>
    </row>
    <row r="14" spans="2:9">
      <c r="B14" s="177"/>
      <c r="C14" s="177"/>
      <c r="D14" s="177"/>
      <c r="E14" s="177"/>
      <c r="F14" s="177"/>
      <c r="G14" s="177"/>
      <c r="H14" s="177"/>
    </row>
    <row r="15" spans="2:9">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RowHeight="15"/>
  <cols>
    <col min="1" max="1" width="5.7109375" customWidth="1"/>
  </cols>
  <sheetData>
    <row r="3" spans="2:10" ht="18.75">
      <c r="B3" s="159" t="s">
        <v>1544</v>
      </c>
      <c r="C3" s="181"/>
      <c r="D3" s="181"/>
      <c r="E3" s="181"/>
      <c r="F3" s="181"/>
      <c r="G3" s="181"/>
      <c r="H3" s="181"/>
      <c r="I3" s="97"/>
      <c r="J3" s="97"/>
    </row>
    <row r="4" spans="2:10">
      <c r="B4" s="180" t="s">
        <v>2452</v>
      </c>
      <c r="C4" s="181"/>
      <c r="D4" s="181"/>
      <c r="E4" s="181"/>
      <c r="F4" s="181"/>
      <c r="G4" s="181"/>
      <c r="H4" s="181"/>
      <c r="I4" s="116"/>
      <c r="J4" s="116"/>
    </row>
    <row r="5" spans="2:10">
      <c r="B5" s="181"/>
      <c r="C5" s="181"/>
      <c r="D5" s="181"/>
      <c r="E5" s="181"/>
      <c r="F5" s="181"/>
      <c r="G5" s="181"/>
      <c r="H5" s="181"/>
      <c r="I5" s="116"/>
      <c r="J5" s="116"/>
    </row>
    <row r="6" spans="2:10">
      <c r="B6" s="181"/>
      <c r="C6" s="181"/>
      <c r="D6" s="181"/>
      <c r="E6" s="181"/>
      <c r="F6" s="181"/>
      <c r="G6" s="181"/>
      <c r="H6" s="181"/>
      <c r="I6" s="116"/>
      <c r="J6" s="116"/>
    </row>
    <row r="7" spans="2:10">
      <c r="B7" s="181"/>
      <c r="C7" s="181"/>
      <c r="D7" s="181"/>
      <c r="E7" s="181"/>
      <c r="F7" s="181"/>
      <c r="G7" s="181"/>
      <c r="H7" s="181"/>
      <c r="I7" s="116"/>
      <c r="J7" s="116"/>
    </row>
    <row r="8" spans="2:10">
      <c r="B8" s="181"/>
      <c r="C8" s="181"/>
      <c r="D8" s="181"/>
      <c r="E8" s="181"/>
      <c r="F8" s="181"/>
      <c r="G8" s="181"/>
      <c r="H8" s="181"/>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09" t="s">
        <v>1545</v>
      </c>
      <c r="C3" s="177"/>
      <c r="D3" s="177"/>
      <c r="E3" s="177"/>
      <c r="F3" s="177"/>
      <c r="G3" s="177"/>
      <c r="H3" s="177"/>
      <c r="I3" s="118"/>
    </row>
    <row r="4" spans="2:9">
      <c r="B4" s="180" t="s">
        <v>2388</v>
      </c>
      <c r="C4" s="181"/>
      <c r="D4" s="181"/>
      <c r="E4" s="181"/>
      <c r="F4" s="181"/>
      <c r="G4" s="181"/>
      <c r="H4" s="181"/>
      <c r="I4" s="116"/>
    </row>
    <row r="5" spans="2:9">
      <c r="B5" s="181"/>
      <c r="C5" s="181"/>
      <c r="D5" s="181"/>
      <c r="E5" s="181"/>
      <c r="F5" s="181"/>
      <c r="G5" s="181"/>
      <c r="H5" s="181"/>
      <c r="I5" s="116"/>
    </row>
    <row r="6" spans="2:9">
      <c r="B6" s="181"/>
      <c r="C6" s="181"/>
      <c r="D6" s="181"/>
      <c r="E6" s="181"/>
      <c r="F6" s="181"/>
      <c r="G6" s="181"/>
      <c r="H6" s="181"/>
      <c r="I6" s="116"/>
    </row>
    <row r="7" spans="2:9">
      <c r="B7" s="181"/>
      <c r="C7" s="181"/>
      <c r="D7" s="181"/>
      <c r="E7" s="181"/>
      <c r="F7" s="181"/>
      <c r="G7" s="181"/>
      <c r="H7" s="181"/>
      <c r="I7" s="116"/>
    </row>
    <row r="8" spans="2:9">
      <c r="B8" s="181"/>
      <c r="C8" s="181"/>
      <c r="D8" s="181"/>
      <c r="E8" s="181"/>
      <c r="F8" s="181"/>
      <c r="G8" s="181"/>
      <c r="H8" s="181"/>
      <c r="I8" s="116"/>
    </row>
    <row r="9" spans="2:9">
      <c r="B9" s="181"/>
      <c r="C9" s="181"/>
      <c r="D9" s="181"/>
      <c r="E9" s="181"/>
      <c r="F9" s="181"/>
      <c r="G9" s="181"/>
      <c r="H9" s="181"/>
      <c r="I9" s="116"/>
    </row>
    <row r="10" spans="2:9">
      <c r="B10" s="181"/>
      <c r="C10" s="181"/>
      <c r="D10" s="181"/>
      <c r="E10" s="181"/>
      <c r="F10" s="181"/>
      <c r="G10" s="181"/>
      <c r="H10" s="181"/>
      <c r="I10" s="116"/>
    </row>
    <row r="11" spans="2:9">
      <c r="B11" s="181"/>
      <c r="C11" s="181"/>
      <c r="D11" s="181"/>
      <c r="E11" s="181"/>
      <c r="F11" s="181"/>
      <c r="G11" s="181"/>
      <c r="H11" s="181"/>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55" t="s">
        <v>1546</v>
      </c>
      <c r="C3" s="181"/>
      <c r="D3" s="181"/>
      <c r="E3" s="181"/>
      <c r="F3" s="181"/>
      <c r="G3" s="181"/>
      <c r="H3" s="181"/>
      <c r="I3" s="97"/>
    </row>
    <row r="4" spans="2:9">
      <c r="B4" s="256" t="s">
        <v>2453</v>
      </c>
      <c r="C4" s="257"/>
      <c r="D4" s="257"/>
      <c r="E4" s="257"/>
      <c r="F4" s="257"/>
      <c r="G4" s="257"/>
      <c r="H4" s="257"/>
      <c r="I4" s="95"/>
    </row>
    <row r="5" spans="2:9">
      <c r="B5" s="257"/>
      <c r="C5" s="257"/>
      <c r="D5" s="257"/>
      <c r="E5" s="257"/>
      <c r="F5" s="257"/>
      <c r="G5" s="257"/>
      <c r="H5" s="257"/>
      <c r="I5" s="95"/>
    </row>
    <row r="6" spans="2:9">
      <c r="B6" s="257"/>
      <c r="C6" s="257"/>
      <c r="D6" s="257"/>
      <c r="E6" s="257"/>
      <c r="F6" s="257"/>
      <c r="G6" s="257"/>
      <c r="H6" s="257"/>
    </row>
    <row r="7" spans="2:9">
      <c r="B7" s="257"/>
      <c r="C7" s="257"/>
      <c r="D7" s="257"/>
      <c r="E7" s="257"/>
      <c r="F7" s="257"/>
      <c r="G7" s="257"/>
      <c r="H7" s="257"/>
    </row>
    <row r="8" spans="2:9">
      <c r="B8" s="257"/>
      <c r="C8" s="257"/>
      <c r="D8" s="257"/>
      <c r="E8" s="257"/>
      <c r="F8" s="257"/>
      <c r="G8" s="257"/>
      <c r="H8" s="257"/>
    </row>
    <row r="9" spans="2:9">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heetViews>
  <sheetFormatPr baseColWidth="10" defaultRowHeight="15"/>
  <cols>
    <col min="1" max="1" width="5.7109375" customWidth="1"/>
  </cols>
  <sheetData>
    <row r="3" spans="1:9" ht="18.75">
      <c r="B3" s="255" t="s">
        <v>2389</v>
      </c>
      <c r="C3" s="181"/>
      <c r="D3" s="181"/>
      <c r="E3" s="181"/>
      <c r="F3" s="181"/>
      <c r="G3" s="181"/>
      <c r="H3" s="181"/>
      <c r="I3" s="97"/>
    </row>
    <row r="4" spans="1:9">
      <c r="A4" s="64"/>
      <c r="B4" s="180" t="s">
        <v>2468</v>
      </c>
      <c r="C4" s="181"/>
      <c r="D4" s="181"/>
      <c r="E4" s="181"/>
      <c r="F4" s="181"/>
      <c r="G4" s="181"/>
      <c r="H4" s="181"/>
      <c r="I4" s="95"/>
    </row>
    <row r="5" spans="1:9">
      <c r="B5" s="181"/>
      <c r="C5" s="181"/>
      <c r="D5" s="181"/>
      <c r="E5" s="181"/>
      <c r="F5" s="181"/>
      <c r="G5" s="181"/>
      <c r="H5" s="181"/>
      <c r="I5" s="95"/>
    </row>
    <row r="6" spans="1:9">
      <c r="B6" s="181"/>
      <c r="C6" s="181"/>
      <c r="D6" s="181"/>
      <c r="E6" s="181"/>
      <c r="F6" s="181"/>
      <c r="G6" s="181"/>
      <c r="H6" s="181"/>
      <c r="I6" s="95"/>
    </row>
    <row r="7" spans="1:9">
      <c r="B7" s="181"/>
      <c r="C7" s="181"/>
      <c r="D7" s="181"/>
      <c r="E7" s="181"/>
      <c r="F7" s="181"/>
      <c r="G7" s="181"/>
      <c r="H7" s="181"/>
      <c r="I7" s="95"/>
    </row>
    <row r="8" spans="1:9">
      <c r="B8" s="181"/>
      <c r="C8" s="181"/>
      <c r="D8" s="181"/>
      <c r="E8" s="181"/>
      <c r="F8" s="181"/>
      <c r="G8" s="181"/>
      <c r="H8" s="181"/>
    </row>
    <row r="9" spans="1:9">
      <c r="B9" s="181"/>
      <c r="C9" s="181"/>
      <c r="D9" s="181"/>
      <c r="E9" s="181"/>
      <c r="F9" s="181"/>
      <c r="G9" s="181"/>
      <c r="H9" s="181"/>
    </row>
    <row r="10" spans="1:9">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heetViews>
  <sheetFormatPr baseColWidth="10" defaultRowHeight="15"/>
  <cols>
    <col min="1" max="1" width="5.7109375" customWidth="1"/>
  </cols>
  <sheetData>
    <row r="3" spans="2:9" ht="18.75">
      <c r="B3" s="159" t="s">
        <v>2391</v>
      </c>
      <c r="C3" s="181"/>
      <c r="D3" s="181"/>
      <c r="E3" s="181"/>
      <c r="F3" s="181"/>
      <c r="G3" s="181"/>
      <c r="H3" s="181"/>
      <c r="I3" s="97"/>
    </row>
    <row r="4" spans="2:9">
      <c r="B4" s="254" t="s">
        <v>2386</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81"/>
      <c r="C11" s="181"/>
      <c r="D11" s="181"/>
      <c r="E11" s="181"/>
      <c r="F11" s="181"/>
      <c r="G11" s="181"/>
      <c r="H11" s="181"/>
    </row>
    <row r="12" spans="2:9">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59" t="s">
        <v>1547</v>
      </c>
      <c r="C3" s="181"/>
      <c r="D3" s="181"/>
      <c r="E3" s="181"/>
      <c r="F3" s="181"/>
      <c r="G3" s="181"/>
      <c r="H3" s="181"/>
      <c r="I3" s="97"/>
    </row>
    <row r="4" spans="2:9">
      <c r="B4" s="180" t="s">
        <v>2459</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77"/>
      <c r="C9" s="177"/>
      <c r="D9" s="177"/>
      <c r="E9" s="177"/>
      <c r="F9" s="177"/>
      <c r="G9" s="177"/>
      <c r="H9" s="177"/>
      <c r="I9" s="95"/>
    </row>
    <row r="10" spans="2:9">
      <c r="B10" s="177"/>
      <c r="C10" s="177"/>
      <c r="D10" s="177"/>
      <c r="E10" s="177"/>
      <c r="F10" s="177"/>
      <c r="G10" s="177"/>
      <c r="H10" s="177"/>
      <c r="I10" s="95"/>
    </row>
    <row r="11" spans="2:9">
      <c r="B11" s="177"/>
      <c r="C11" s="177"/>
      <c r="D11" s="177"/>
      <c r="E11" s="177"/>
      <c r="F11" s="177"/>
      <c r="G11" s="177"/>
      <c r="H11" s="177"/>
      <c r="I11" s="95"/>
    </row>
    <row r="12" spans="2:9">
      <c r="B12" s="177"/>
      <c r="C12" s="177"/>
      <c r="D12" s="177"/>
      <c r="E12" s="177"/>
      <c r="F12" s="177"/>
      <c r="G12" s="177"/>
      <c r="H12" s="177"/>
      <c r="I12" s="95"/>
    </row>
    <row r="13" spans="2:9">
      <c r="B13" s="177"/>
      <c r="C13" s="177"/>
      <c r="D13" s="177"/>
      <c r="E13" s="177"/>
      <c r="F13" s="177"/>
      <c r="G13" s="177"/>
      <c r="H13" s="177"/>
      <c r="I13" s="110"/>
    </row>
    <row r="14" spans="2:9">
      <c r="B14" s="177"/>
      <c r="C14" s="177"/>
      <c r="D14" s="177"/>
      <c r="E14" s="177"/>
      <c r="F14" s="177"/>
      <c r="G14" s="177"/>
      <c r="H14" s="177"/>
    </row>
    <row r="15" spans="2:9">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heetViews>
  <sheetFormatPr baseColWidth="10" defaultRowHeight="15"/>
  <cols>
    <col min="1" max="1" width="5.7109375" customWidth="1"/>
  </cols>
  <sheetData>
    <row r="3" spans="1:9" ht="18.75">
      <c r="B3" s="159" t="s">
        <v>1548</v>
      </c>
      <c r="C3" s="181"/>
      <c r="D3" s="181"/>
      <c r="E3" s="181"/>
      <c r="F3" s="181"/>
      <c r="G3" s="181"/>
      <c r="H3" s="181"/>
      <c r="I3" s="97"/>
    </row>
    <row r="4" spans="1:9">
      <c r="A4" s="107"/>
      <c r="B4" s="254" t="s">
        <v>2387</v>
      </c>
      <c r="C4" s="181"/>
      <c r="D4" s="181"/>
      <c r="E4" s="181"/>
      <c r="F4" s="181"/>
      <c r="G4" s="181"/>
      <c r="H4" s="181"/>
      <c r="I4" s="119"/>
    </row>
    <row r="5" spans="1:9">
      <c r="A5" s="107"/>
      <c r="B5" s="181"/>
      <c r="C5" s="181"/>
      <c r="D5" s="181"/>
      <c r="E5" s="181"/>
      <c r="F5" s="181"/>
      <c r="G5" s="181"/>
      <c r="H5" s="181"/>
      <c r="I5" s="119"/>
    </row>
    <row r="6" spans="1:9">
      <c r="A6" s="107"/>
      <c r="B6" s="181"/>
      <c r="C6" s="181"/>
      <c r="D6" s="181"/>
      <c r="E6" s="181"/>
      <c r="F6" s="181"/>
      <c r="G6" s="181"/>
      <c r="H6" s="181"/>
      <c r="I6" s="119"/>
    </row>
    <row r="7" spans="1:9">
      <c r="A7" s="107"/>
      <c r="B7" s="181"/>
      <c r="C7" s="181"/>
      <c r="D7" s="181"/>
      <c r="E7" s="181"/>
      <c r="F7" s="181"/>
      <c r="G7" s="181"/>
      <c r="H7" s="181"/>
      <c r="I7" s="119"/>
    </row>
    <row r="8" spans="1:9">
      <c r="A8" s="107"/>
      <c r="B8" s="181"/>
      <c r="C8" s="181"/>
      <c r="D8" s="181"/>
      <c r="E8" s="181"/>
      <c r="F8" s="181"/>
      <c r="G8" s="181"/>
      <c r="H8" s="181"/>
      <c r="I8" s="119"/>
    </row>
    <row r="9" spans="1:9">
      <c r="A9" s="107"/>
      <c r="B9" s="181"/>
      <c r="C9" s="181"/>
      <c r="D9" s="181"/>
      <c r="E9" s="181"/>
      <c r="F9" s="181"/>
      <c r="G9" s="181"/>
      <c r="H9" s="181"/>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tabSelected="1" zoomScale="90" zoomScaleNormal="90" workbookViewId="0">
      <selection activeCell="B8" sqref="B8:N8"/>
    </sheetView>
  </sheetViews>
  <sheetFormatPr baseColWidth="10" defaultRowHeight="15"/>
  <cols>
    <col min="1" max="1" width="5.7109375" style="39" customWidth="1"/>
    <col min="2" max="16384" width="11.42578125" style="39"/>
  </cols>
  <sheetData>
    <row r="6" spans="2:14">
      <c r="B6" s="150"/>
      <c r="C6" s="150"/>
      <c r="D6" s="150"/>
      <c r="E6" s="150"/>
      <c r="F6" s="150"/>
      <c r="G6" s="150"/>
      <c r="H6" s="150"/>
      <c r="I6" s="150"/>
      <c r="J6" s="150"/>
      <c r="K6" s="150"/>
      <c r="L6" s="150"/>
      <c r="M6" s="150"/>
      <c r="N6" s="150"/>
    </row>
    <row r="8" spans="2:14" ht="105" customHeight="1">
      <c r="B8" s="148" t="s">
        <v>1518</v>
      </c>
      <c r="C8" s="149"/>
      <c r="D8" s="149"/>
      <c r="E8" s="149"/>
      <c r="F8" s="149"/>
      <c r="G8" s="149"/>
      <c r="H8" s="149"/>
      <c r="I8" s="149"/>
      <c r="J8" s="149"/>
      <c r="K8" s="149"/>
      <c r="L8" s="149"/>
      <c r="M8" s="149"/>
      <c r="N8" s="149"/>
    </row>
    <row r="9" spans="2:14" ht="36.75">
      <c r="B9" s="74"/>
      <c r="C9" s="74"/>
      <c r="D9" s="74"/>
      <c r="E9" s="74"/>
      <c r="F9" s="74"/>
      <c r="G9" s="74"/>
      <c r="H9" s="74"/>
      <c r="I9" s="74"/>
      <c r="J9" s="74"/>
      <c r="K9" s="74"/>
      <c r="L9" s="74"/>
      <c r="M9" s="74"/>
      <c r="N9" s="74"/>
    </row>
    <row r="10" spans="2:14">
      <c r="B10" s="55"/>
    </row>
    <row r="11" spans="2:14" ht="19.5">
      <c r="B11" s="151" t="s">
        <v>1502</v>
      </c>
      <c r="C11" s="152"/>
      <c r="D11" s="153"/>
      <c r="E11" s="154"/>
      <c r="F11" s="154"/>
      <c r="G11" s="154"/>
      <c r="H11" s="154"/>
      <c r="I11" s="154"/>
      <c r="J11" s="154"/>
      <c r="K11" s="154"/>
      <c r="L11" s="154"/>
      <c r="M11" s="154"/>
      <c r="N11" s="154"/>
    </row>
    <row r="12" spans="2:14" ht="19.5">
      <c r="B12" s="53"/>
      <c r="C12" s="53"/>
      <c r="D12" s="157" t="s">
        <v>2456</v>
      </c>
      <c r="E12" s="158"/>
      <c r="F12" s="158"/>
      <c r="G12" s="158"/>
      <c r="H12" s="158"/>
      <c r="I12" s="158"/>
      <c r="J12" s="158"/>
      <c r="K12" s="158"/>
      <c r="L12" s="158"/>
      <c r="M12" s="158"/>
      <c r="N12" s="158"/>
    </row>
    <row r="13" spans="2:14" ht="19.5">
      <c r="B13" s="53"/>
      <c r="C13" s="53"/>
      <c r="D13" s="158"/>
      <c r="E13" s="158"/>
      <c r="F13" s="158"/>
      <c r="G13" s="158"/>
      <c r="H13" s="158"/>
      <c r="I13" s="158"/>
      <c r="J13" s="158"/>
      <c r="K13" s="158"/>
      <c r="L13" s="158"/>
      <c r="M13" s="158"/>
      <c r="N13" s="158"/>
    </row>
    <row r="14" spans="2:14">
      <c r="B14" s="54"/>
      <c r="C14" s="54"/>
      <c r="D14" s="54"/>
      <c r="E14" s="54"/>
      <c r="F14" s="54"/>
      <c r="G14" s="54"/>
      <c r="H14" s="54"/>
      <c r="I14" s="54"/>
      <c r="J14" s="54"/>
      <c r="K14" s="54"/>
      <c r="L14" s="54"/>
      <c r="M14" s="54"/>
      <c r="N14" s="54"/>
    </row>
    <row r="15" spans="2:14" ht="26.25">
      <c r="B15" s="155" t="s">
        <v>1552</v>
      </c>
      <c r="C15" s="155"/>
      <c r="D15" s="155"/>
      <c r="E15" s="155"/>
      <c r="F15" s="155"/>
      <c r="G15" s="155"/>
      <c r="H15" s="155"/>
      <c r="I15" s="155"/>
      <c r="J15" s="155"/>
      <c r="K15" s="155"/>
      <c r="L15" s="155"/>
      <c r="M15" s="155"/>
      <c r="N15" s="155"/>
    </row>
    <row r="16" spans="2:14">
      <c r="B16" s="54"/>
      <c r="C16" s="54"/>
      <c r="D16" s="54"/>
      <c r="E16" s="54"/>
      <c r="F16" s="54"/>
      <c r="G16" s="54"/>
      <c r="H16" s="54"/>
      <c r="I16" s="54"/>
      <c r="J16" s="54"/>
      <c r="K16" s="54"/>
      <c r="L16" s="54"/>
      <c r="M16" s="54"/>
      <c r="N16" s="54"/>
    </row>
    <row r="17" spans="2:14" ht="26.25">
      <c r="B17" s="156" t="s">
        <v>2373</v>
      </c>
      <c r="C17" s="156"/>
      <c r="D17" s="156"/>
      <c r="E17" s="156"/>
      <c r="F17" s="156"/>
      <c r="G17" s="156"/>
      <c r="H17" s="156"/>
      <c r="I17" s="156"/>
      <c r="J17" s="156"/>
      <c r="K17" s="156"/>
      <c r="L17" s="156"/>
      <c r="M17" s="156"/>
      <c r="N17" s="156"/>
    </row>
    <row r="19" spans="2:14" ht="26.25">
      <c r="B19" s="147" t="s">
        <v>2436</v>
      </c>
      <c r="C19" s="147"/>
      <c r="D19" s="147"/>
      <c r="E19" s="147"/>
      <c r="F19" s="147"/>
      <c r="G19" s="147"/>
      <c r="H19" s="147"/>
      <c r="I19" s="147"/>
      <c r="J19" s="147"/>
      <c r="K19" s="147"/>
      <c r="L19" s="147"/>
      <c r="M19" s="147"/>
      <c r="N19" s="147"/>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59" t="s">
        <v>1550</v>
      </c>
      <c r="C3" s="181"/>
      <c r="D3" s="181"/>
      <c r="E3" s="181"/>
      <c r="F3" s="181"/>
      <c r="G3" s="181"/>
      <c r="H3" s="181"/>
      <c r="I3" s="181"/>
    </row>
    <row r="4" spans="2:9">
      <c r="B4" s="258" t="s">
        <v>2435</v>
      </c>
      <c r="C4" s="181"/>
      <c r="D4" s="181"/>
      <c r="E4" s="181"/>
      <c r="F4" s="181"/>
      <c r="G4" s="181"/>
      <c r="H4" s="181"/>
      <c r="I4" s="181"/>
    </row>
    <row r="5" spans="2:9">
      <c r="B5" s="181"/>
      <c r="C5" s="181"/>
      <c r="D5" s="181"/>
      <c r="E5" s="181"/>
      <c r="F5" s="181"/>
      <c r="G5" s="181"/>
      <c r="H5" s="181"/>
      <c r="I5" s="181"/>
    </row>
    <row r="6" spans="2:9">
      <c r="B6" s="181"/>
      <c r="C6" s="181"/>
      <c r="D6" s="181"/>
      <c r="E6" s="181"/>
      <c r="F6" s="181"/>
      <c r="G6" s="181"/>
      <c r="H6" s="181"/>
      <c r="I6" s="181"/>
    </row>
    <row r="7" spans="2:9">
      <c r="B7" s="181"/>
      <c r="C7" s="181"/>
      <c r="D7" s="181"/>
      <c r="E7" s="181"/>
      <c r="F7" s="181"/>
      <c r="G7" s="181"/>
      <c r="H7" s="181"/>
      <c r="I7" s="181"/>
    </row>
    <row r="8" spans="2:9">
      <c r="B8" s="181"/>
      <c r="C8" s="181"/>
      <c r="D8" s="181"/>
      <c r="E8" s="181"/>
      <c r="F8" s="181"/>
      <c r="G8" s="181"/>
      <c r="H8" s="181"/>
      <c r="I8" s="181"/>
    </row>
    <row r="9" spans="2:9">
      <c r="B9" s="181"/>
      <c r="C9" s="181"/>
      <c r="D9" s="181"/>
      <c r="E9" s="181"/>
      <c r="F9" s="181"/>
      <c r="G9" s="181"/>
      <c r="H9" s="181"/>
      <c r="I9" s="181"/>
    </row>
    <row r="10" spans="2:9">
      <c r="B10" s="181"/>
      <c r="C10" s="181"/>
      <c r="D10" s="181"/>
      <c r="E10" s="181"/>
      <c r="F10" s="181"/>
      <c r="G10" s="181"/>
      <c r="H10" s="181"/>
      <c r="I10" s="181"/>
    </row>
    <row r="11" spans="2:9">
      <c r="B11" s="181"/>
      <c r="C11" s="181"/>
      <c r="D11" s="181"/>
      <c r="E11" s="181"/>
      <c r="F11" s="181"/>
      <c r="G11" s="181"/>
      <c r="H11" s="181"/>
      <c r="I11" s="181"/>
    </row>
    <row r="12" spans="2:9">
      <c r="B12" s="181"/>
      <c r="C12" s="181"/>
      <c r="D12" s="181"/>
      <c r="E12" s="181"/>
      <c r="F12" s="181"/>
      <c r="G12" s="181"/>
      <c r="H12" s="181"/>
      <c r="I12" s="181"/>
    </row>
    <row r="13" spans="2:9">
      <c r="B13" s="181"/>
      <c r="C13" s="181"/>
      <c r="D13" s="181"/>
      <c r="E13" s="181"/>
      <c r="F13" s="181"/>
      <c r="G13" s="181"/>
      <c r="H13" s="181"/>
      <c r="I13" s="181"/>
    </row>
    <row r="14" spans="2:9">
      <c r="B14" s="181"/>
      <c r="C14" s="181"/>
      <c r="D14" s="181"/>
      <c r="E14" s="181"/>
      <c r="F14" s="181"/>
      <c r="G14" s="181"/>
      <c r="H14" s="181"/>
      <c r="I14" s="181"/>
    </row>
    <row r="15" spans="2:9">
      <c r="B15" s="181"/>
      <c r="C15" s="181"/>
      <c r="D15" s="181"/>
      <c r="E15" s="181"/>
      <c r="F15" s="181"/>
      <c r="G15" s="181"/>
      <c r="H15" s="181"/>
      <c r="I15" s="181"/>
    </row>
    <row r="16" spans="2:9">
      <c r="B16" s="181"/>
      <c r="C16" s="181"/>
      <c r="D16" s="181"/>
      <c r="E16" s="181"/>
      <c r="F16" s="181"/>
      <c r="G16" s="181"/>
      <c r="H16" s="181"/>
      <c r="I16" s="181"/>
    </row>
    <row r="17" spans="2:9">
      <c r="B17" s="181"/>
      <c r="C17" s="181"/>
      <c r="D17" s="181"/>
      <c r="E17" s="181"/>
      <c r="F17" s="181"/>
      <c r="G17" s="181"/>
      <c r="H17" s="181"/>
      <c r="I17" s="181"/>
    </row>
    <row r="18" spans="2:9">
      <c r="B18" s="181"/>
      <c r="C18" s="181"/>
      <c r="D18" s="181"/>
      <c r="E18" s="181"/>
      <c r="F18" s="181"/>
      <c r="G18" s="181"/>
      <c r="H18" s="181"/>
      <c r="I18" s="181"/>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59" t="s">
        <v>1549</v>
      </c>
      <c r="C3" s="181"/>
      <c r="D3" s="181"/>
      <c r="E3" s="181"/>
      <c r="F3" s="181"/>
      <c r="G3" s="181"/>
      <c r="H3" s="181"/>
      <c r="I3" s="97"/>
      <c r="J3" s="97"/>
    </row>
    <row r="4" spans="2:10">
      <c r="B4" s="258" t="s">
        <v>2465</v>
      </c>
      <c r="C4" s="181"/>
      <c r="D4" s="181"/>
      <c r="E4" s="181"/>
      <c r="F4" s="181"/>
      <c r="G4" s="181"/>
      <c r="H4" s="181"/>
      <c r="I4" s="95"/>
      <c r="J4" s="95"/>
    </row>
    <row r="5" spans="2:10">
      <c r="B5" s="181"/>
      <c r="C5" s="181"/>
      <c r="D5" s="181"/>
      <c r="E5" s="181"/>
      <c r="F5" s="181"/>
      <c r="G5" s="181"/>
      <c r="H5" s="181"/>
      <c r="I5" s="95"/>
      <c r="J5" s="95"/>
    </row>
    <row r="6" spans="2:10">
      <c r="B6" s="181"/>
      <c r="C6" s="181"/>
      <c r="D6" s="181"/>
      <c r="E6" s="181"/>
      <c r="F6" s="181"/>
      <c r="G6" s="181"/>
      <c r="H6" s="181"/>
      <c r="I6" s="95"/>
      <c r="J6" s="95"/>
    </row>
    <row r="7" spans="2:10">
      <c r="B7" s="181"/>
      <c r="C7" s="181"/>
      <c r="D7" s="181"/>
      <c r="E7" s="181"/>
      <c r="F7" s="181"/>
      <c r="G7" s="181"/>
      <c r="H7" s="181"/>
      <c r="I7" s="95"/>
      <c r="J7" s="95"/>
    </row>
    <row r="8" spans="2:10">
      <c r="B8" s="181"/>
      <c r="C8" s="181"/>
      <c r="D8" s="181"/>
      <c r="E8" s="181"/>
      <c r="F8" s="181"/>
      <c r="G8" s="181"/>
      <c r="H8" s="181"/>
      <c r="I8" s="95"/>
      <c r="J8" s="95"/>
    </row>
    <row r="9" spans="2:10">
      <c r="B9" s="181"/>
      <c r="C9" s="181"/>
      <c r="D9" s="181"/>
      <c r="E9" s="181"/>
      <c r="F9" s="181"/>
      <c r="G9" s="181"/>
      <c r="H9" s="181"/>
      <c r="I9" s="95"/>
      <c r="J9" s="95"/>
    </row>
    <row r="10" spans="2:10">
      <c r="B10" s="181"/>
      <c r="C10" s="181"/>
      <c r="D10" s="181"/>
      <c r="E10" s="181"/>
      <c r="F10" s="181"/>
      <c r="G10" s="181"/>
      <c r="H10" s="181"/>
      <c r="I10" s="95"/>
      <c r="J10" s="95"/>
    </row>
    <row r="11" spans="2:10">
      <c r="B11" s="181"/>
      <c r="C11" s="181"/>
      <c r="D11" s="181"/>
      <c r="E11" s="181"/>
      <c r="F11" s="181"/>
      <c r="G11" s="181"/>
      <c r="H11" s="181"/>
      <c r="I11" s="95"/>
      <c r="J11" s="95"/>
    </row>
    <row r="12" spans="2:10">
      <c r="B12" s="181"/>
      <c r="C12" s="181"/>
      <c r="D12" s="181"/>
      <c r="E12" s="181"/>
      <c r="F12" s="181"/>
      <c r="G12" s="181"/>
      <c r="H12" s="181"/>
      <c r="I12" s="95"/>
      <c r="J12" s="95"/>
    </row>
    <row r="13" spans="2:10">
      <c r="B13" s="181"/>
      <c r="C13" s="181"/>
      <c r="D13" s="181"/>
      <c r="E13" s="181"/>
      <c r="F13" s="181"/>
      <c r="G13" s="181"/>
      <c r="H13" s="181"/>
      <c r="I13" s="95"/>
      <c r="J13" s="95"/>
    </row>
    <row r="14" spans="2:10">
      <c r="B14" s="181"/>
      <c r="C14" s="181"/>
      <c r="D14" s="181"/>
      <c r="E14" s="181"/>
      <c r="F14" s="181"/>
      <c r="G14" s="181"/>
      <c r="H14" s="181"/>
      <c r="I14" s="95"/>
      <c r="J14" s="95"/>
    </row>
    <row r="15" spans="2:10">
      <c r="B15" s="181"/>
      <c r="C15" s="181"/>
      <c r="D15" s="181"/>
      <c r="E15" s="181"/>
      <c r="F15" s="181"/>
      <c r="G15" s="181"/>
      <c r="H15" s="181"/>
      <c r="I15" s="95"/>
      <c r="J15" s="95"/>
    </row>
    <row r="16" spans="2:10">
      <c r="B16" s="181"/>
      <c r="C16" s="181"/>
      <c r="D16" s="181"/>
      <c r="E16" s="181"/>
      <c r="F16" s="181"/>
      <c r="G16" s="181"/>
      <c r="H16" s="181"/>
      <c r="I16" s="95"/>
      <c r="J16" s="95"/>
    </row>
    <row r="17" spans="2:10">
      <c r="B17" s="181"/>
      <c r="C17" s="181"/>
      <c r="D17" s="181"/>
      <c r="E17" s="181"/>
      <c r="F17" s="181"/>
      <c r="G17" s="181"/>
      <c r="H17" s="181"/>
      <c r="I17" s="95"/>
      <c r="J17" s="95"/>
    </row>
    <row r="18" spans="2:10">
      <c r="B18" s="181"/>
      <c r="C18" s="181"/>
      <c r="D18" s="181"/>
      <c r="E18" s="181"/>
      <c r="F18" s="181"/>
      <c r="G18" s="181"/>
      <c r="H18" s="181"/>
      <c r="I18" s="95"/>
      <c r="J18" s="95"/>
    </row>
    <row r="19" spans="2:10">
      <c r="B19" s="181"/>
      <c r="C19" s="181"/>
      <c r="D19" s="181"/>
      <c r="E19" s="181"/>
      <c r="F19" s="181"/>
      <c r="G19" s="181"/>
      <c r="H19" s="181"/>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59" t="s">
        <v>1551</v>
      </c>
      <c r="C3" s="181"/>
      <c r="D3" s="181"/>
      <c r="E3" s="181"/>
      <c r="F3" s="181"/>
      <c r="G3" s="181"/>
      <c r="H3" s="181"/>
      <c r="I3" s="97"/>
    </row>
    <row r="4" spans="2:9">
      <c r="B4" s="258" t="s">
        <v>2390</v>
      </c>
      <c r="C4" s="181"/>
      <c r="D4" s="181"/>
      <c r="E4" s="181"/>
      <c r="F4" s="181"/>
      <c r="G4" s="181"/>
      <c r="H4" s="181"/>
      <c r="I4" s="95"/>
    </row>
    <row r="5" spans="2:9">
      <c r="B5" s="181"/>
      <c r="C5" s="181"/>
      <c r="D5" s="181"/>
      <c r="E5" s="181"/>
      <c r="F5" s="181"/>
      <c r="G5" s="181"/>
      <c r="H5" s="181"/>
      <c r="I5" s="95"/>
    </row>
    <row r="6" spans="2:9">
      <c r="B6" s="181"/>
      <c r="C6" s="181"/>
      <c r="D6" s="181"/>
      <c r="E6" s="181"/>
      <c r="F6" s="181"/>
      <c r="G6" s="181"/>
      <c r="H6" s="181"/>
      <c r="I6" s="95"/>
    </row>
    <row r="7" spans="2:9">
      <c r="B7" s="181"/>
      <c r="C7" s="181"/>
      <c r="D7" s="181"/>
      <c r="E7" s="181"/>
      <c r="F7" s="181"/>
      <c r="G7" s="181"/>
      <c r="H7" s="181"/>
      <c r="I7" s="95"/>
    </row>
    <row r="8" spans="2:9">
      <c r="B8" s="181"/>
      <c r="C8" s="181"/>
      <c r="D8" s="181"/>
      <c r="E8" s="181"/>
      <c r="F8" s="181"/>
      <c r="G8" s="181"/>
      <c r="H8" s="181"/>
      <c r="I8" s="95"/>
    </row>
    <row r="9" spans="2:9">
      <c r="B9" s="181"/>
      <c r="C9" s="181"/>
      <c r="D9" s="181"/>
      <c r="E9" s="181"/>
      <c r="F9" s="181"/>
      <c r="G9" s="181"/>
      <c r="H9" s="181"/>
      <c r="I9" s="95"/>
    </row>
    <row r="10" spans="2:9">
      <c r="B10" s="181"/>
      <c r="C10" s="181"/>
      <c r="D10" s="181"/>
      <c r="E10" s="181"/>
      <c r="F10" s="181"/>
      <c r="G10" s="181"/>
      <c r="H10" s="181"/>
      <c r="I10" s="95"/>
    </row>
    <row r="11" spans="2:9">
      <c r="B11" s="181"/>
      <c r="C11" s="181"/>
      <c r="D11" s="181"/>
      <c r="E11" s="181"/>
      <c r="F11" s="181"/>
      <c r="G11" s="181"/>
      <c r="H11" s="181"/>
      <c r="I11" s="95"/>
    </row>
    <row r="12" spans="2:9">
      <c r="B12" s="181"/>
      <c r="C12" s="181"/>
      <c r="D12" s="181"/>
      <c r="E12" s="181"/>
      <c r="F12" s="181"/>
      <c r="G12" s="181"/>
      <c r="H12" s="181"/>
      <c r="I12" s="95"/>
    </row>
    <row r="13" spans="2:9">
      <c r="B13" s="181"/>
      <c r="C13" s="181"/>
      <c r="D13" s="181"/>
      <c r="E13" s="181"/>
      <c r="F13" s="181"/>
      <c r="G13" s="181"/>
      <c r="H13" s="181"/>
      <c r="I13" s="95"/>
    </row>
    <row r="14" spans="2:9">
      <c r="B14" s="181"/>
      <c r="C14" s="181"/>
      <c r="D14" s="181"/>
      <c r="E14" s="181"/>
      <c r="F14" s="181"/>
      <c r="G14" s="181"/>
      <c r="H14" s="181"/>
      <c r="I14" s="95"/>
    </row>
    <row r="15" spans="2:9">
      <c r="B15" s="181"/>
      <c r="C15" s="181"/>
      <c r="D15" s="181"/>
      <c r="E15" s="181"/>
      <c r="F15" s="181"/>
      <c r="G15" s="181"/>
      <c r="H15" s="181"/>
      <c r="I15" s="95"/>
    </row>
    <row r="16" spans="2:9">
      <c r="B16" s="181"/>
      <c r="C16" s="181"/>
      <c r="D16" s="181"/>
      <c r="E16" s="181"/>
      <c r="F16" s="181"/>
      <c r="G16" s="181"/>
      <c r="H16" s="181"/>
      <c r="I16" s="95"/>
    </row>
    <row r="17" spans="2:9">
      <c r="B17" s="181"/>
      <c r="C17" s="181"/>
      <c r="D17" s="181"/>
      <c r="E17" s="181"/>
      <c r="F17" s="181"/>
      <c r="G17" s="181"/>
      <c r="H17" s="181"/>
      <c r="I17" s="95"/>
    </row>
    <row r="18" spans="2:9">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59" t="s">
        <v>2454</v>
      </c>
      <c r="C3" s="181"/>
      <c r="D3" s="181"/>
      <c r="E3" s="181"/>
      <c r="F3" s="181"/>
      <c r="G3" s="181"/>
      <c r="H3" s="181"/>
      <c r="I3" s="97"/>
    </row>
    <row r="4" spans="2:9">
      <c r="B4" s="180" t="s">
        <v>1535</v>
      </c>
      <c r="C4" s="253"/>
      <c r="D4" s="253"/>
      <c r="E4" s="253"/>
      <c r="F4" s="253"/>
      <c r="G4" s="253"/>
      <c r="H4" s="253"/>
      <c r="I4" s="95"/>
    </row>
    <row r="5" spans="2:9">
      <c r="B5" s="253"/>
      <c r="C5" s="253"/>
      <c r="D5" s="253"/>
      <c r="E5" s="253"/>
      <c r="F5" s="253"/>
      <c r="G5" s="253"/>
      <c r="H5" s="253"/>
      <c r="I5" s="95"/>
    </row>
    <row r="6" spans="2:9">
      <c r="B6" s="253"/>
      <c r="C6" s="253"/>
      <c r="D6" s="253"/>
      <c r="E6" s="253"/>
      <c r="F6" s="253"/>
      <c r="G6" s="253"/>
      <c r="H6" s="253"/>
      <c r="I6" s="95"/>
    </row>
    <row r="7" spans="2:9">
      <c r="B7" s="253"/>
      <c r="C7" s="253"/>
      <c r="D7" s="253"/>
      <c r="E7" s="253"/>
      <c r="F7" s="253"/>
      <c r="G7" s="253"/>
      <c r="H7" s="253"/>
      <c r="I7" s="95"/>
    </row>
    <row r="8" spans="2:9">
      <c r="B8" s="253"/>
      <c r="C8" s="253"/>
      <c r="D8" s="253"/>
      <c r="E8" s="253"/>
      <c r="F8" s="253"/>
      <c r="G8" s="253"/>
      <c r="H8" s="253"/>
      <c r="I8" s="95"/>
    </row>
    <row r="9" spans="2:9">
      <c r="B9" s="253"/>
      <c r="C9" s="253"/>
      <c r="D9" s="253"/>
      <c r="E9" s="253"/>
      <c r="F9" s="253"/>
      <c r="G9" s="253"/>
      <c r="H9" s="253"/>
      <c r="I9" s="95"/>
    </row>
    <row r="10" spans="2:9">
      <c r="B10" s="253"/>
      <c r="C10" s="253"/>
      <c r="D10" s="253"/>
      <c r="E10" s="253"/>
      <c r="F10" s="253"/>
      <c r="G10" s="253"/>
      <c r="H10" s="253"/>
      <c r="I10" s="95"/>
    </row>
    <row r="11" spans="2:9">
      <c r="B11" s="253"/>
      <c r="C11" s="253"/>
      <c r="D11" s="253"/>
      <c r="E11" s="253"/>
      <c r="F11" s="253"/>
      <c r="G11" s="253"/>
      <c r="H11" s="253"/>
      <c r="I11" s="95"/>
    </row>
    <row r="12" spans="2:9">
      <c r="B12" s="253"/>
      <c r="C12" s="253"/>
      <c r="D12" s="253"/>
      <c r="E12" s="253"/>
      <c r="F12" s="253"/>
      <c r="G12" s="253"/>
      <c r="H12" s="253"/>
      <c r="I12" s="95"/>
    </row>
    <row r="13" spans="2:9">
      <c r="B13" s="253"/>
      <c r="C13" s="253"/>
      <c r="D13" s="253"/>
      <c r="E13" s="253"/>
      <c r="F13" s="253"/>
      <c r="G13" s="253"/>
      <c r="H13" s="253"/>
      <c r="I13" s="95"/>
    </row>
    <row r="14" spans="2:9">
      <c r="B14" s="253"/>
      <c r="C14" s="253"/>
      <c r="D14" s="253"/>
      <c r="E14" s="253"/>
      <c r="F14" s="253"/>
      <c r="G14" s="253"/>
      <c r="H14" s="253"/>
      <c r="I14" s="95"/>
    </row>
    <row r="15" spans="2:9">
      <c r="B15" s="253"/>
      <c r="C15" s="253"/>
      <c r="D15" s="253"/>
      <c r="E15" s="253"/>
      <c r="F15" s="253"/>
      <c r="G15" s="253"/>
      <c r="H15" s="253"/>
      <c r="I15" s="95"/>
    </row>
    <row r="16" spans="2:9">
      <c r="B16" s="253"/>
      <c r="C16" s="253"/>
      <c r="D16" s="253"/>
      <c r="E16" s="253"/>
      <c r="F16" s="253"/>
      <c r="G16" s="253"/>
      <c r="H16" s="253"/>
      <c r="I16" s="95"/>
    </row>
    <row r="17" spans="2:9">
      <c r="B17" s="253"/>
      <c r="C17" s="253"/>
      <c r="D17" s="253"/>
      <c r="E17" s="253"/>
      <c r="F17" s="253"/>
      <c r="G17" s="253"/>
      <c r="H17" s="253"/>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workbookViewId="0">
      <selection activeCell="B15" sqref="B15:F19"/>
    </sheetView>
  </sheetViews>
  <sheetFormatPr baseColWidth="10" defaultRowHeight="15"/>
  <cols>
    <col min="1" max="1" width="5.7109375" customWidth="1"/>
    <col min="2" max="6" width="25.7109375" customWidth="1"/>
  </cols>
  <sheetData>
    <row r="1" spans="2:6" ht="16.5">
      <c r="B1" s="93"/>
    </row>
    <row r="3" spans="2:6" ht="19.5">
      <c r="B3" s="159" t="s">
        <v>1552</v>
      </c>
      <c r="C3" s="159"/>
      <c r="D3" s="159"/>
      <c r="E3" s="159"/>
      <c r="F3" s="159"/>
    </row>
    <row r="4" spans="2:6">
      <c r="B4" s="38"/>
      <c r="C4" s="38"/>
      <c r="D4" s="38"/>
      <c r="E4" s="38"/>
      <c r="F4" s="38"/>
    </row>
    <row r="5" spans="2:6" ht="15.75">
      <c r="B5" s="160" t="s">
        <v>1491</v>
      </c>
      <c r="C5" s="161"/>
      <c r="D5" s="161"/>
      <c r="E5" s="161"/>
      <c r="F5" s="161"/>
    </row>
    <row r="6" spans="2:6">
      <c r="B6" s="38"/>
      <c r="C6" s="38"/>
      <c r="D6" s="38"/>
      <c r="E6" s="38"/>
      <c r="F6" s="38"/>
    </row>
    <row r="7" spans="2:6">
      <c r="B7" s="162" t="s">
        <v>2460</v>
      </c>
      <c r="C7" s="162"/>
      <c r="D7" s="162"/>
      <c r="E7" s="162"/>
      <c r="F7" s="162"/>
    </row>
    <row r="8" spans="2:6">
      <c r="B8" s="162"/>
      <c r="C8" s="162"/>
      <c r="D8" s="162"/>
      <c r="E8" s="162"/>
      <c r="F8" s="162"/>
    </row>
    <row r="9" spans="2:6">
      <c r="B9" s="162"/>
      <c r="C9" s="162"/>
      <c r="D9" s="162"/>
      <c r="E9" s="162"/>
      <c r="F9" s="162"/>
    </row>
    <row r="10" spans="2:6">
      <c r="B10" s="162"/>
      <c r="C10" s="162"/>
      <c r="D10" s="162"/>
      <c r="E10" s="162"/>
      <c r="F10" s="162"/>
    </row>
    <row r="11" spans="2:6">
      <c r="B11" s="162"/>
      <c r="C11" s="162"/>
      <c r="D11" s="162"/>
      <c r="E11" s="162"/>
      <c r="F11" s="162"/>
    </row>
    <row r="12" spans="2:6">
      <c r="B12" s="38"/>
      <c r="C12" s="38"/>
      <c r="D12" s="38"/>
      <c r="E12" s="38"/>
      <c r="F12" s="38"/>
    </row>
    <row r="13" spans="2:6" ht="15.75">
      <c r="B13" s="160" t="s">
        <v>1519</v>
      </c>
      <c r="C13" s="161"/>
      <c r="D13" s="161"/>
      <c r="E13" s="161"/>
      <c r="F13" s="161"/>
    </row>
    <row r="14" spans="2:6">
      <c r="B14" s="38"/>
      <c r="C14" s="38"/>
      <c r="D14" s="38"/>
      <c r="E14" s="38"/>
      <c r="F14" s="38"/>
    </row>
    <row r="15" spans="2:6">
      <c r="B15" s="163" t="s">
        <v>1536</v>
      </c>
      <c r="C15" s="163"/>
      <c r="D15" s="163"/>
      <c r="E15" s="163"/>
      <c r="F15" s="163"/>
    </row>
    <row r="16" spans="2:6">
      <c r="B16" s="163"/>
      <c r="C16" s="163"/>
      <c r="D16" s="163"/>
      <c r="E16" s="163"/>
      <c r="F16" s="163"/>
    </row>
    <row r="17" spans="2:6">
      <c r="B17" s="163"/>
      <c r="C17" s="163"/>
      <c r="D17" s="163"/>
      <c r="E17" s="163"/>
      <c r="F17" s="163"/>
    </row>
    <row r="18" spans="2:6">
      <c r="B18" s="163"/>
      <c r="C18" s="163"/>
      <c r="D18" s="163"/>
      <c r="E18" s="163"/>
      <c r="F18" s="163"/>
    </row>
    <row r="19" spans="2:6">
      <c r="B19" s="163"/>
      <c r="C19" s="163"/>
      <c r="D19" s="163"/>
      <c r="E19" s="163"/>
      <c r="F19" s="163"/>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election activeCell="B4" sqref="B4:L4"/>
    </sheetView>
  </sheetViews>
  <sheetFormatPr baseColWidth="10" defaultRowHeight="15"/>
  <cols>
    <col min="1" max="1" width="5.7109375" customWidth="1"/>
    <col min="2" max="12" width="12.7109375" customWidth="1"/>
    <col min="13" max="13" width="5.85546875" customWidth="1"/>
  </cols>
  <sheetData>
    <row r="1" spans="2:12" ht="24">
      <c r="B1" s="166"/>
      <c r="C1" s="166"/>
    </row>
    <row r="3" spans="2:12" ht="24">
      <c r="B3" s="167" t="s">
        <v>1537</v>
      </c>
      <c r="C3" s="165"/>
      <c r="D3" s="165"/>
      <c r="E3" s="165"/>
      <c r="F3" s="165"/>
      <c r="G3" s="165"/>
      <c r="H3" s="165"/>
      <c r="I3" s="165"/>
      <c r="J3" s="165"/>
      <c r="K3" s="165"/>
      <c r="L3" s="165"/>
    </row>
    <row r="4" spans="2:12" ht="19.5">
      <c r="B4" s="164" t="s">
        <v>2461</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topLeftCell="A4" zoomScaleNormal="100" workbookViewId="0">
      <selection activeCell="B5" sqref="B5:I20"/>
    </sheetView>
  </sheetViews>
  <sheetFormatPr baseColWidth="10" defaultRowHeight="15"/>
  <cols>
    <col min="1" max="1" width="5.7109375" customWidth="1"/>
    <col min="2" max="5" width="30.7109375" customWidth="1"/>
  </cols>
  <sheetData>
    <row r="1" spans="2:9" ht="19.5">
      <c r="B1" s="109"/>
      <c r="C1" s="80"/>
    </row>
    <row r="3" spans="2:9">
      <c r="B3" s="168" t="s">
        <v>2439</v>
      </c>
      <c r="C3" s="168"/>
      <c r="D3" s="168"/>
      <c r="E3" s="168"/>
      <c r="F3" s="169"/>
      <c r="G3" s="169"/>
      <c r="H3" s="169"/>
      <c r="I3" s="169"/>
    </row>
    <row r="4" spans="2:9">
      <c r="B4" s="168"/>
      <c r="C4" s="168"/>
      <c r="D4" s="168"/>
      <c r="E4" s="168"/>
      <c r="F4" s="169"/>
      <c r="G4" s="169"/>
      <c r="H4" s="169"/>
      <c r="I4" s="169"/>
    </row>
    <row r="5" spans="2:9">
      <c r="B5" s="170" t="s">
        <v>1525</v>
      </c>
      <c r="C5" s="170"/>
      <c r="D5" s="170"/>
      <c r="E5" s="170"/>
      <c r="F5" s="171"/>
      <c r="G5" s="171"/>
      <c r="H5" s="171"/>
      <c r="I5" s="171"/>
    </row>
    <row r="6" spans="2:9">
      <c r="B6" s="170"/>
      <c r="C6" s="170"/>
      <c r="D6" s="170"/>
      <c r="E6" s="170"/>
      <c r="F6" s="171"/>
      <c r="G6" s="171"/>
      <c r="H6" s="171"/>
      <c r="I6" s="171"/>
    </row>
    <row r="7" spans="2:9">
      <c r="B7" s="170"/>
      <c r="C7" s="170"/>
      <c r="D7" s="170"/>
      <c r="E7" s="170"/>
      <c r="F7" s="171"/>
      <c r="G7" s="171"/>
      <c r="H7" s="171"/>
      <c r="I7" s="171"/>
    </row>
    <row r="8" spans="2:9">
      <c r="B8" s="170"/>
      <c r="C8" s="170"/>
      <c r="D8" s="170"/>
      <c r="E8" s="170"/>
      <c r="F8" s="171"/>
      <c r="G8" s="171"/>
      <c r="H8" s="171"/>
      <c r="I8" s="171"/>
    </row>
    <row r="9" spans="2:9">
      <c r="B9" s="170"/>
      <c r="C9" s="170"/>
      <c r="D9" s="170"/>
      <c r="E9" s="170"/>
      <c r="F9" s="171"/>
      <c r="G9" s="171"/>
      <c r="H9" s="171"/>
      <c r="I9" s="171"/>
    </row>
    <row r="10" spans="2:9">
      <c r="B10" s="170"/>
      <c r="C10" s="170"/>
      <c r="D10" s="170"/>
      <c r="E10" s="170"/>
      <c r="F10" s="171"/>
      <c r="G10" s="171"/>
      <c r="H10" s="171"/>
      <c r="I10" s="171"/>
    </row>
    <row r="11" spans="2:9">
      <c r="B11" s="170"/>
      <c r="C11" s="170"/>
      <c r="D11" s="170"/>
      <c r="E11" s="170"/>
      <c r="F11" s="171"/>
      <c r="G11" s="171"/>
      <c r="H11" s="171"/>
      <c r="I11" s="171"/>
    </row>
    <row r="12" spans="2:9">
      <c r="B12" s="170"/>
      <c r="C12" s="170"/>
      <c r="D12" s="170"/>
      <c r="E12" s="170"/>
      <c r="F12" s="171"/>
      <c r="G12" s="171"/>
      <c r="H12" s="171"/>
      <c r="I12" s="171"/>
    </row>
    <row r="13" spans="2:9">
      <c r="B13" s="170"/>
      <c r="C13" s="170"/>
      <c r="D13" s="170"/>
      <c r="E13" s="170"/>
      <c r="F13" s="171"/>
      <c r="G13" s="171"/>
      <c r="H13" s="171"/>
      <c r="I13" s="171"/>
    </row>
    <row r="14" spans="2:9">
      <c r="B14" s="170"/>
      <c r="C14" s="170"/>
      <c r="D14" s="170"/>
      <c r="E14" s="170"/>
      <c r="F14" s="171"/>
      <c r="G14" s="171"/>
      <c r="H14" s="171"/>
      <c r="I14" s="171"/>
    </row>
    <row r="15" spans="2:9">
      <c r="B15" s="170"/>
      <c r="C15" s="170"/>
      <c r="D15" s="170"/>
      <c r="E15" s="170"/>
      <c r="F15" s="171"/>
      <c r="G15" s="171"/>
      <c r="H15" s="171"/>
      <c r="I15" s="171"/>
    </row>
    <row r="16" spans="2:9">
      <c r="B16" s="170"/>
      <c r="C16" s="170"/>
      <c r="D16" s="170"/>
      <c r="E16" s="170"/>
      <c r="F16" s="171"/>
      <c r="G16" s="171"/>
      <c r="H16" s="171"/>
      <c r="I16" s="171"/>
    </row>
    <row r="17" spans="2:9">
      <c r="B17" s="170"/>
      <c r="C17" s="170"/>
      <c r="D17" s="170"/>
      <c r="E17" s="170"/>
      <c r="F17" s="171"/>
      <c r="G17" s="171"/>
      <c r="H17" s="171"/>
      <c r="I17" s="171"/>
    </row>
    <row r="18" spans="2:9">
      <c r="B18" s="170"/>
      <c r="C18" s="170"/>
      <c r="D18" s="170"/>
      <c r="E18" s="170"/>
      <c r="F18" s="171"/>
      <c r="G18" s="171"/>
      <c r="H18" s="171"/>
      <c r="I18" s="171"/>
    </row>
    <row r="19" spans="2:9">
      <c r="B19" s="172"/>
      <c r="C19" s="172"/>
      <c r="D19" s="172"/>
      <c r="E19" s="172"/>
      <c r="F19" s="172"/>
      <c r="G19" s="172"/>
      <c r="H19" s="172"/>
      <c r="I19" s="172"/>
    </row>
    <row r="20" spans="2:9">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topLeftCell="A10" zoomScaleNormal="100" workbookViewId="0">
      <selection activeCell="G23" sqref="G23:J23"/>
    </sheetView>
  </sheetViews>
  <sheetFormatPr baseColWidth="10" defaultRowHeight="15"/>
  <cols>
    <col min="1" max="1" width="5.7109375" customWidth="1"/>
    <col min="2" max="10" width="17.7109375" customWidth="1"/>
  </cols>
  <sheetData>
    <row r="3" spans="2:10" ht="24">
      <c r="B3" s="173" t="s">
        <v>2440</v>
      </c>
      <c r="C3" s="173"/>
      <c r="D3" s="173"/>
      <c r="E3" s="173"/>
      <c r="F3" s="173"/>
      <c r="G3" s="174"/>
      <c r="H3" s="174"/>
      <c r="I3" s="174"/>
      <c r="J3" s="174"/>
    </row>
    <row r="5" spans="2:10">
      <c r="B5" s="180" t="s">
        <v>2462</v>
      </c>
      <c r="C5" s="180"/>
      <c r="D5" s="180"/>
      <c r="E5" s="180"/>
      <c r="F5" s="180"/>
      <c r="G5" s="181"/>
      <c r="H5" s="181"/>
      <c r="I5" s="181"/>
      <c r="J5" s="181"/>
    </row>
    <row r="6" spans="2:10">
      <c r="B6" s="180"/>
      <c r="C6" s="180"/>
      <c r="D6" s="180"/>
      <c r="E6" s="180"/>
      <c r="F6" s="180"/>
      <c r="G6" s="181"/>
      <c r="H6" s="181"/>
      <c r="I6" s="181"/>
      <c r="J6" s="181"/>
    </row>
    <row r="7" spans="2:10">
      <c r="B7" s="180"/>
      <c r="C7" s="180"/>
      <c r="D7" s="180"/>
      <c r="E7" s="180"/>
      <c r="F7" s="180"/>
      <c r="G7" s="181"/>
      <c r="H7" s="181"/>
      <c r="I7" s="181"/>
      <c r="J7" s="181"/>
    </row>
    <row r="8" spans="2:10">
      <c r="B8" s="180"/>
      <c r="C8" s="180"/>
      <c r="D8" s="180"/>
      <c r="E8" s="180"/>
      <c r="F8" s="180"/>
      <c r="G8" s="181"/>
      <c r="H8" s="181"/>
      <c r="I8" s="181"/>
      <c r="J8" s="181"/>
    </row>
    <row r="9" spans="2:10">
      <c r="B9" s="181"/>
      <c r="C9" s="181"/>
      <c r="D9" s="181"/>
      <c r="E9" s="181"/>
      <c r="F9" s="181"/>
      <c r="G9" s="181"/>
      <c r="H9" s="181"/>
      <c r="I9" s="181"/>
      <c r="J9" s="181"/>
    </row>
    <row r="10" spans="2:10">
      <c r="B10" s="181"/>
      <c r="C10" s="181"/>
      <c r="D10" s="181"/>
      <c r="E10" s="181"/>
      <c r="F10" s="181"/>
      <c r="G10" s="181"/>
      <c r="H10" s="181"/>
      <c r="I10" s="181"/>
      <c r="J10" s="181"/>
    </row>
    <row r="11" spans="2:10">
      <c r="B11" s="38"/>
      <c r="C11" s="38"/>
      <c r="D11" s="38"/>
      <c r="E11" s="38"/>
      <c r="F11" s="38"/>
    </row>
    <row r="20" spans="2:10">
      <c r="B20" s="39" t="s">
        <v>2455</v>
      </c>
    </row>
    <row r="22" spans="2:10" ht="15.75">
      <c r="B22" s="175" t="s">
        <v>1501</v>
      </c>
      <c r="C22" s="176"/>
      <c r="D22" s="177"/>
      <c r="E22" s="177"/>
      <c r="F22" s="177"/>
      <c r="G22" s="175" t="s">
        <v>2372</v>
      </c>
      <c r="H22" s="176"/>
      <c r="I22" s="176"/>
      <c r="J22" s="177"/>
    </row>
    <row r="23" spans="2:10">
      <c r="B23" s="182" t="s">
        <v>1526</v>
      </c>
      <c r="C23" s="183"/>
      <c r="D23" s="177"/>
      <c r="E23" s="177"/>
      <c r="F23" s="177"/>
      <c r="G23" s="178" t="s">
        <v>2405</v>
      </c>
      <c r="H23" s="179"/>
      <c r="I23" s="179"/>
      <c r="J23" s="177"/>
    </row>
    <row r="24" spans="2:10">
      <c r="B24" s="184" t="s">
        <v>1527</v>
      </c>
      <c r="C24" s="185"/>
      <c r="D24" s="177"/>
      <c r="E24" s="177"/>
      <c r="F24" s="177"/>
      <c r="G24" s="186" t="s">
        <v>1528</v>
      </c>
      <c r="H24" s="187"/>
      <c r="I24" s="187"/>
      <c r="J24" s="177"/>
    </row>
    <row r="25" spans="2:10">
      <c r="B25" s="182" t="s">
        <v>1529</v>
      </c>
      <c r="C25" s="183"/>
      <c r="D25" s="177"/>
      <c r="E25" s="177"/>
      <c r="F25" s="177"/>
      <c r="G25" s="178" t="s">
        <v>1530</v>
      </c>
      <c r="H25" s="179"/>
      <c r="I25" s="179"/>
      <c r="J25" s="177"/>
    </row>
    <row r="26" spans="2:10">
      <c r="B26" s="184" t="s">
        <v>1531</v>
      </c>
      <c r="C26" s="185"/>
      <c r="D26" s="177"/>
      <c r="E26" s="177"/>
      <c r="F26" s="177"/>
      <c r="G26" s="186" t="s">
        <v>1532</v>
      </c>
      <c r="H26" s="187"/>
      <c r="I26" s="187"/>
      <c r="J26" s="177"/>
    </row>
    <row r="27" spans="2:10">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P34"/>
  <sheetViews>
    <sheetView showGridLines="0" topLeftCell="H1" zoomScale="80" zoomScaleNormal="80" workbookViewId="0">
      <selection activeCell="Q10" sqref="Q10"/>
    </sheetView>
  </sheetViews>
  <sheetFormatPr baseColWidth="10" defaultRowHeight="15"/>
  <cols>
    <col min="1" max="1" width="5.7109375" customWidth="1"/>
    <col min="2" max="2" width="22.85546875"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47" customWidth="1"/>
    <col min="15" max="15" width="22.85546875" customWidth="1"/>
    <col min="16" max="16" width="22.7109375" customWidth="1"/>
  </cols>
  <sheetData>
    <row r="4" spans="2:16" ht="24">
      <c r="B4" s="188" t="s">
        <v>2393</v>
      </c>
      <c r="C4" s="189"/>
      <c r="D4" s="189"/>
      <c r="E4" s="135"/>
      <c r="F4" s="135"/>
      <c r="G4" s="104"/>
      <c r="H4" s="93"/>
      <c r="I4" s="38"/>
      <c r="J4" s="38"/>
      <c r="K4" s="105"/>
      <c r="L4" s="38"/>
      <c r="M4" s="38"/>
      <c r="N4" s="38"/>
      <c r="O4" s="38"/>
      <c r="P4" s="38"/>
    </row>
    <row r="5" spans="2:16" ht="24">
      <c r="B5" s="135"/>
      <c r="C5" s="135"/>
      <c r="D5" s="135"/>
      <c r="E5" s="135"/>
      <c r="F5" s="135"/>
      <c r="G5" s="104"/>
      <c r="H5" s="93"/>
      <c r="I5" s="38"/>
      <c r="J5" s="38"/>
      <c r="K5" s="105"/>
      <c r="L5" s="38"/>
      <c r="M5" s="38"/>
      <c r="N5" s="38"/>
      <c r="O5" s="38"/>
      <c r="P5" s="38"/>
    </row>
    <row r="6" spans="2:16" ht="24">
      <c r="B6" s="136" t="s">
        <v>2457</v>
      </c>
      <c r="C6" s="103"/>
      <c r="D6" s="103"/>
      <c r="E6" s="103"/>
      <c r="F6" s="103"/>
      <c r="G6" s="103"/>
      <c r="H6" s="99"/>
      <c r="I6" s="99"/>
      <c r="J6" s="99"/>
      <c r="K6" s="103"/>
      <c r="L6" s="99"/>
      <c r="M6" s="99"/>
      <c r="N6" s="99"/>
      <c r="O6" s="38"/>
      <c r="P6" s="38"/>
    </row>
    <row r="7" spans="2:16">
      <c r="B7" s="190" t="s">
        <v>1493</v>
      </c>
      <c r="C7" s="192" t="s">
        <v>2443</v>
      </c>
      <c r="D7" s="194" t="s">
        <v>2463</v>
      </c>
      <c r="E7" s="192" t="s">
        <v>1524</v>
      </c>
      <c r="F7" s="194" t="s">
        <v>2402</v>
      </c>
      <c r="G7" s="192" t="s">
        <v>2444</v>
      </c>
      <c r="H7" s="198" t="s">
        <v>2445</v>
      </c>
      <c r="I7" s="199" t="s">
        <v>2446</v>
      </c>
      <c r="J7" s="191"/>
      <c r="K7" s="194" t="s">
        <v>2447</v>
      </c>
      <c r="L7" s="194" t="s">
        <v>2448</v>
      </c>
      <c r="M7" s="198" t="s">
        <v>2449</v>
      </c>
      <c r="N7" s="194" t="s">
        <v>2450</v>
      </c>
      <c r="O7" s="195" t="s">
        <v>2451</v>
      </c>
      <c r="P7" s="194" t="s">
        <v>1522</v>
      </c>
    </row>
    <row r="8" spans="2:16">
      <c r="B8" s="191"/>
      <c r="C8" s="193"/>
      <c r="D8" s="192"/>
      <c r="E8" s="193"/>
      <c r="F8" s="192"/>
      <c r="G8" s="193"/>
      <c r="H8" s="198"/>
      <c r="I8" s="75" t="s">
        <v>1</v>
      </c>
      <c r="J8" s="75" t="s">
        <v>1478</v>
      </c>
      <c r="K8" s="192"/>
      <c r="L8" s="192"/>
      <c r="M8" s="200"/>
      <c r="N8" s="192"/>
      <c r="O8" s="195"/>
      <c r="P8" s="192"/>
    </row>
    <row r="9" spans="2:16">
      <c r="B9" s="106" t="s">
        <v>1538</v>
      </c>
      <c r="C9" s="56" t="s">
        <v>1538</v>
      </c>
      <c r="D9" s="56" t="s">
        <v>1538</v>
      </c>
      <c r="E9" s="56" t="s">
        <v>1538</v>
      </c>
      <c r="F9" s="56" t="s">
        <v>1538</v>
      </c>
      <c r="G9" s="56" t="s">
        <v>1538</v>
      </c>
      <c r="H9" s="56" t="s">
        <v>1538</v>
      </c>
      <c r="I9" s="196" t="s">
        <v>1538</v>
      </c>
      <c r="J9" s="197"/>
      <c r="K9" s="56"/>
      <c r="L9" s="56" t="s">
        <v>1538</v>
      </c>
      <c r="M9" s="56" t="s">
        <v>1538</v>
      </c>
      <c r="N9" s="56" t="s">
        <v>1538</v>
      </c>
      <c r="O9" s="56" t="s">
        <v>1538</v>
      </c>
      <c r="P9" s="56" t="s">
        <v>1538</v>
      </c>
    </row>
    <row r="10" spans="2:16" ht="324" customHeight="1">
      <c r="B10" s="121" t="s">
        <v>1494</v>
      </c>
      <c r="C10" s="122" t="s">
        <v>154</v>
      </c>
      <c r="D10" s="145" t="s">
        <v>2476</v>
      </c>
      <c r="E10" s="122" t="s">
        <v>2470</v>
      </c>
      <c r="F10" s="123">
        <v>1</v>
      </c>
      <c r="G10" s="122" t="s">
        <v>1505</v>
      </c>
      <c r="H10" s="128"/>
      <c r="I10" s="125">
        <v>44621</v>
      </c>
      <c r="J10" s="125">
        <v>45291</v>
      </c>
      <c r="K10" s="124">
        <v>1</v>
      </c>
      <c r="L10" s="121" t="s">
        <v>2473</v>
      </c>
      <c r="M10" s="128"/>
      <c r="N10" s="121" t="s">
        <v>2479</v>
      </c>
      <c r="O10" s="129" t="s">
        <v>2471</v>
      </c>
      <c r="P10" s="121" t="s">
        <v>1489</v>
      </c>
    </row>
    <row r="11" spans="2:16" ht="195">
      <c r="B11" s="121"/>
      <c r="C11" s="122"/>
      <c r="D11" s="122"/>
      <c r="E11" s="122"/>
      <c r="F11" s="123"/>
      <c r="G11" s="122"/>
      <c r="H11" s="128"/>
      <c r="I11" s="125"/>
      <c r="J11" s="125"/>
      <c r="K11" s="124">
        <v>2</v>
      </c>
      <c r="L11" s="121" t="s">
        <v>2375</v>
      </c>
      <c r="M11" s="121" t="s">
        <v>2475</v>
      </c>
      <c r="N11" s="121" t="s">
        <v>2477</v>
      </c>
      <c r="O11" s="121" t="s">
        <v>2472</v>
      </c>
      <c r="P11" s="121" t="s">
        <v>1487</v>
      </c>
    </row>
    <row r="12" spans="2:16" ht="156.75" customHeight="1">
      <c r="B12" s="121"/>
      <c r="C12" s="122"/>
      <c r="D12" s="122"/>
      <c r="E12" s="122"/>
      <c r="F12" s="123"/>
      <c r="G12" s="122"/>
      <c r="H12" s="128"/>
      <c r="I12" s="125"/>
      <c r="J12" s="125"/>
      <c r="K12" s="124">
        <v>3</v>
      </c>
      <c r="L12" s="121" t="s">
        <v>2375</v>
      </c>
      <c r="M12" s="121" t="s">
        <v>2474</v>
      </c>
      <c r="N12" s="121" t="s">
        <v>2480</v>
      </c>
      <c r="O12" s="129" t="s">
        <v>2478</v>
      </c>
      <c r="P12" s="121" t="s">
        <v>1487</v>
      </c>
    </row>
    <row r="13" spans="2:16">
      <c r="B13" s="121"/>
      <c r="C13" s="122"/>
      <c r="D13" s="122"/>
      <c r="E13" s="122"/>
      <c r="F13" s="123"/>
      <c r="G13" s="122"/>
      <c r="H13" s="128"/>
      <c r="I13" s="125"/>
      <c r="J13" s="125"/>
      <c r="K13" s="124"/>
      <c r="L13" s="121"/>
      <c r="M13" s="128"/>
      <c r="N13" s="128"/>
      <c r="O13" s="129"/>
      <c r="P13" s="128"/>
    </row>
    <row r="14" spans="2:16">
      <c r="B14" s="121"/>
      <c r="C14" s="122"/>
      <c r="D14" s="122"/>
      <c r="E14" s="122"/>
      <c r="F14" s="123"/>
      <c r="G14" s="122"/>
      <c r="H14" s="128"/>
      <c r="I14" s="125"/>
      <c r="J14" s="125"/>
      <c r="K14" s="124"/>
      <c r="L14" s="121"/>
      <c r="M14" s="128"/>
      <c r="N14" s="128"/>
      <c r="O14" s="129"/>
      <c r="P14" s="128"/>
    </row>
    <row r="15" spans="2:16">
      <c r="B15" s="121"/>
      <c r="C15" s="122"/>
      <c r="D15" s="122"/>
      <c r="E15" s="122"/>
      <c r="F15" s="123"/>
      <c r="G15" s="122"/>
      <c r="H15" s="128"/>
      <c r="I15" s="125"/>
      <c r="J15" s="125"/>
      <c r="K15" s="124"/>
      <c r="L15" s="121"/>
      <c r="M15" s="128"/>
      <c r="N15" s="128"/>
      <c r="O15" s="129"/>
      <c r="P15" s="128"/>
    </row>
    <row r="16" spans="2:16">
      <c r="B16" s="121"/>
      <c r="C16" s="122"/>
      <c r="D16" s="122"/>
      <c r="E16" s="122"/>
      <c r="F16" s="123"/>
      <c r="G16" s="122"/>
      <c r="H16" s="128"/>
      <c r="I16" s="125"/>
      <c r="J16" s="125"/>
      <c r="K16" s="124"/>
      <c r="L16" s="121"/>
      <c r="M16" s="128"/>
      <c r="N16" s="128"/>
      <c r="O16" s="129"/>
      <c r="P16" s="128"/>
    </row>
    <row r="17" spans="2:16">
      <c r="B17" s="121"/>
      <c r="C17" s="122"/>
      <c r="D17" s="122"/>
      <c r="E17" s="122"/>
      <c r="F17" s="123"/>
      <c r="G17" s="122"/>
      <c r="H17" s="128"/>
      <c r="I17" s="125"/>
      <c r="J17" s="125"/>
      <c r="K17" s="124"/>
      <c r="L17" s="121"/>
      <c r="M17" s="128"/>
      <c r="N17" s="128"/>
      <c r="O17" s="129"/>
      <c r="P17" s="128"/>
    </row>
    <row r="18" spans="2:16">
      <c r="B18" s="121"/>
      <c r="C18" s="122"/>
      <c r="D18" s="122"/>
      <c r="E18" s="122"/>
      <c r="F18" s="123"/>
      <c r="G18" s="122"/>
      <c r="H18" s="128"/>
      <c r="I18" s="125"/>
      <c r="J18" s="125"/>
      <c r="K18" s="124"/>
      <c r="L18" s="121"/>
      <c r="M18" s="128"/>
      <c r="N18" s="128"/>
      <c r="O18" s="129"/>
      <c r="P18" s="128"/>
    </row>
    <row r="19" spans="2:16">
      <c r="B19" s="121"/>
      <c r="C19" s="122"/>
      <c r="D19" s="122"/>
      <c r="E19" s="122"/>
      <c r="F19" s="123"/>
      <c r="G19" s="122"/>
      <c r="H19" s="128"/>
      <c r="I19" s="125"/>
      <c r="J19" s="125"/>
      <c r="K19" s="124"/>
      <c r="L19" s="121"/>
      <c r="M19" s="128"/>
      <c r="N19" s="128"/>
      <c r="O19" s="129"/>
      <c r="P19" s="128"/>
    </row>
    <row r="20" spans="2:16">
      <c r="B20" s="121"/>
      <c r="C20" s="122"/>
      <c r="D20" s="122"/>
      <c r="E20" s="122"/>
      <c r="F20" s="123"/>
      <c r="G20" s="122"/>
      <c r="H20" s="128"/>
      <c r="I20" s="125"/>
      <c r="J20" s="125"/>
      <c r="K20" s="124"/>
      <c r="L20" s="121"/>
      <c r="M20" s="128"/>
      <c r="N20" s="128"/>
      <c r="O20" s="129"/>
      <c r="P20" s="128"/>
    </row>
    <row r="21" spans="2:16">
      <c r="B21" s="126"/>
      <c r="C21" s="126"/>
      <c r="D21" s="126"/>
      <c r="E21" s="126"/>
      <c r="F21" s="126"/>
      <c r="G21" s="126"/>
      <c r="H21" s="126"/>
      <c r="I21" s="126"/>
      <c r="J21" s="126"/>
      <c r="K21" s="126"/>
      <c r="L21" s="126"/>
      <c r="M21" s="126"/>
      <c r="N21" s="126"/>
      <c r="O21" s="126"/>
      <c r="P21" s="126"/>
    </row>
    <row r="22" spans="2:16">
      <c r="B22" s="126"/>
      <c r="C22" s="126"/>
      <c r="D22" s="126"/>
      <c r="E22" s="126"/>
      <c r="F22" s="126"/>
      <c r="G22" s="126"/>
      <c r="H22" s="126"/>
      <c r="I22" s="126"/>
      <c r="J22" s="126"/>
      <c r="K22" s="126"/>
      <c r="L22" s="126"/>
      <c r="M22" s="126"/>
      <c r="N22" s="126"/>
      <c r="O22" s="126"/>
      <c r="P22" s="126"/>
    </row>
    <row r="23" spans="2:16">
      <c r="B23" s="127"/>
      <c r="C23" s="127"/>
      <c r="D23" s="127"/>
      <c r="E23" s="127"/>
      <c r="F23" s="127"/>
      <c r="G23" s="127"/>
      <c r="H23" s="127"/>
      <c r="I23" s="127"/>
      <c r="J23" s="127"/>
      <c r="K23" s="127"/>
      <c r="L23" s="127"/>
      <c r="M23" s="127"/>
      <c r="N23" s="127"/>
      <c r="O23" s="127"/>
      <c r="P23" s="127"/>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sheetData>
  <sheetProtection formatCells="0" formatColumns="0" formatRows="0" insertColumns="0" insertRows="0" insertHyperlinks="0" deleteColumns="0" deleteRows="0" sort="0" autoFilter="0" pivotTable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20">
      <formula1>G10="Otra (escríbala en la siguiente columna)"</formula1>
    </dataValidation>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M10:M20">
      <formula1>L10="Otro (escríbala en la siguiente columna)"</formula1>
    </dataValidation>
    <dataValidation allowBlank="1" showInputMessage="1" showErrorMessage="1" error="Debe seleccionar una causa del listado de e-kogi" prompt="Describa brevemente el sustento del insumo y causa seleccionados." sqref="D10:D20"/>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20"/>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14:formula1>
            <xm:f>LISTAS!$J$2:$J$9</xm:f>
          </x14:formula1>
          <xm:sqref>B10:B20</xm:sqref>
        </x14:dataValidation>
        <x14:dataValidation type="list" allowBlank="1" showInputMessage="1" showErrorMessage="1" prompt="¿Como realizará la divulagacion de la PPDA la interior de la entidad? ">
          <x14:formula1>
            <xm:f>LISTAS!$K$2:$K$7</xm:f>
          </x14:formula1>
          <xm:sqref>P10</xm:sqref>
        </x14:dataValidation>
        <x14:dataValidation type="list" allowBlank="1" showInputMessage="1" showErrorMessage="1" prompt="Seleccione el mecanismo">
          <x14:formula1>
            <xm:f>LISTAS!$F$2:$F$8</xm:f>
          </x14:formula1>
          <xm:sqref>L10:L20</xm:sqref>
        </x14:dataValidation>
        <x14:dataValidation type="list" allowBlank="1" showInputMessage="1" showErrorMessage="1" prompt="¿Como realizará la divulagacion de la PPDA la interior de la entidad? ">
          <x14:formula1>
            <xm:f>LISTAS!$K$2:$K$3</xm:f>
          </x14:formula1>
          <xm:sqref>P11:P20</xm:sqref>
        </x14:dataValidation>
        <x14:dataValidation type="list" showInputMessage="1" showErrorMessage="1" prompt="Seleccione la medida">
          <x14:formula1>
            <xm:f>LISTAS!$E$2:$E$8</xm:f>
          </x14:formula1>
          <xm:sqref>G10:G20</xm:sqref>
        </x14:dataValidation>
        <x14:dataValidation type="list" allowBlank="1" showInputMessage="1" showErrorMessage="1" error="Seleccione un número" prompt="Enumere la medida a tomar para cada subcausa.">
          <x14:formula1>
            <xm:f>LISTAS!$D$2:$D$11</xm:f>
          </x14:formula1>
          <xm:sqref>F10:F20</xm:sqref>
        </x14:dataValidation>
        <x14:dataValidation type="list" allowBlank="1" showInputMessage="1" showErrorMessage="1" error="Debe seleccionar una causa del listado de e-kogi" prompt="Seleccione la causa ">
          <x14:formula1>
            <xm:f>CAUSAS!$B$3:$B$695</xm:f>
          </x14:formula1>
          <xm:sqref>C10:C20</xm:sqref>
        </x14:dataValidation>
        <x14:dataValidation type="list" allowBlank="1" showInputMessage="1" showErrorMessage="1" error="Seleccione un número" prompt="Enumere los mecanismos a tomar ">
          <x14:formula1>
            <xm:f>LISTAS!$D$2:$D$11</xm:f>
          </x14:formula1>
          <xm:sqref>K10:K20</xm:sqref>
        </x14:dataValidation>
        <x14:dataValidation type="date" allowBlank="1" showInputMessage="1" showErrorMessage="1" error="El formato para definir la fecha es Día - Mes- Año" prompt="Día / Mes / Año">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zoomScaleNormal="100" workbookViewId="0">
      <selection activeCell="H5" sqref="H5"/>
    </sheetView>
  </sheetViews>
  <sheetFormatPr baseColWidth="10" defaultRowHeight="15"/>
  <cols>
    <col min="1" max="1" width="5.7109375" customWidth="1"/>
  </cols>
  <sheetData>
    <row r="3" spans="2:10" ht="24">
      <c r="B3" s="173" t="s">
        <v>2392</v>
      </c>
      <c r="C3" s="173"/>
      <c r="D3" s="173"/>
      <c r="E3" s="173"/>
      <c r="F3" s="173"/>
      <c r="G3" s="174"/>
      <c r="H3" s="174"/>
      <c r="I3" s="174"/>
      <c r="J3" s="174"/>
    </row>
    <row r="5" spans="2:10" ht="24.75" customHeight="1">
      <c r="B5" s="39" t="s">
        <v>2411</v>
      </c>
    </row>
    <row r="6" spans="2:10">
      <c r="B6" s="39"/>
    </row>
    <row r="7" spans="2:10">
      <c r="B7" s="201" t="s">
        <v>2412</v>
      </c>
      <c r="C7" s="202"/>
      <c r="D7" s="202"/>
      <c r="E7" s="202"/>
      <c r="F7" s="202"/>
      <c r="G7" s="202"/>
      <c r="H7" s="202"/>
      <c r="I7" s="202"/>
      <c r="J7" s="202"/>
    </row>
    <row r="8" spans="2:10">
      <c r="B8" s="202"/>
      <c r="C8" s="202"/>
      <c r="D8" s="202"/>
      <c r="E8" s="202"/>
      <c r="F8" s="202"/>
      <c r="G8" s="202"/>
      <c r="H8" s="202"/>
      <c r="I8" s="202"/>
      <c r="J8" s="202"/>
    </row>
    <row r="20" spans="2:3">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Andrés Félipe Suarez Castañeda</cp:lastModifiedBy>
  <cp:lastPrinted>2019-10-04T21:18:44Z</cp:lastPrinted>
  <dcterms:created xsi:type="dcterms:W3CDTF">2019-04-08T20:16:01Z</dcterms:created>
  <dcterms:modified xsi:type="dcterms:W3CDTF">2023-10-17T15:19:05Z</dcterms:modified>
</cp:coreProperties>
</file>