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omments1.xml" ContentType="application/vnd.openxmlformats-officedocument.spreadsheetml.comments+xml"/>
  <Override PartName="/xl/drawings/drawing12.xml" ContentType="application/vnd.openxmlformats-officedocument.drawing+xml"/>
  <Override PartName="/xl/comments2.xml" ContentType="application/vnd.openxmlformats-officedocument.spreadsheetml.comments+xml"/>
  <Override PartName="/xl/drawings/drawing13.xml" ContentType="application/vnd.openxmlformats-officedocument.drawing+xml"/>
  <Override PartName="/xl/drawings/drawing1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julie.garcia\Desktop\POLITICA DE PREVENCIÓN DEL DAÑO ANTIJURIDICO\"/>
    </mc:Choice>
  </mc:AlternateContent>
  <bookViews>
    <workbookView xWindow="0" yWindow="0" windowWidth="22620" windowHeight="1350" tabRatio="753" firstSheet="10" activeTab="12"/>
  </bookViews>
  <sheets>
    <sheet name="LISTAS" sheetId="18" state="hidden" r:id="rId1"/>
    <sheet name="ENTIDADES" sheetId="54" state="hidden" r:id="rId2"/>
    <sheet name="PORTADA" sheetId="84" r:id="rId3"/>
    <sheet name="ANTES DE EMPEZAR" sheetId="85" r:id="rId4"/>
    <sheet name="CICLO PDA" sheetId="34" r:id="rId5"/>
    <sheet name="LINEAMIENTOS" sheetId="86" r:id="rId6"/>
    <sheet name="FORMULACIÓN" sheetId="88" r:id="rId7"/>
    <sheet name="PLAN DE ACCIÓN" sheetId="87" r:id="rId8"/>
    <sheet name="INDICADORES" sheetId="76" r:id="rId9"/>
    <sheet name="APROBACIÓN" sheetId="35" r:id="rId10"/>
    <sheet name="IMPLEMENTACIÓN" sheetId="77" r:id="rId11"/>
    <sheet name="SEGUIMIENTO" sheetId="80" r:id="rId12"/>
    <sheet name="INDICADOR GESTIÓN - MECANISMO" sheetId="78" r:id="rId13"/>
    <sheet name="INDICADOR DE RESULTADO - MEDIDA" sheetId="79" r:id="rId14"/>
    <sheet name="INDICADOR IMPACTO-LITIGIO" sheetId="82" r:id="rId15"/>
    <sheet name="REPORTE ACUMULADO" sheetId="81" r:id="rId16"/>
    <sheet name="INSUMOS" sheetId="55" r:id="rId17"/>
    <sheet name="CAUSA e-KOGUI" sheetId="83" r:id="rId18"/>
    <sheet name="SUSTENTO" sheetId="89" r:id="rId19"/>
    <sheet name="SUBCAUSA" sheetId="56" r:id="rId20"/>
    <sheet name="N°MEDIDA" sheetId="57" r:id="rId21"/>
    <sheet name="MEDIDA" sheetId="58" r:id="rId22"/>
    <sheet name="OTRA MEDIDA" sheetId="59" r:id="rId23"/>
    <sheet name="MECANISMO" sheetId="67" r:id="rId24"/>
    <sheet name="OTRO MECANISMO" sheetId="69" r:id="rId25"/>
    <sheet name="EJECUCIÓN DEL MECANISMO" sheetId="70" r:id="rId26"/>
    <sheet name="PERÍODO IMPLEMENTACIÓN" sheetId="60" r:id="rId27"/>
    <sheet name="ÁREA RESPONSABLE" sheetId="62" r:id="rId28"/>
    <sheet name="DIVULGACIÓN" sheetId="66" r:id="rId29"/>
    <sheet name="INDICADOR DE GESTIÓN" sheetId="72" r:id="rId30"/>
    <sheet name="INDICADOR DE RESULTADO" sheetId="74" r:id="rId31"/>
    <sheet name="INDICADOR DE IMPACTO" sheetId="75" r:id="rId32"/>
    <sheet name="REPORTE DE LITIGIOSIDAD" sheetId="90" r:id="rId33"/>
    <sheet name="CAUSAS" sheetId="11" state="hidden" r:id="rId34"/>
  </sheets>
  <definedNames>
    <definedName name="ENTIDADES" localSheetId="32">Tabla3[ENTIDAD]</definedName>
    <definedName name="ENTIDADES">Tabla3[ENTIDAD]</definedName>
    <definedName name="Fecha_fin" comment="Día - Mes  -Año" localSheetId="32">#REF!</definedName>
    <definedName name="Fecha_fin" comment="Día - Mes  -Año">#REF!</definedName>
    <definedName name="Numerador___Denominador___100" localSheetId="32">#REF!</definedName>
    <definedName name="Numerador___Denominador___100">#REF!</definedName>
    <definedName name="Numerador__Denominador" localSheetId="32">#REF!</definedName>
    <definedName name="Numerador__Denominador">#REF!</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8" i="79" l="1"/>
  <c r="D9" i="79"/>
  <c r="D10" i="79"/>
  <c r="D11" i="79"/>
  <c r="D12" i="79"/>
  <c r="D13" i="79"/>
  <c r="D14" i="79"/>
  <c r="D15" i="79"/>
  <c r="D16" i="79"/>
  <c r="D17" i="79"/>
  <c r="D9" i="78"/>
  <c r="D10" i="78"/>
  <c r="D11" i="78"/>
  <c r="D12" i="78"/>
  <c r="D13" i="78"/>
  <c r="D14" i="78"/>
  <c r="D15" i="78"/>
  <c r="D16" i="78"/>
  <c r="D17" i="78"/>
  <c r="D8" i="78"/>
  <c r="F8" i="82" l="1"/>
  <c r="F9" i="82"/>
  <c r="B17" i="82" l="1"/>
  <c r="B16" i="82"/>
  <c r="B15" i="82"/>
  <c r="B14" i="82"/>
  <c r="B13" i="82"/>
  <c r="B12" i="82"/>
  <c r="B11" i="82"/>
  <c r="B10" i="82"/>
  <c r="B9" i="82"/>
  <c r="B8" i="82"/>
  <c r="C17" i="79"/>
  <c r="C16" i="79"/>
  <c r="C15" i="79"/>
  <c r="C14" i="79"/>
  <c r="C13" i="79"/>
  <c r="C12" i="79"/>
  <c r="C11" i="79"/>
  <c r="C10" i="79"/>
  <c r="C9" i="79"/>
  <c r="C8" i="79"/>
  <c r="B17" i="79"/>
  <c r="B16" i="79"/>
  <c r="B15" i="79"/>
  <c r="B14" i="79"/>
  <c r="B13" i="79"/>
  <c r="B12" i="79"/>
  <c r="B11" i="79"/>
  <c r="B10" i="79"/>
  <c r="B9" i="79"/>
  <c r="B8" i="79"/>
  <c r="B8" i="78"/>
  <c r="C17" i="78"/>
  <c r="C16" i="78"/>
  <c r="C15" i="78"/>
  <c r="C14" i="78"/>
  <c r="C13" i="78"/>
  <c r="C12" i="78"/>
  <c r="C11" i="78"/>
  <c r="C10" i="78"/>
  <c r="C9" i="78"/>
  <c r="C8" i="78"/>
  <c r="B17" i="78"/>
  <c r="B16" i="78"/>
  <c r="B15" i="78"/>
  <c r="B14" i="78"/>
  <c r="B13" i="78"/>
  <c r="B12" i="78"/>
  <c r="B11" i="78"/>
  <c r="B10" i="78"/>
  <c r="B9" i="78"/>
  <c r="I17" i="82" l="1"/>
  <c r="J17" i="82" s="1"/>
  <c r="F17" i="82"/>
  <c r="I16" i="82"/>
  <c r="J16" i="82" s="1"/>
  <c r="F16" i="82"/>
  <c r="I15" i="82"/>
  <c r="J15" i="82" s="1"/>
  <c r="F15" i="82"/>
  <c r="I14" i="82"/>
  <c r="J14" i="82" s="1"/>
  <c r="F14" i="82"/>
  <c r="I13" i="82"/>
  <c r="J13" i="82" s="1"/>
  <c r="F13" i="82"/>
  <c r="I12" i="82"/>
  <c r="J12" i="82" s="1"/>
  <c r="F12" i="82"/>
  <c r="I11" i="82"/>
  <c r="J11" i="82" s="1"/>
  <c r="F11" i="82"/>
  <c r="I10" i="82"/>
  <c r="J10" i="82" s="1"/>
  <c r="F10" i="82"/>
  <c r="I9" i="82"/>
  <c r="J9" i="82" s="1"/>
  <c r="L9" i="82" s="1"/>
  <c r="I8" i="82"/>
  <c r="J8" i="82" s="1"/>
  <c r="N17" i="79"/>
  <c r="J17" i="79"/>
  <c r="G17" i="79"/>
  <c r="N16" i="79"/>
  <c r="J16" i="79"/>
  <c r="G16" i="79"/>
  <c r="N15" i="79"/>
  <c r="J15" i="79"/>
  <c r="G15" i="79"/>
  <c r="N14" i="79"/>
  <c r="J14" i="79"/>
  <c r="G14" i="79"/>
  <c r="N13" i="79"/>
  <c r="J13" i="79"/>
  <c r="G13" i="79"/>
  <c r="N12" i="79"/>
  <c r="J12" i="79"/>
  <c r="G12" i="79"/>
  <c r="N11" i="79"/>
  <c r="J11" i="79"/>
  <c r="G11" i="79"/>
  <c r="N10" i="79"/>
  <c r="J10" i="79"/>
  <c r="G10" i="79"/>
  <c r="N9" i="79"/>
  <c r="J9" i="79"/>
  <c r="G9" i="79"/>
  <c r="N8" i="79"/>
  <c r="J8" i="79"/>
  <c r="G8" i="79"/>
  <c r="N17" i="78"/>
  <c r="J17" i="78"/>
  <c r="G17" i="78"/>
  <c r="N16" i="78"/>
  <c r="J16" i="78"/>
  <c r="G16" i="78"/>
  <c r="N15" i="78"/>
  <c r="J15" i="78"/>
  <c r="G15" i="78"/>
  <c r="N14" i="78"/>
  <c r="J14" i="78"/>
  <c r="G14" i="78"/>
  <c r="N13" i="78"/>
  <c r="J13" i="78"/>
  <c r="G13" i="78"/>
  <c r="N12" i="78"/>
  <c r="J12" i="78"/>
  <c r="G12" i="78"/>
  <c r="N11" i="78"/>
  <c r="J11" i="78"/>
  <c r="G11" i="78"/>
  <c r="N10" i="78"/>
  <c r="J10" i="78"/>
  <c r="G10" i="78"/>
  <c r="N9" i="78"/>
  <c r="G9" i="78"/>
  <c r="N8" i="78"/>
  <c r="J8" i="78"/>
  <c r="G8" i="78"/>
  <c r="L16" i="82" l="1"/>
  <c r="L13" i="82"/>
  <c r="L12" i="82"/>
  <c r="L17" i="82"/>
  <c r="P17" i="78"/>
  <c r="P9" i="78"/>
  <c r="L15" i="82"/>
  <c r="L14" i="82"/>
  <c r="L11" i="82"/>
  <c r="L10" i="82"/>
  <c r="F46" i="82"/>
  <c r="C8" i="81" s="1"/>
  <c r="P10" i="79"/>
  <c r="P14" i="79"/>
  <c r="N46" i="79"/>
  <c r="D7" i="81" s="1"/>
  <c r="P12" i="79"/>
  <c r="P17" i="79"/>
  <c r="P15" i="79"/>
  <c r="P11" i="79"/>
  <c r="P8" i="79"/>
  <c r="N43" i="78"/>
  <c r="D6" i="81" s="1"/>
  <c r="P15" i="78"/>
  <c r="P8" i="78"/>
  <c r="P11" i="78"/>
  <c r="P14" i="78"/>
  <c r="P13" i="78"/>
  <c r="P16" i="78"/>
  <c r="P10" i="78"/>
  <c r="J43" i="78"/>
  <c r="C6" i="81" s="1"/>
  <c r="P12" i="78"/>
  <c r="L8" i="82"/>
  <c r="J46" i="82"/>
  <c r="D8" i="81" s="1"/>
  <c r="J46" i="79"/>
  <c r="C7" i="81" s="1"/>
  <c r="P13" i="79"/>
  <c r="P9" i="79"/>
  <c r="P16" i="79"/>
  <c r="L46" i="82" l="1"/>
  <c r="E8" i="81" s="1"/>
  <c r="C26" i="81" s="1"/>
  <c r="P46" i="79"/>
  <c r="E7" i="81" s="1"/>
  <c r="AC11" i="81" s="1"/>
  <c r="AC13" i="81" s="1"/>
  <c r="AC15" i="81" s="1"/>
  <c r="P43" i="78"/>
  <c r="E6" i="81" s="1"/>
  <c r="AA11" i="81" s="1"/>
  <c r="AA13" i="81" s="1"/>
  <c r="AA15" i="81" s="1"/>
  <c r="N695" i="11"/>
  <c r="D273" i="11"/>
  <c r="N694" i="11"/>
  <c r="D239" i="11"/>
  <c r="N693" i="11"/>
  <c r="D349" i="11"/>
  <c r="N692" i="11"/>
  <c r="D398" i="11"/>
  <c r="N691" i="11"/>
  <c r="D624" i="11"/>
  <c r="N690" i="11"/>
  <c r="D330" i="11"/>
  <c r="N689" i="11"/>
  <c r="D604" i="11"/>
  <c r="N688" i="11"/>
  <c r="D347" i="11"/>
  <c r="N687" i="11"/>
  <c r="D396" i="11"/>
  <c r="N686" i="11"/>
  <c r="D622" i="11"/>
  <c r="N685" i="11"/>
  <c r="D323" i="11"/>
  <c r="N684" i="11"/>
  <c r="D376" i="11"/>
  <c r="N683" i="11"/>
  <c r="D596" i="11"/>
  <c r="N682" i="11"/>
  <c r="D324" i="11"/>
  <c r="N681" i="11"/>
  <c r="D175" i="11"/>
  <c r="N680" i="11"/>
  <c r="D281" i="11"/>
  <c r="N679" i="11"/>
  <c r="D173" i="11"/>
  <c r="N678" i="11"/>
  <c r="D176" i="11"/>
  <c r="N677" i="11"/>
  <c r="D280" i="11"/>
  <c r="N676" i="11"/>
  <c r="D679" i="11"/>
  <c r="N675" i="11"/>
  <c r="D365" i="11"/>
  <c r="N674" i="11"/>
  <c r="D218" i="11"/>
  <c r="N673" i="11"/>
  <c r="D155" i="11"/>
  <c r="N672" i="11"/>
  <c r="D277" i="11"/>
  <c r="N671" i="11"/>
  <c r="D156" i="11"/>
  <c r="N670" i="11"/>
  <c r="D235" i="11"/>
  <c r="N669" i="11"/>
  <c r="D231" i="11"/>
  <c r="N668" i="11"/>
  <c r="D166" i="11"/>
  <c r="N667" i="11"/>
  <c r="D158" i="11"/>
  <c r="N666" i="11"/>
  <c r="D211" i="11"/>
  <c r="N665" i="11"/>
  <c r="D220" i="11"/>
  <c r="N664" i="11"/>
  <c r="D227" i="11"/>
  <c r="N663" i="11"/>
  <c r="D216" i="11"/>
  <c r="N662" i="11"/>
  <c r="D209" i="11"/>
  <c r="N661" i="11"/>
  <c r="D248" i="11"/>
  <c r="N660" i="11"/>
  <c r="D630" i="11"/>
  <c r="N659" i="11"/>
  <c r="D307" i="11"/>
  <c r="N658" i="11"/>
  <c r="D320" i="11"/>
  <c r="N657" i="11"/>
  <c r="D593" i="11"/>
  <c r="N656" i="11"/>
  <c r="D409" i="11"/>
  <c r="N655" i="11"/>
  <c r="D337" i="11"/>
  <c r="N654" i="11"/>
  <c r="D386" i="11"/>
  <c r="N653" i="11"/>
  <c r="D16" i="11"/>
  <c r="N652" i="11"/>
  <c r="D146" i="11"/>
  <c r="N651" i="11"/>
  <c r="D3" i="11"/>
  <c r="N650" i="11"/>
  <c r="D380" i="11"/>
  <c r="N649" i="11"/>
  <c r="D404" i="11"/>
  <c r="N648" i="11"/>
  <c r="D308" i="11"/>
  <c r="N647" i="11"/>
  <c r="D297" i="11"/>
  <c r="N646" i="11"/>
  <c r="D314" i="11"/>
  <c r="N645" i="11"/>
  <c r="D369" i="11"/>
  <c r="N644" i="11"/>
  <c r="D586" i="11"/>
  <c r="N643" i="11"/>
  <c r="D236" i="11"/>
  <c r="N642" i="11"/>
  <c r="D153" i="11"/>
  <c r="N641" i="11"/>
  <c r="D237" i="11"/>
  <c r="N640" i="11"/>
  <c r="D154" i="11"/>
  <c r="N639" i="11"/>
  <c r="D234" i="11"/>
  <c r="N638" i="11"/>
  <c r="D152" i="11"/>
  <c r="N637" i="11"/>
  <c r="D247" i="11"/>
  <c r="N636" i="11"/>
  <c r="D276" i="11"/>
  <c r="N635" i="11"/>
  <c r="D275" i="11"/>
  <c r="N634" i="11"/>
  <c r="D240" i="11"/>
  <c r="N633" i="11"/>
  <c r="D255" i="11"/>
  <c r="N632" i="11"/>
  <c r="D254" i="11"/>
  <c r="N631" i="11"/>
  <c r="D676" i="11"/>
  <c r="N630" i="11"/>
  <c r="D677" i="11"/>
  <c r="N629" i="11"/>
  <c r="D669" i="11"/>
  <c r="N628" i="11"/>
  <c r="D581" i="11"/>
  <c r="N627" i="11"/>
  <c r="D345" i="11"/>
  <c r="N626" i="11"/>
  <c r="D326" i="11"/>
  <c r="N625" i="11"/>
  <c r="D379" i="11"/>
  <c r="N624" i="11"/>
  <c r="D322" i="11"/>
  <c r="N623" i="11"/>
  <c r="D375" i="11"/>
  <c r="N622" i="11"/>
  <c r="D411" i="11"/>
  <c r="N621" i="11"/>
  <c r="D410" i="11"/>
  <c r="N620" i="11"/>
  <c r="D321" i="11"/>
  <c r="N619" i="11"/>
  <c r="D374" i="11"/>
  <c r="N618" i="11"/>
  <c r="D317" i="11"/>
  <c r="N617" i="11"/>
  <c r="D381" i="11"/>
  <c r="N616" i="11"/>
  <c r="D606" i="11"/>
  <c r="N615" i="11"/>
  <c r="D271" i="11"/>
  <c r="N614" i="11"/>
  <c r="D22" i="11"/>
  <c r="N613" i="11"/>
  <c r="D75" i="11"/>
  <c r="N612" i="11"/>
  <c r="D74" i="11"/>
  <c r="N611" i="11"/>
  <c r="D73" i="11"/>
  <c r="N610" i="11"/>
  <c r="D89" i="11"/>
  <c r="N609" i="11"/>
  <c r="D88" i="11"/>
  <c r="N608" i="11"/>
  <c r="D118" i="11"/>
  <c r="N607" i="11"/>
  <c r="D117" i="11"/>
  <c r="N606" i="11"/>
  <c r="D282" i="11"/>
  <c r="N605" i="11"/>
  <c r="D316" i="11"/>
  <c r="N604" i="11"/>
  <c r="D370" i="11"/>
  <c r="N603" i="11"/>
  <c r="D590" i="11"/>
  <c r="N602" i="11"/>
  <c r="D387" i="11"/>
  <c r="N601" i="11"/>
  <c r="D612" i="11"/>
  <c r="N600" i="11"/>
  <c r="D352" i="11"/>
  <c r="N599" i="11"/>
  <c r="D399" i="11"/>
  <c r="N598" i="11"/>
  <c r="D625" i="11"/>
  <c r="N597" i="11"/>
  <c r="D353" i="11"/>
  <c r="N596" i="11"/>
  <c r="D400" i="11"/>
  <c r="N595" i="11"/>
  <c r="D343" i="11"/>
  <c r="N594" i="11"/>
  <c r="D392" i="11"/>
  <c r="N593" i="11"/>
  <c r="D341" i="11"/>
  <c r="N592" i="11"/>
  <c r="D390" i="11"/>
  <c r="N591" i="11"/>
  <c r="D339" i="11"/>
  <c r="N590" i="11"/>
  <c r="D340" i="11"/>
  <c r="N589" i="11"/>
  <c r="D389" i="11"/>
  <c r="N588" i="11"/>
  <c r="D342" i="11"/>
  <c r="N587" i="11"/>
  <c r="D391" i="11"/>
  <c r="N586" i="11"/>
  <c r="D616" i="11"/>
  <c r="N585" i="11"/>
  <c r="D354" i="11"/>
  <c r="N584" i="11"/>
  <c r="D401" i="11"/>
  <c r="N583" i="11"/>
  <c r="D312" i="11"/>
  <c r="N582" i="11"/>
  <c r="D286" i="11"/>
  <c r="N581" i="11"/>
  <c r="D285" i="11"/>
  <c r="N580" i="11"/>
  <c r="D378" i="11"/>
  <c r="N579" i="11"/>
  <c r="D598" i="11"/>
  <c r="N578" i="11"/>
  <c r="D402" i="11"/>
  <c r="N577" i="11"/>
  <c r="D631" i="11"/>
  <c r="N576" i="11"/>
  <c r="D336" i="11"/>
  <c r="N575" i="11"/>
  <c r="D385" i="11"/>
  <c r="N574" i="11"/>
  <c r="D344" i="11"/>
  <c r="N573" i="11"/>
  <c r="D393" i="11"/>
  <c r="N572" i="11"/>
  <c r="D618" i="11"/>
  <c r="N571" i="11"/>
  <c r="D328" i="11"/>
  <c r="N570" i="11"/>
  <c r="D327" i="11"/>
  <c r="N569" i="11"/>
  <c r="D329" i="11"/>
  <c r="N568" i="11"/>
  <c r="D602" i="11"/>
  <c r="N567" i="11"/>
  <c r="D601" i="11"/>
  <c r="N566" i="11"/>
  <c r="D603" i="11"/>
  <c r="N565" i="11"/>
  <c r="D346" i="11"/>
  <c r="N564" i="11"/>
  <c r="D348" i="11"/>
  <c r="N563" i="11"/>
  <c r="D395" i="11"/>
  <c r="N562" i="11"/>
  <c r="D397" i="11"/>
  <c r="N561" i="11"/>
  <c r="D621" i="11"/>
  <c r="N560" i="11"/>
  <c r="D623" i="11"/>
  <c r="N559" i="11"/>
  <c r="D318" i="11"/>
  <c r="N558" i="11"/>
  <c r="D319" i="11"/>
  <c r="N557" i="11"/>
  <c r="D371" i="11"/>
  <c r="N556" i="11"/>
  <c r="D372" i="11"/>
  <c r="N555" i="11"/>
  <c r="D591" i="11"/>
  <c r="N554" i="11"/>
  <c r="D592" i="11"/>
  <c r="N553" i="11"/>
  <c r="D356" i="11"/>
  <c r="N552" i="11"/>
  <c r="D403" i="11"/>
  <c r="N551" i="11"/>
  <c r="D334" i="11"/>
  <c r="N550" i="11"/>
  <c r="D333" i="11"/>
  <c r="N549" i="11"/>
  <c r="D335" i="11"/>
  <c r="N548" i="11"/>
  <c r="D383" i="11"/>
  <c r="N547" i="11"/>
  <c r="D382" i="11"/>
  <c r="N546" i="11"/>
  <c r="D384" i="11"/>
  <c r="N545" i="11"/>
  <c r="D98" i="11"/>
  <c r="N544" i="11"/>
  <c r="D497" i="11"/>
  <c r="N543" i="11"/>
  <c r="D649" i="11"/>
  <c r="N542" i="11"/>
  <c r="D53" i="11"/>
  <c r="N541" i="11"/>
  <c r="D558" i="11"/>
  <c r="N540" i="11"/>
  <c r="D472" i="11"/>
  <c r="N539" i="11"/>
  <c r="D54" i="11"/>
  <c r="N538" i="11"/>
  <c r="D559" i="11"/>
  <c r="N537" i="11"/>
  <c r="D473" i="11"/>
  <c r="N536" i="11"/>
  <c r="D52" i="11"/>
  <c r="N535" i="11"/>
  <c r="D557" i="11"/>
  <c r="N534" i="11"/>
  <c r="D470" i="11"/>
  <c r="N533" i="11"/>
  <c r="D529" i="11"/>
  <c r="N532" i="11"/>
  <c r="D463" i="11"/>
  <c r="N531" i="11"/>
  <c r="D464" i="11"/>
  <c r="N530" i="11"/>
  <c r="D50" i="11"/>
  <c r="N529" i="11"/>
  <c r="D556" i="11"/>
  <c r="N528" i="11"/>
  <c r="D469" i="11"/>
  <c r="N527" i="11"/>
  <c r="D568" i="11"/>
  <c r="N526" i="11"/>
  <c r="D482" i="11"/>
  <c r="N525" i="11"/>
  <c r="D566" i="11"/>
  <c r="N524" i="11"/>
  <c r="D480" i="11"/>
  <c r="N523" i="11"/>
  <c r="D570" i="11"/>
  <c r="N522" i="11"/>
  <c r="D484" i="11"/>
  <c r="N521" i="11"/>
  <c r="D569" i="11"/>
  <c r="N520" i="11"/>
  <c r="D483" i="11"/>
  <c r="N519" i="11"/>
  <c r="D66" i="11"/>
  <c r="N518" i="11"/>
  <c r="D572" i="11"/>
  <c r="N517" i="11"/>
  <c r="D486" i="11"/>
  <c r="N516" i="11"/>
  <c r="D64" i="11"/>
  <c r="N515" i="11"/>
  <c r="D567" i="11"/>
  <c r="N514" i="11"/>
  <c r="D481" i="11"/>
  <c r="N513" i="11"/>
  <c r="D61" i="11"/>
  <c r="N512" i="11"/>
  <c r="D563" i="11"/>
  <c r="N511" i="11"/>
  <c r="D477" i="11"/>
  <c r="N510" i="11"/>
  <c r="D289" i="11"/>
  <c r="N509" i="11"/>
  <c r="D77" i="11"/>
  <c r="N508" i="11"/>
  <c r="D78" i="11"/>
  <c r="N507" i="11"/>
  <c r="D68" i="11"/>
  <c r="N506" i="11"/>
  <c r="D574" i="11"/>
  <c r="N505" i="11"/>
  <c r="D488" i="11"/>
  <c r="N504" i="11"/>
  <c r="D498" i="11"/>
  <c r="N503" i="11"/>
  <c r="D79" i="11"/>
  <c r="N502" i="11"/>
  <c r="D69" i="11"/>
  <c r="N501" i="11"/>
  <c r="D575" i="11"/>
  <c r="N500" i="11"/>
  <c r="D489" i="11"/>
  <c r="N499" i="11"/>
  <c r="D48" i="11"/>
  <c r="N498" i="11"/>
  <c r="D546" i="11"/>
  <c r="N497" i="11"/>
  <c r="D451" i="11"/>
  <c r="N496" i="11"/>
  <c r="D505" i="11"/>
  <c r="N495" i="11"/>
  <c r="D412" i="11"/>
  <c r="N494" i="11"/>
  <c r="D295" i="11"/>
  <c r="N493" i="11"/>
  <c r="D291" i="11"/>
  <c r="N492" i="11"/>
  <c r="D298" i="11"/>
  <c r="N491" i="11"/>
  <c r="D641" i="11"/>
  <c r="N490" i="11"/>
  <c r="D642" i="11"/>
  <c r="N489" i="11"/>
  <c r="D49" i="11"/>
  <c r="N488" i="11"/>
  <c r="D555" i="11"/>
  <c r="N487" i="11"/>
  <c r="D468" i="11"/>
  <c r="N486" i="11"/>
  <c r="D56" i="11"/>
  <c r="N485" i="11"/>
  <c r="D515" i="11"/>
  <c r="N484" i="11"/>
  <c r="D422" i="11"/>
  <c r="N483" i="11"/>
  <c r="D55" i="11"/>
  <c r="N482" i="11"/>
  <c r="D514" i="11"/>
  <c r="N481" i="11"/>
  <c r="D421" i="11"/>
  <c r="N480" i="11"/>
  <c r="D65" i="11"/>
  <c r="N479" i="11"/>
  <c r="D571" i="11"/>
  <c r="N478" i="11"/>
  <c r="D485" i="11"/>
  <c r="N477" i="11"/>
  <c r="D57" i="11"/>
  <c r="N476" i="11"/>
  <c r="D560" i="11"/>
  <c r="N475" i="11"/>
  <c r="D474" i="11"/>
  <c r="N474" i="11"/>
  <c r="D45" i="11"/>
  <c r="N473" i="11"/>
  <c r="D554" i="11"/>
  <c r="N472" i="11"/>
  <c r="D467" i="11"/>
  <c r="N471" i="11"/>
  <c r="D44" i="11"/>
  <c r="N470" i="11"/>
  <c r="D553" i="11"/>
  <c r="N469" i="11"/>
  <c r="D466" i="11"/>
  <c r="N468" i="11"/>
  <c r="D43" i="11"/>
  <c r="N467" i="11"/>
  <c r="D552" i="11"/>
  <c r="N466" i="11"/>
  <c r="D465" i="11"/>
  <c r="N465" i="11"/>
  <c r="D67" i="11"/>
  <c r="N464" i="11"/>
  <c r="D573" i="11"/>
  <c r="N463" i="11"/>
  <c r="D487" i="11"/>
  <c r="N462" i="11"/>
  <c r="D58" i="11"/>
  <c r="N461" i="11"/>
  <c r="D561" i="11"/>
  <c r="N460" i="11"/>
  <c r="D475" i="11"/>
  <c r="N459" i="11"/>
  <c r="D62" i="11"/>
  <c r="N458" i="11"/>
  <c r="D564" i="11"/>
  <c r="N457" i="11"/>
  <c r="D478" i="11"/>
  <c r="N456" i="11"/>
  <c r="D63" i="11"/>
  <c r="N455" i="11"/>
  <c r="D565" i="11"/>
  <c r="N454" i="11"/>
  <c r="D479" i="11"/>
  <c r="N453" i="11"/>
  <c r="D70" i="11"/>
  <c r="N452" i="11"/>
  <c r="D576" i="11"/>
  <c r="N451" i="11"/>
  <c r="D490" i="11"/>
  <c r="N450" i="11"/>
  <c r="D59" i="11"/>
  <c r="N449" i="11"/>
  <c r="D562" i="11"/>
  <c r="N448" i="11"/>
  <c r="D476" i="11"/>
  <c r="N447" i="11"/>
  <c r="D550" i="11"/>
  <c r="N446" i="11"/>
  <c r="D501" i="11"/>
  <c r="N445" i="11"/>
  <c r="D504" i="11"/>
  <c r="N444" i="11"/>
  <c r="D548" i="11"/>
  <c r="N443" i="11"/>
  <c r="D549" i="11"/>
  <c r="N442" i="11"/>
  <c r="D547" i="11"/>
  <c r="N441" i="11"/>
  <c r="D455" i="11"/>
  <c r="N440" i="11"/>
  <c r="D459" i="11"/>
  <c r="N439" i="11"/>
  <c r="D462" i="11"/>
  <c r="N438" i="11"/>
  <c r="D453" i="11"/>
  <c r="N437" i="11"/>
  <c r="D454" i="11"/>
  <c r="N436" i="11"/>
  <c r="D452" i="11"/>
  <c r="N435" i="11"/>
  <c r="D47" i="11"/>
  <c r="N434" i="11"/>
  <c r="D511" i="11"/>
  <c r="N433" i="11"/>
  <c r="D418" i="11"/>
  <c r="N432" i="11"/>
  <c r="D46" i="11"/>
  <c r="N431" i="11"/>
  <c r="D510" i="11"/>
  <c r="N430" i="11"/>
  <c r="D417" i="11"/>
  <c r="N429" i="11"/>
  <c r="D51" i="11"/>
  <c r="N428" i="11"/>
  <c r="D512" i="11"/>
  <c r="N427" i="11"/>
  <c r="D419" i="11"/>
  <c r="N426" i="11"/>
  <c r="D670" i="11"/>
  <c r="N425" i="11"/>
  <c r="D439" i="11"/>
  <c r="N424" i="11"/>
  <c r="D672" i="11"/>
  <c r="N423" i="11"/>
  <c r="D541" i="11"/>
  <c r="N422" i="11"/>
  <c r="D447" i="11"/>
  <c r="N421" i="11"/>
  <c r="D445" i="11"/>
  <c r="N420" i="11"/>
  <c r="D537" i="11"/>
  <c r="N419" i="11"/>
  <c r="D444" i="11"/>
  <c r="N418" i="11"/>
  <c r="D540" i="11"/>
  <c r="N417" i="11"/>
  <c r="D446" i="11"/>
  <c r="N416" i="11"/>
  <c r="D536" i="11"/>
  <c r="N415" i="11"/>
  <c r="D442" i="11"/>
  <c r="N414" i="11"/>
  <c r="D503" i="11"/>
  <c r="N413" i="11"/>
  <c r="D461" i="11"/>
  <c r="N412" i="11"/>
  <c r="D671" i="11"/>
  <c r="N411" i="11"/>
  <c r="D524" i="11"/>
  <c r="N410" i="11"/>
  <c r="D527" i="11"/>
  <c r="N409" i="11"/>
  <c r="D434" i="11"/>
  <c r="N408" i="11"/>
  <c r="D432" i="11"/>
  <c r="N407" i="11"/>
  <c r="D523" i="11"/>
  <c r="N406" i="11"/>
  <c r="D431" i="11"/>
  <c r="N405" i="11"/>
  <c r="D526" i="11"/>
  <c r="N404" i="11"/>
  <c r="D433" i="11"/>
  <c r="N403" i="11"/>
  <c r="D522" i="11"/>
  <c r="N402" i="11"/>
  <c r="D429" i="11"/>
  <c r="N401" i="11"/>
  <c r="D427" i="11"/>
  <c r="N400" i="11"/>
  <c r="D502" i="11"/>
  <c r="N399" i="11"/>
  <c r="D460" i="11"/>
  <c r="N398" i="11"/>
  <c r="D41" i="11"/>
  <c r="N397" i="11"/>
  <c r="D508" i="11"/>
  <c r="N396" i="11"/>
  <c r="D415" i="11"/>
  <c r="N395" i="11"/>
  <c r="D39" i="11"/>
  <c r="N394" i="11"/>
  <c r="D506" i="11"/>
  <c r="N393" i="11"/>
  <c r="D413" i="11"/>
  <c r="N392" i="11"/>
  <c r="D42" i="11"/>
  <c r="N391" i="11"/>
  <c r="D106" i="11"/>
  <c r="N390" i="11"/>
  <c r="D105" i="11"/>
  <c r="N389" i="11"/>
  <c r="D229" i="11"/>
  <c r="N388" i="11"/>
  <c r="D496" i="11"/>
  <c r="N387" i="11"/>
  <c r="D495" i="11"/>
  <c r="N386" i="11"/>
  <c r="D494" i="11"/>
  <c r="N385" i="11"/>
  <c r="D493" i="11"/>
  <c r="N384" i="11"/>
  <c r="D492" i="11"/>
  <c r="N383" i="11"/>
  <c r="D491" i="11"/>
  <c r="N382" i="11"/>
  <c r="D167" i="11"/>
  <c r="N381" i="11"/>
  <c r="D111" i="11"/>
  <c r="N380" i="11"/>
  <c r="D640" i="11"/>
  <c r="N379" i="11"/>
  <c r="D639" i="11"/>
  <c r="N378" i="11"/>
  <c r="D95" i="11"/>
  <c r="N377" i="11"/>
  <c r="D94" i="11"/>
  <c r="N376" i="11"/>
  <c r="D93" i="11"/>
  <c r="N375" i="11"/>
  <c r="D92" i="11"/>
  <c r="N374" i="11"/>
  <c r="D664" i="11"/>
  <c r="N373" i="11"/>
  <c r="D305" i="11"/>
  <c r="N372" i="11"/>
  <c r="D304" i="11"/>
  <c r="N371" i="11"/>
  <c r="D303" i="11"/>
  <c r="N370" i="11"/>
  <c r="D302" i="11"/>
  <c r="N369" i="11"/>
  <c r="D301" i="11"/>
  <c r="N368" i="11"/>
  <c r="D300" i="11"/>
  <c r="N367" i="11"/>
  <c r="D292" i="11"/>
  <c r="N366" i="11"/>
  <c r="D159" i="11"/>
  <c r="N365" i="11"/>
  <c r="D663" i="11"/>
  <c r="N364" i="11"/>
  <c r="D228" i="11"/>
  <c r="N363" i="11"/>
  <c r="D272" i="11"/>
  <c r="N362" i="11"/>
  <c r="D675" i="11"/>
  <c r="N361" i="11"/>
  <c r="D251" i="11"/>
  <c r="N360" i="11"/>
  <c r="D315" i="11"/>
  <c r="N359" i="11"/>
  <c r="D21" i="11"/>
  <c r="N358" i="11"/>
  <c r="D225" i="11"/>
  <c r="N357" i="11"/>
  <c r="D222" i="11"/>
  <c r="N356" i="11"/>
  <c r="D223" i="11"/>
  <c r="N355" i="11"/>
  <c r="D653" i="11"/>
  <c r="N354" i="11"/>
  <c r="D102" i="11"/>
  <c r="N353" i="11"/>
  <c r="D147" i="11"/>
  <c r="N352" i="11"/>
  <c r="D279" i="11"/>
  <c r="N351" i="11"/>
  <c r="D680" i="11"/>
  <c r="N350" i="11"/>
  <c r="D267" i="11"/>
  <c r="N349" i="11"/>
  <c r="D269" i="11"/>
  <c r="N348" i="11"/>
  <c r="D90" i="11"/>
  <c r="N347" i="11"/>
  <c r="D81" i="11"/>
  <c r="N346" i="11"/>
  <c r="D245" i="11"/>
  <c r="N345" i="11"/>
  <c r="D264" i="11"/>
  <c r="N344" i="11"/>
  <c r="D103" i="11"/>
  <c r="N343" i="11"/>
  <c r="D648" i="11"/>
  <c r="N342" i="11"/>
  <c r="D533" i="11"/>
  <c r="N341" i="11"/>
  <c r="D244" i="11"/>
  <c r="N340" i="11"/>
  <c r="D691" i="11"/>
  <c r="N339" i="11"/>
  <c r="D538" i="11"/>
  <c r="N338" i="11"/>
  <c r="D116" i="11"/>
  <c r="N337" i="11"/>
  <c r="D170" i="11"/>
  <c r="N336" i="11"/>
  <c r="D109" i="11"/>
  <c r="N335" i="11"/>
  <c r="D15" i="11"/>
  <c r="N334" i="11"/>
  <c r="D246" i="11"/>
  <c r="N333" i="11"/>
  <c r="D172" i="11"/>
  <c r="N332" i="11"/>
  <c r="D11" i="11"/>
  <c r="N331" i="11"/>
  <c r="D645" i="11"/>
  <c r="N330" i="11"/>
  <c r="D177" i="11"/>
  <c r="N329" i="11"/>
  <c r="D250" i="11"/>
  <c r="N328" i="11"/>
  <c r="D249" i="11"/>
  <c r="N327" i="11"/>
  <c r="D252" i="11"/>
  <c r="N326" i="11"/>
  <c r="D243" i="11"/>
  <c r="N325" i="11"/>
  <c r="D12" i="11"/>
  <c r="N324" i="11"/>
  <c r="D205" i="11"/>
  <c r="N323" i="11"/>
  <c r="D195" i="11"/>
  <c r="N322" i="11"/>
  <c r="D201" i="11"/>
  <c r="N321" i="11"/>
  <c r="D200" i="11"/>
  <c r="N320" i="11"/>
  <c r="D199" i="11"/>
  <c r="N319" i="11"/>
  <c r="D203" i="11"/>
  <c r="N318" i="11"/>
  <c r="D204" i="11"/>
  <c r="N317" i="11"/>
  <c r="D202" i="11"/>
  <c r="N316" i="11"/>
  <c r="D194" i="11"/>
  <c r="N315" i="11"/>
  <c r="D198" i="11"/>
  <c r="N314" i="11"/>
  <c r="D196" i="11"/>
  <c r="N313" i="11"/>
  <c r="D197" i="11"/>
  <c r="N312" i="11"/>
  <c r="D256" i="11"/>
  <c r="N311" i="11"/>
  <c r="D274" i="11"/>
  <c r="N310" i="11"/>
  <c r="D174" i="11"/>
  <c r="N309" i="11"/>
  <c r="D261" i="11"/>
  <c r="N308" i="11"/>
  <c r="D262" i="11"/>
  <c r="N307" i="11"/>
  <c r="D260" i="11"/>
  <c r="N306" i="11"/>
  <c r="D171" i="11"/>
  <c r="N305" i="11"/>
  <c r="D263" i="11"/>
  <c r="N304" i="11"/>
  <c r="D258" i="11"/>
  <c r="N303" i="11"/>
  <c r="D257" i="11"/>
  <c r="N302" i="11"/>
  <c r="D259" i="11"/>
  <c r="N301" i="11"/>
  <c r="D169" i="11"/>
  <c r="N300" i="11"/>
  <c r="D215" i="11"/>
  <c r="N299" i="11"/>
  <c r="D193" i="11"/>
  <c r="N298" i="11"/>
  <c r="D187" i="11"/>
  <c r="N297" i="11"/>
  <c r="D188" i="11"/>
  <c r="N296" i="11"/>
  <c r="D189" i="11"/>
  <c r="N295" i="11"/>
  <c r="D208" i="11"/>
  <c r="N294" i="11"/>
  <c r="D190" i="11"/>
  <c r="N293" i="11"/>
  <c r="D212" i="11"/>
  <c r="N292" i="11"/>
  <c r="D214" i="11"/>
  <c r="N291" i="11"/>
  <c r="D207" i="11"/>
  <c r="N290" i="11"/>
  <c r="D192" i="11"/>
  <c r="N289" i="11"/>
  <c r="D213" i="11"/>
  <c r="N288" i="11"/>
  <c r="D206" i="11"/>
  <c r="N287" i="11"/>
  <c r="D191" i="11"/>
  <c r="N286" i="11"/>
  <c r="D181" i="11"/>
  <c r="N285" i="11"/>
  <c r="D183" i="11"/>
  <c r="N284" i="11"/>
  <c r="D219" i="11"/>
  <c r="N283" i="11"/>
  <c r="D150" i="11"/>
  <c r="N282" i="11"/>
  <c r="D126" i="11"/>
  <c r="N281" i="11"/>
  <c r="D124" i="11"/>
  <c r="N280" i="11"/>
  <c r="D119" i="11"/>
  <c r="N279" i="11"/>
  <c r="D123" i="11"/>
  <c r="N278" i="11"/>
  <c r="D120" i="11"/>
  <c r="N277" i="11"/>
  <c r="D122" i="11"/>
  <c r="N276" i="11"/>
  <c r="D125" i="11"/>
  <c r="N275" i="11"/>
  <c r="D121" i="11"/>
  <c r="N274" i="11"/>
  <c r="D134" i="11"/>
  <c r="N273" i="11"/>
  <c r="D132" i="11"/>
  <c r="N272" i="11"/>
  <c r="D127" i="11"/>
  <c r="N271" i="11"/>
  <c r="D131" i="11"/>
  <c r="N270" i="11"/>
  <c r="D128" i="11"/>
  <c r="N269" i="11"/>
  <c r="D130" i="11"/>
  <c r="N268" i="11"/>
  <c r="D133" i="11"/>
  <c r="N267" i="11"/>
  <c r="D129" i="11"/>
  <c r="N266" i="11"/>
  <c r="D135" i="11"/>
  <c r="N265" i="11"/>
  <c r="D141" i="11"/>
  <c r="N264" i="11"/>
  <c r="D136" i="11"/>
  <c r="N263" i="11"/>
  <c r="D140" i="11"/>
  <c r="N262" i="11"/>
  <c r="D137" i="11"/>
  <c r="N261" i="11"/>
  <c r="D139" i="11"/>
  <c r="N260" i="11"/>
  <c r="D142" i="11"/>
  <c r="N259" i="11"/>
  <c r="D138" i="11"/>
  <c r="N258" i="11"/>
  <c r="D210" i="11"/>
  <c r="N257" i="11"/>
  <c r="D373" i="11"/>
  <c r="N256" i="11"/>
  <c r="D350" i="11"/>
  <c r="N255" i="11"/>
  <c r="D686" i="11"/>
  <c r="N254" i="11"/>
  <c r="D589" i="11"/>
  <c r="N253" i="11"/>
  <c r="D85" i="11"/>
  <c r="N252" i="11"/>
  <c r="D84" i="11"/>
  <c r="N251" i="11"/>
  <c r="D86" i="11"/>
  <c r="N250" i="11"/>
  <c r="D579" i="11"/>
  <c r="N249" i="11"/>
  <c r="D160" i="11"/>
  <c r="N248" i="11"/>
  <c r="D668" i="11"/>
  <c r="N247" i="11"/>
  <c r="D665" i="11"/>
  <c r="N246" i="11"/>
  <c r="D87" i="11"/>
  <c r="N245" i="11"/>
  <c r="D610" i="11"/>
  <c r="N244" i="11"/>
  <c r="D509" i="11"/>
  <c r="N243" i="11"/>
  <c r="D405" i="11"/>
  <c r="N242" i="11"/>
  <c r="D416" i="11"/>
  <c r="N241" i="11"/>
  <c r="D577" i="11"/>
  <c r="N240" i="11"/>
  <c r="D226" i="11"/>
  <c r="N239" i="11"/>
  <c r="D695" i="11"/>
  <c r="N238" i="11"/>
  <c r="D224" i="11"/>
  <c r="N237" i="11"/>
  <c r="D583" i="11"/>
  <c r="N236" i="11"/>
  <c r="D241" i="11"/>
  <c r="N235" i="11"/>
  <c r="D638" i="11"/>
  <c r="N234" i="11"/>
  <c r="D242" i="11"/>
  <c r="N233" i="11"/>
  <c r="D293" i="11"/>
  <c r="N232" i="11"/>
  <c r="D238" i="11"/>
  <c r="N231" i="11"/>
  <c r="D655" i="11"/>
  <c r="N230" i="11"/>
  <c r="D633" i="11"/>
  <c r="N229" i="11"/>
  <c r="D230" i="11"/>
  <c r="N228" i="11"/>
  <c r="D182" i="11"/>
  <c r="N227" i="11"/>
  <c r="D114" i="11"/>
  <c r="N226" i="11"/>
  <c r="D266" i="11"/>
  <c r="N225" i="11"/>
  <c r="D659" i="11"/>
  <c r="N224" i="11"/>
  <c r="D217" i="11"/>
  <c r="N223" i="11"/>
  <c r="D8" i="11"/>
  <c r="N222" i="11"/>
  <c r="D4" i="11"/>
  <c r="N221" i="11"/>
  <c r="D580" i="11"/>
  <c r="N220" i="11"/>
  <c r="D377" i="11"/>
  <c r="N219" i="11"/>
  <c r="D270" i="11"/>
  <c r="N218" i="11"/>
  <c r="D253" i="11"/>
  <c r="N217" i="11"/>
  <c r="D628" i="11"/>
  <c r="N216" i="11"/>
  <c r="D221" i="11"/>
  <c r="N215" i="11"/>
  <c r="D605" i="11"/>
  <c r="N214" i="11"/>
  <c r="D654" i="11"/>
  <c r="N213" i="11"/>
  <c r="D268" i="11"/>
  <c r="N212" i="11"/>
  <c r="D646" i="11"/>
  <c r="N211" i="11"/>
  <c r="D299" i="11"/>
  <c r="N210" i="11"/>
  <c r="D294" i="11"/>
  <c r="N209" i="11"/>
  <c r="D110" i="11"/>
  <c r="N208" i="11"/>
  <c r="D520" i="11"/>
  <c r="N207" i="11"/>
  <c r="D518" i="11"/>
  <c r="N206" i="11"/>
  <c r="D425" i="11"/>
  <c r="N205" i="11"/>
  <c r="D521" i="11"/>
  <c r="N204" i="11"/>
  <c r="D428" i="11"/>
  <c r="N203" i="11"/>
  <c r="D534" i="11"/>
  <c r="N202" i="11"/>
  <c r="D440" i="11"/>
  <c r="N201" i="11"/>
  <c r="D531" i="11"/>
  <c r="N200" i="11"/>
  <c r="D437" i="11"/>
  <c r="N199" i="11"/>
  <c r="D535" i="11"/>
  <c r="N198" i="11"/>
  <c r="D441" i="11"/>
  <c r="N197" i="11"/>
  <c r="D627" i="11"/>
  <c r="N196" i="11"/>
  <c r="D366" i="11"/>
  <c r="N195" i="11"/>
  <c r="D368" i="11"/>
  <c r="N194" i="11"/>
  <c r="D587" i="11"/>
  <c r="N193" i="11"/>
  <c r="D83" i="11"/>
  <c r="N192" i="11"/>
  <c r="D91" i="11"/>
  <c r="N191" i="11"/>
  <c r="D363" i="11"/>
  <c r="N190" i="11"/>
  <c r="D178" i="11"/>
  <c r="N189" i="11"/>
  <c r="D184" i="11"/>
  <c r="N188" i="11"/>
  <c r="D647" i="11"/>
  <c r="N187" i="11"/>
  <c r="D545" i="11"/>
  <c r="N186" i="11"/>
  <c r="D551" i="11"/>
  <c r="N185" i="11"/>
  <c r="D528" i="11"/>
  <c r="N184" i="11"/>
  <c r="D435" i="11"/>
  <c r="N183" i="11"/>
  <c r="D448" i="11"/>
  <c r="N182" i="11"/>
  <c r="D542" i="11"/>
  <c r="N181" i="11"/>
  <c r="D525" i="11"/>
  <c r="N180" i="11"/>
  <c r="D456" i="11"/>
  <c r="N179" i="11"/>
  <c r="D500" i="11"/>
  <c r="N178" i="11"/>
  <c r="D620" i="11"/>
  <c r="N177" i="11"/>
  <c r="D14" i="11"/>
  <c r="N176" i="11"/>
  <c r="D76" i="11"/>
  <c r="N175" i="11"/>
  <c r="D40" i="11"/>
  <c r="N174" i="11"/>
  <c r="D9" i="11"/>
  <c r="N173" i="11"/>
  <c r="D599" i="11"/>
  <c r="N172" i="11"/>
  <c r="D313" i="11"/>
  <c r="N171" i="11"/>
  <c r="D388" i="11"/>
  <c r="N170" i="11"/>
  <c r="D443" i="11"/>
  <c r="N169" i="11"/>
  <c r="D430" i="11"/>
  <c r="N168" i="11"/>
  <c r="D72" i="11"/>
  <c r="N167" i="11"/>
  <c r="D424" i="11"/>
  <c r="N166" i="11"/>
  <c r="D544" i="11"/>
  <c r="N165" i="11"/>
  <c r="D449" i="11"/>
  <c r="N164" i="11"/>
  <c r="D530" i="11"/>
  <c r="N163" i="11"/>
  <c r="D436" i="11"/>
  <c r="N162" i="11"/>
  <c r="D325" i="11"/>
  <c r="N161" i="11"/>
  <c r="D311" i="11"/>
  <c r="N160" i="11"/>
  <c r="D288" i="11"/>
  <c r="N159" i="11"/>
  <c r="D287" i="11"/>
  <c r="N158" i="11"/>
  <c r="D232" i="11"/>
  <c r="N157" i="11"/>
  <c r="D284" i="11"/>
  <c r="N156" i="11"/>
  <c r="D407" i="11"/>
  <c r="N155" i="11"/>
  <c r="D6" i="11"/>
  <c r="N154" i="11"/>
  <c r="D636" i="11"/>
  <c r="N153" i="11"/>
  <c r="D644" i="11"/>
  <c r="N152" i="11"/>
  <c r="D107" i="11"/>
  <c r="N151" i="11"/>
  <c r="D359" i="11"/>
  <c r="N150" i="11"/>
  <c r="D678" i="11"/>
  <c r="N149" i="11"/>
  <c r="D634" i="11"/>
  <c r="N148" i="11"/>
  <c r="D635" i="11"/>
  <c r="N147" i="11"/>
  <c r="D615" i="11"/>
  <c r="N146" i="11"/>
  <c r="D608" i="11"/>
  <c r="N145" i="11"/>
  <c r="D310" i="11"/>
  <c r="N144" i="11"/>
  <c r="D595" i="11"/>
  <c r="N143" i="11"/>
  <c r="D629" i="11"/>
  <c r="N142" i="11"/>
  <c r="D594" i="11"/>
  <c r="N141" i="11"/>
  <c r="D588" i="11"/>
  <c r="N140" i="11"/>
  <c r="D619" i="11"/>
  <c r="N139" i="11"/>
  <c r="D458" i="11"/>
  <c r="N138" i="11"/>
  <c r="D7" i="11"/>
  <c r="N137" i="11"/>
  <c r="D115" i="11"/>
  <c r="N136" i="11"/>
  <c r="D290" i="11"/>
  <c r="N135" i="11"/>
  <c r="D666" i="11"/>
  <c r="N134" i="11"/>
  <c r="D186" i="11"/>
  <c r="N133" i="11"/>
  <c r="D97" i="11"/>
  <c r="N132" i="11"/>
  <c r="D332" i="11"/>
  <c r="N131" i="11"/>
  <c r="D539" i="11"/>
  <c r="N130" i="11"/>
  <c r="D151" i="11"/>
  <c r="N129" i="11"/>
  <c r="D143" i="11"/>
  <c r="N128" i="11"/>
  <c r="D584" i="11"/>
  <c r="N127" i="11"/>
  <c r="D278" i="11"/>
  <c r="N126" i="11"/>
  <c r="D658" i="11"/>
  <c r="N125" i="11"/>
  <c r="D19" i="11"/>
  <c r="N124" i="11"/>
  <c r="D674" i="11"/>
  <c r="N123" i="11"/>
  <c r="D96" i="11"/>
  <c r="N122" i="11"/>
  <c r="D450" i="11"/>
  <c r="N121" i="11"/>
  <c r="D17" i="11"/>
  <c r="N120" i="11"/>
  <c r="D338" i="11"/>
  <c r="N119" i="11"/>
  <c r="D104" i="11"/>
  <c r="N118" i="11"/>
  <c r="D161" i="11"/>
  <c r="N117" i="11"/>
  <c r="D233" i="11"/>
  <c r="N116" i="11"/>
  <c r="D145" i="11"/>
  <c r="N115" i="11"/>
  <c r="D180" i="11"/>
  <c r="N114" i="11"/>
  <c r="D179" i="11"/>
  <c r="N113" i="11"/>
  <c r="D585" i="11"/>
  <c r="N112" i="11"/>
  <c r="D607" i="11"/>
  <c r="N111" i="11"/>
  <c r="D148" i="11"/>
  <c r="N110" i="11"/>
  <c r="D626" i="11"/>
  <c r="N109" i="11"/>
  <c r="D168" i="11"/>
  <c r="N108" i="11"/>
  <c r="D309" i="11"/>
  <c r="N107" i="11"/>
  <c r="D406" i="11"/>
  <c r="N106" i="11"/>
  <c r="D693" i="11"/>
  <c r="N105" i="11"/>
  <c r="D296" i="11"/>
  <c r="N104" i="11"/>
  <c r="D692" i="11"/>
  <c r="N103" i="11"/>
  <c r="D543" i="11"/>
  <c r="N102" i="11"/>
  <c r="D667" i="11"/>
  <c r="N101" i="11"/>
  <c r="D582" i="11"/>
  <c r="N100" i="11"/>
  <c r="D408" i="11"/>
  <c r="N99" i="11"/>
  <c r="D650" i="11"/>
  <c r="N98" i="11"/>
  <c r="D10" i="11"/>
  <c r="N97" i="11"/>
  <c r="D82" i="11"/>
  <c r="N96" i="11"/>
  <c r="D414" i="11"/>
  <c r="N95" i="11"/>
  <c r="D517" i="11"/>
  <c r="N94" i="11"/>
  <c r="D532" i="11"/>
  <c r="N93" i="11"/>
  <c r="D438" i="11"/>
  <c r="N92" i="11"/>
  <c r="D499" i="11"/>
  <c r="N91" i="11"/>
  <c r="D457" i="11"/>
  <c r="N90" i="11"/>
  <c r="D519" i="11"/>
  <c r="N89" i="11"/>
  <c r="D426" i="11"/>
  <c r="N88" i="11"/>
  <c r="D364" i="11"/>
  <c r="N87" i="11"/>
  <c r="D108" i="11"/>
  <c r="N86" i="11"/>
  <c r="D661" i="11"/>
  <c r="N85" i="11"/>
  <c r="D681" i="11"/>
  <c r="N84" i="11"/>
  <c r="D660" i="11"/>
  <c r="N83" i="11"/>
  <c r="D683" i="11"/>
  <c r="N82" i="11"/>
  <c r="D331" i="11"/>
  <c r="N81" i="11"/>
  <c r="D165" i="11"/>
  <c r="N80" i="11"/>
  <c r="D360" i="11"/>
  <c r="N79" i="11"/>
  <c r="D362" i="11"/>
  <c r="N78" i="11"/>
  <c r="D164" i="11"/>
  <c r="N77" i="11"/>
  <c r="D651" i="11"/>
  <c r="N76" i="11"/>
  <c r="D36" i="11"/>
  <c r="N75" i="11"/>
  <c r="D471" i="11"/>
  <c r="N74" i="11"/>
  <c r="D112" i="11"/>
  <c r="N73" i="11"/>
  <c r="D29" i="11"/>
  <c r="N72" i="11"/>
  <c r="D351" i="11"/>
  <c r="N71" i="11"/>
  <c r="D113" i="11"/>
  <c r="N70" i="11"/>
  <c r="D18" i="11"/>
  <c r="N69" i="11"/>
  <c r="D690" i="11"/>
  <c r="N68" i="11"/>
  <c r="D358" i="11"/>
  <c r="N67" i="11"/>
  <c r="D652" i="11"/>
  <c r="N66" i="11"/>
  <c r="D20" i="11"/>
  <c r="N65" i="11"/>
  <c r="D361" i="11"/>
  <c r="N64" i="11"/>
  <c r="D685" i="11"/>
  <c r="N63" i="11"/>
  <c r="D684" i="11"/>
  <c r="N62" i="11"/>
  <c r="D355" i="11"/>
  <c r="N61" i="11"/>
  <c r="D657" i="11"/>
  <c r="N60" i="11"/>
  <c r="D673" i="11"/>
  <c r="N59" i="11"/>
  <c r="D656" i="11"/>
  <c r="N58" i="11"/>
  <c r="D13" i="11"/>
  <c r="N57" i="11"/>
  <c r="D632" i="11"/>
  <c r="N56" i="11"/>
  <c r="D100" i="11"/>
  <c r="N55" i="11"/>
  <c r="D578" i="11"/>
  <c r="N54" i="11"/>
  <c r="D149" i="11"/>
  <c r="N53" i="11"/>
  <c r="D597" i="11"/>
  <c r="N52" i="11"/>
  <c r="D637" i="11"/>
  <c r="N51" i="11"/>
  <c r="D80" i="11"/>
  <c r="N50" i="11"/>
  <c r="D662" i="11"/>
  <c r="N49" i="11"/>
  <c r="D643" i="11"/>
  <c r="N48" i="11"/>
  <c r="D689" i="11"/>
  <c r="N47" i="11"/>
  <c r="D101" i="11"/>
  <c r="N46" i="11"/>
  <c r="D5" i="11"/>
  <c r="N45" i="11"/>
  <c r="D306" i="11"/>
  <c r="N44" i="11"/>
  <c r="D157" i="11"/>
  <c r="N43" i="11"/>
  <c r="D694" i="11"/>
  <c r="N42" i="11"/>
  <c r="D688" i="11"/>
  <c r="N41" i="11"/>
  <c r="D687" i="11"/>
  <c r="N40" i="11"/>
  <c r="D71" i="11"/>
  <c r="N39" i="11"/>
  <c r="D60" i="11"/>
  <c r="N38" i="11"/>
  <c r="D31" i="11"/>
  <c r="N37" i="11"/>
  <c r="D27" i="11"/>
  <c r="N36" i="11"/>
  <c r="D34" i="11"/>
  <c r="N35" i="11"/>
  <c r="D28" i="11"/>
  <c r="N34" i="11"/>
  <c r="D24" i="11"/>
  <c r="N33" i="11"/>
  <c r="D30" i="11"/>
  <c r="N32" i="11"/>
  <c r="D35" i="11"/>
  <c r="N31" i="11"/>
  <c r="D33" i="11"/>
  <c r="N30" i="11"/>
  <c r="D23" i="11"/>
  <c r="N29" i="11"/>
  <c r="D25" i="11"/>
  <c r="N28" i="11"/>
  <c r="D26" i="11"/>
  <c r="N27" i="11"/>
  <c r="D32" i="11"/>
  <c r="N26" i="11"/>
  <c r="D37" i="11"/>
  <c r="N25" i="11"/>
  <c r="D38" i="11"/>
  <c r="N24" i="11"/>
  <c r="D516" i="11"/>
  <c r="N23" i="11"/>
  <c r="D513" i="11"/>
  <c r="N22" i="11"/>
  <c r="D507" i="11"/>
  <c r="N21" i="11"/>
  <c r="D423" i="11"/>
  <c r="N20" i="11"/>
  <c r="D420" i="11"/>
  <c r="N19" i="11"/>
  <c r="D682" i="11"/>
  <c r="N18" i="11"/>
  <c r="D265" i="11"/>
  <c r="N17" i="11"/>
  <c r="D144" i="11"/>
  <c r="N16" i="11"/>
  <c r="D394" i="11"/>
  <c r="N15" i="11"/>
  <c r="D367" i="11"/>
  <c r="N14" i="11"/>
  <c r="D611" i="11"/>
  <c r="N13" i="11"/>
  <c r="D99" i="11"/>
  <c r="N12" i="11"/>
  <c r="D617" i="11"/>
  <c r="N11" i="11"/>
  <c r="D613" i="11"/>
  <c r="N10" i="11"/>
  <c r="D614" i="11"/>
  <c r="N9" i="11"/>
  <c r="D600" i="11"/>
  <c r="N8" i="11"/>
  <c r="D609" i="11"/>
  <c r="N7" i="11"/>
  <c r="D357" i="11"/>
  <c r="N6" i="11"/>
  <c r="D163" i="11"/>
  <c r="N5" i="11"/>
  <c r="D162" i="11"/>
  <c r="N4" i="11"/>
  <c r="D185" i="11"/>
  <c r="N3" i="11"/>
  <c r="D283" i="11"/>
  <c r="D1" i="11" l="1"/>
  <c r="E3" i="11" l="1"/>
  <c r="E4" i="11" s="1"/>
  <c r="E5" i="11" l="1"/>
  <c r="F4" i="11"/>
  <c r="A4" i="11" s="1"/>
  <c r="F3" i="11"/>
  <c r="A3" i="11" s="1"/>
  <c r="F5" i="11" l="1"/>
  <c r="A5" i="11" s="1"/>
  <c r="E6" i="11"/>
  <c r="E7" i="11" l="1"/>
  <c r="F6" i="11"/>
  <c r="A6" i="11" s="1"/>
  <c r="F7" i="11" l="1"/>
  <c r="A7" i="11" s="1"/>
  <c r="E8" i="11"/>
  <c r="E9" i="11" l="1"/>
  <c r="F8" i="11"/>
  <c r="A8" i="11" s="1"/>
  <c r="E10" i="11" l="1"/>
  <c r="F9" i="11"/>
  <c r="A9" i="11" s="1"/>
  <c r="F10" i="11" l="1"/>
  <c r="A10" i="11" s="1"/>
  <c r="E11" i="11"/>
  <c r="E12" i="11" l="1"/>
  <c r="F11" i="11"/>
  <c r="A11" i="11" s="1"/>
  <c r="E13" i="11" l="1"/>
  <c r="F12" i="11"/>
  <c r="A12" i="11" s="1"/>
  <c r="F13" i="11" l="1"/>
  <c r="A13" i="11" s="1"/>
  <c r="E14" i="11"/>
  <c r="F14" i="11" l="1"/>
  <c r="A14" i="11" s="1"/>
  <c r="E15" i="11"/>
  <c r="F15" i="11" l="1"/>
  <c r="A15" i="11" s="1"/>
  <c r="E16" i="11"/>
  <c r="E17" i="11" l="1"/>
  <c r="F16" i="11"/>
  <c r="A16" i="11" s="1"/>
  <c r="E18" i="11" l="1"/>
  <c r="F17" i="11"/>
  <c r="A17" i="11" s="1"/>
  <c r="F18" i="11" l="1"/>
  <c r="A18" i="11" s="1"/>
  <c r="E19" i="11"/>
  <c r="E20" i="11" l="1"/>
  <c r="F19" i="11"/>
  <c r="A19" i="11" s="1"/>
  <c r="F20" i="11" l="1"/>
  <c r="A20" i="11" s="1"/>
  <c r="E21" i="11"/>
  <c r="F21" i="11" l="1"/>
  <c r="A21" i="11" s="1"/>
  <c r="E22" i="11"/>
  <c r="E23" i="11" l="1"/>
  <c r="F22" i="11"/>
  <c r="A22" i="11" s="1"/>
  <c r="F23" i="11" l="1"/>
  <c r="A23" i="11" s="1"/>
  <c r="E24" i="11"/>
  <c r="E25" i="11" l="1"/>
  <c r="F24" i="11"/>
  <c r="A24" i="11" s="1"/>
  <c r="E26" i="11" l="1"/>
  <c r="F25" i="11"/>
  <c r="A25" i="11" s="1"/>
  <c r="F26" i="11" l="1"/>
  <c r="A26" i="11" s="1"/>
  <c r="E27" i="11"/>
  <c r="E28" i="11" l="1"/>
  <c r="F27" i="11"/>
  <c r="A27" i="11" s="1"/>
  <c r="F28" i="11" l="1"/>
  <c r="A28" i="11" s="1"/>
  <c r="E29" i="11"/>
  <c r="E30" i="11" l="1"/>
  <c r="F29" i="11"/>
  <c r="A29" i="11" s="1"/>
  <c r="F30" i="11" l="1"/>
  <c r="A30" i="11" s="1"/>
  <c r="E31" i="11"/>
  <c r="E32" i="11" l="1"/>
  <c r="F31" i="11"/>
  <c r="A31" i="11" s="1"/>
  <c r="F32" i="11" l="1"/>
  <c r="A32" i="11" s="1"/>
  <c r="E33" i="11"/>
  <c r="F33" i="11" l="1"/>
  <c r="A33" i="11" s="1"/>
  <c r="E34" i="11"/>
  <c r="E35" i="11" l="1"/>
  <c r="F34" i="11"/>
  <c r="A34" i="11" s="1"/>
  <c r="F35" i="11" l="1"/>
  <c r="A35" i="11" s="1"/>
  <c r="E36" i="11"/>
  <c r="E37" i="11" l="1"/>
  <c r="F36" i="11"/>
  <c r="A36" i="11" s="1"/>
  <c r="E38" i="11" l="1"/>
  <c r="F37" i="11"/>
  <c r="A37" i="11" s="1"/>
  <c r="F38" i="11" l="1"/>
  <c r="A38" i="11" s="1"/>
  <c r="E39" i="11"/>
  <c r="E40" i="11" l="1"/>
  <c r="F39" i="11"/>
  <c r="A39" i="11" s="1"/>
  <c r="F40" i="11" l="1"/>
  <c r="A40" i="11" s="1"/>
  <c r="E41" i="11"/>
  <c r="E42" i="11" l="1"/>
  <c r="F41" i="11"/>
  <c r="A41" i="11" s="1"/>
  <c r="F42" i="11" l="1"/>
  <c r="A42" i="11" s="1"/>
  <c r="E43" i="11"/>
  <c r="F43" i="11" l="1"/>
  <c r="A43" i="11" s="1"/>
  <c r="E44" i="11"/>
  <c r="F44" i="11" l="1"/>
  <c r="A44" i="11" s="1"/>
  <c r="E45" i="11"/>
  <c r="E46" i="11" l="1"/>
  <c r="F45" i="11"/>
  <c r="A45" i="11" s="1"/>
  <c r="F46" i="11" l="1"/>
  <c r="A46" i="11" s="1"/>
  <c r="E47" i="11"/>
  <c r="F47" i="11" l="1"/>
  <c r="A47" i="11" s="1"/>
  <c r="E48" i="11"/>
  <c r="E49" i="11" l="1"/>
  <c r="F48" i="11"/>
  <c r="A48" i="11" s="1"/>
  <c r="F49" i="11" l="1"/>
  <c r="A49" i="11" s="1"/>
  <c r="E50" i="11"/>
  <c r="E51" i="11" l="1"/>
  <c r="F50" i="11"/>
  <c r="A50" i="11" s="1"/>
  <c r="F51" i="11" l="1"/>
  <c r="A51" i="11" s="1"/>
  <c r="E52" i="11"/>
  <c r="F52" i="11" l="1"/>
  <c r="A52" i="11" s="1"/>
  <c r="E53" i="11"/>
  <c r="E54" i="11" l="1"/>
  <c r="F53" i="11"/>
  <c r="A53" i="11" s="1"/>
  <c r="E55" i="11" l="1"/>
  <c r="F54" i="11"/>
  <c r="A54" i="11" s="1"/>
  <c r="F55" i="11" l="1"/>
  <c r="A55" i="11" s="1"/>
  <c r="E56" i="11"/>
  <c r="E57" i="11" l="1"/>
  <c r="F56" i="11"/>
  <c r="A56" i="11" s="1"/>
  <c r="E58" i="11" l="1"/>
  <c r="F57" i="11"/>
  <c r="A57" i="11" s="1"/>
  <c r="E59" i="11" l="1"/>
  <c r="F58" i="11"/>
  <c r="A58" i="11" s="1"/>
  <c r="E60" i="11" l="1"/>
  <c r="F59" i="11"/>
  <c r="A59" i="11" s="1"/>
  <c r="F60" i="11" l="1"/>
  <c r="A60" i="11" s="1"/>
  <c r="E61" i="11"/>
  <c r="E62" i="11" l="1"/>
  <c r="F61" i="11"/>
  <c r="A61" i="11" s="1"/>
  <c r="E63" i="11" l="1"/>
  <c r="F62" i="11"/>
  <c r="A62" i="11" s="1"/>
  <c r="F63" i="11" l="1"/>
  <c r="A63" i="11" s="1"/>
  <c r="E64" i="11"/>
  <c r="E65" i="11" l="1"/>
  <c r="F64" i="11"/>
  <c r="A64" i="11" s="1"/>
  <c r="F65" i="11" l="1"/>
  <c r="A65" i="11" s="1"/>
  <c r="E66" i="11"/>
  <c r="E67" i="11" l="1"/>
  <c r="F66" i="11"/>
  <c r="A66" i="11" s="1"/>
  <c r="F67" i="11" l="1"/>
  <c r="A67" i="11" s="1"/>
  <c r="E68" i="11"/>
  <c r="E69" i="11" l="1"/>
  <c r="F68" i="11"/>
  <c r="A68" i="11" s="1"/>
  <c r="E70" i="11" l="1"/>
  <c r="F69" i="11"/>
  <c r="A69" i="11" s="1"/>
  <c r="E71" i="11" l="1"/>
  <c r="F70" i="11"/>
  <c r="A70" i="11" s="1"/>
  <c r="F71" i="11" l="1"/>
  <c r="A71" i="11" s="1"/>
  <c r="E72" i="11"/>
  <c r="F72" i="11" l="1"/>
  <c r="A72" i="11" s="1"/>
  <c r="E73" i="11"/>
  <c r="F73" i="11" l="1"/>
  <c r="A73" i="11" s="1"/>
  <c r="E74" i="11"/>
  <c r="E75" i="11" l="1"/>
  <c r="F74" i="11"/>
  <c r="A74" i="11" s="1"/>
  <c r="E76" i="11" l="1"/>
  <c r="F75" i="11"/>
  <c r="A75" i="11" s="1"/>
  <c r="F76" i="11" l="1"/>
  <c r="A76" i="11" s="1"/>
  <c r="E77" i="11"/>
  <c r="E78" i="11" l="1"/>
  <c r="F77" i="11"/>
  <c r="A77" i="11" s="1"/>
  <c r="E79" i="11" l="1"/>
  <c r="F78" i="11"/>
  <c r="A78" i="11" s="1"/>
  <c r="E80" i="11" l="1"/>
  <c r="F79" i="11"/>
  <c r="A79" i="11" s="1"/>
  <c r="F80" i="11" l="1"/>
  <c r="A80" i="11" s="1"/>
  <c r="E81" i="11"/>
  <c r="E82" i="11" l="1"/>
  <c r="F81" i="11"/>
  <c r="A81" i="11" s="1"/>
  <c r="F82" i="11" l="1"/>
  <c r="A82" i="11" s="1"/>
  <c r="E83" i="11"/>
  <c r="F83" i="11" l="1"/>
  <c r="A83" i="11" s="1"/>
  <c r="E84" i="11"/>
  <c r="E85" i="11" l="1"/>
  <c r="F84" i="11"/>
  <c r="A84" i="11" s="1"/>
  <c r="E86" i="11" l="1"/>
  <c r="F85" i="11"/>
  <c r="A85" i="11" s="1"/>
  <c r="E87" i="11" l="1"/>
  <c r="F86" i="11"/>
  <c r="A86" i="11" s="1"/>
  <c r="F87" i="11" l="1"/>
  <c r="A87" i="11" s="1"/>
  <c r="E88" i="11"/>
  <c r="F88" i="11" l="1"/>
  <c r="A88" i="11" s="1"/>
  <c r="E89" i="11"/>
  <c r="E90" i="11" l="1"/>
  <c r="F89" i="11"/>
  <c r="A89" i="11" s="1"/>
  <c r="E91" i="11" l="1"/>
  <c r="F90" i="11"/>
  <c r="A90" i="11" s="1"/>
  <c r="F91" i="11" l="1"/>
  <c r="A91" i="11" s="1"/>
  <c r="E92" i="11"/>
  <c r="E93" i="11" l="1"/>
  <c r="F92" i="11"/>
  <c r="A92" i="11" s="1"/>
  <c r="F93" i="11" l="1"/>
  <c r="A93" i="11" s="1"/>
  <c r="E94" i="11"/>
  <c r="E95" i="11" l="1"/>
  <c r="F94" i="11"/>
  <c r="A94" i="11" s="1"/>
  <c r="E96" i="11" l="1"/>
  <c r="F95" i="11"/>
  <c r="A95" i="11" s="1"/>
  <c r="F96" i="11" l="1"/>
  <c r="A96" i="11" s="1"/>
  <c r="E97" i="11"/>
  <c r="F97" i="11" l="1"/>
  <c r="A97" i="11" s="1"/>
  <c r="E98" i="11"/>
  <c r="E99" i="11" l="1"/>
  <c r="F98" i="11"/>
  <c r="A98" i="11" s="1"/>
  <c r="F99" i="11" l="1"/>
  <c r="A99" i="11" s="1"/>
  <c r="E100" i="11"/>
  <c r="E101" i="11" l="1"/>
  <c r="F100" i="11"/>
  <c r="A100" i="11" s="1"/>
  <c r="F101" i="11" l="1"/>
  <c r="A101" i="11" s="1"/>
  <c r="E102" i="11"/>
  <c r="E103" i="11" l="1"/>
  <c r="F102" i="11"/>
  <c r="A102" i="11" s="1"/>
  <c r="E104" i="11" l="1"/>
  <c r="F103" i="11"/>
  <c r="A103" i="11" s="1"/>
  <c r="F104" i="11" l="1"/>
  <c r="A104" i="11" s="1"/>
  <c r="E105" i="11"/>
  <c r="F105" i="11" l="1"/>
  <c r="A105" i="11" s="1"/>
  <c r="E106" i="11"/>
  <c r="E107" i="11" l="1"/>
  <c r="F106" i="11"/>
  <c r="A106" i="11" s="1"/>
  <c r="E108" i="11" l="1"/>
  <c r="F107" i="11"/>
  <c r="A107" i="11" s="1"/>
  <c r="F108" i="11" l="1"/>
  <c r="A108" i="11" s="1"/>
  <c r="E109" i="11"/>
  <c r="E110" i="11" l="1"/>
  <c r="F109" i="11"/>
  <c r="A109" i="11" s="1"/>
  <c r="F110" i="11" l="1"/>
  <c r="A110" i="11" s="1"/>
  <c r="E111" i="11"/>
  <c r="E112" i="11" l="1"/>
  <c r="F111" i="11"/>
  <c r="A111" i="11" s="1"/>
  <c r="E113" i="11" l="1"/>
  <c r="F112" i="11"/>
  <c r="A112" i="11" s="1"/>
  <c r="F113" i="11" l="1"/>
  <c r="A113" i="11" s="1"/>
  <c r="E114" i="11"/>
  <c r="E115" i="11" l="1"/>
  <c r="F114" i="11"/>
  <c r="A114" i="11" s="1"/>
  <c r="F115" i="11" l="1"/>
  <c r="A115" i="11" s="1"/>
  <c r="E116" i="11"/>
  <c r="F116" i="11" l="1"/>
  <c r="A116" i="11" s="1"/>
  <c r="E117" i="11"/>
  <c r="E118" i="11" l="1"/>
  <c r="F117" i="11"/>
  <c r="A117" i="11" s="1"/>
  <c r="E119" i="11" l="1"/>
  <c r="F118" i="11"/>
  <c r="A118" i="11" s="1"/>
  <c r="E120" i="11" l="1"/>
  <c r="F119" i="11"/>
  <c r="A119" i="11" s="1"/>
  <c r="E121" i="11" l="1"/>
  <c r="F120" i="11"/>
  <c r="A120" i="11" s="1"/>
  <c r="F121" i="11" l="1"/>
  <c r="A121" i="11" s="1"/>
  <c r="E122" i="11"/>
  <c r="F122" i="11" l="1"/>
  <c r="A122" i="11" s="1"/>
  <c r="E123" i="11"/>
  <c r="F123" i="11" l="1"/>
  <c r="A123" i="11" s="1"/>
  <c r="E124" i="11"/>
  <c r="E125" i="11" l="1"/>
  <c r="F124" i="11"/>
  <c r="A124" i="11" s="1"/>
  <c r="F125" i="11" l="1"/>
  <c r="A125" i="11" s="1"/>
  <c r="E126" i="11"/>
  <c r="E127" i="11" l="1"/>
  <c r="F126" i="11"/>
  <c r="A126" i="11" s="1"/>
  <c r="E128" i="11" l="1"/>
  <c r="F127" i="11"/>
  <c r="A127" i="11" s="1"/>
  <c r="E129" i="11" l="1"/>
  <c r="F128" i="11"/>
  <c r="A128" i="11" s="1"/>
  <c r="F129" i="11" l="1"/>
  <c r="A129" i="11" s="1"/>
  <c r="E130" i="11"/>
  <c r="F130" i="11" l="1"/>
  <c r="A130" i="11" s="1"/>
  <c r="E131" i="11"/>
  <c r="F131" i="11" l="1"/>
  <c r="A131" i="11" s="1"/>
  <c r="E132" i="11"/>
  <c r="E133" i="11" l="1"/>
  <c r="F132" i="11"/>
  <c r="A132" i="11" s="1"/>
  <c r="F133" i="11" l="1"/>
  <c r="A133" i="11" s="1"/>
  <c r="E134" i="11"/>
  <c r="E135" i="11" l="1"/>
  <c r="F134" i="11"/>
  <c r="A134" i="11" s="1"/>
  <c r="E136" i="11" l="1"/>
  <c r="F135" i="11"/>
  <c r="A135" i="11" s="1"/>
  <c r="E137" i="11" l="1"/>
  <c r="F136" i="11"/>
  <c r="A136" i="11" s="1"/>
  <c r="E138" i="11" l="1"/>
  <c r="F137" i="11"/>
  <c r="A137" i="11" s="1"/>
  <c r="F138" i="11" l="1"/>
  <c r="A138" i="11" s="1"/>
  <c r="E139" i="11"/>
  <c r="F139" i="11" l="1"/>
  <c r="A139" i="11" s="1"/>
  <c r="E140" i="11"/>
  <c r="F140" i="11" l="1"/>
  <c r="A140" i="11" s="1"/>
  <c r="E141" i="11"/>
  <c r="E142" i="11" l="1"/>
  <c r="F141" i="11"/>
  <c r="A141" i="11" s="1"/>
  <c r="E143" i="11" l="1"/>
  <c r="F142" i="11"/>
  <c r="A142" i="11" s="1"/>
  <c r="E144" i="11" l="1"/>
  <c r="F143" i="11"/>
  <c r="A143" i="11" s="1"/>
  <c r="F144" i="11" l="1"/>
  <c r="A144" i="11" s="1"/>
  <c r="E145" i="11"/>
  <c r="F145" i="11" l="1"/>
  <c r="A145" i="11" s="1"/>
  <c r="E146" i="11"/>
  <c r="E147" i="11" l="1"/>
  <c r="F146" i="11"/>
  <c r="A146" i="11" s="1"/>
  <c r="E148" i="11" l="1"/>
  <c r="F147" i="11"/>
  <c r="A147" i="11" s="1"/>
  <c r="E149" i="11" l="1"/>
  <c r="F148" i="11"/>
  <c r="A148" i="11" s="1"/>
  <c r="F149" i="11" l="1"/>
  <c r="A149" i="11" s="1"/>
  <c r="E150" i="11"/>
  <c r="E151" i="11" l="1"/>
  <c r="F150" i="11"/>
  <c r="A150" i="11" s="1"/>
  <c r="F151" i="11" l="1"/>
  <c r="A151" i="11" s="1"/>
  <c r="E152" i="11"/>
  <c r="F152" i="11" l="1"/>
  <c r="A152" i="11" s="1"/>
  <c r="E153" i="11"/>
  <c r="E154" i="11" l="1"/>
  <c r="F153" i="11"/>
  <c r="A153" i="11" s="1"/>
  <c r="F154" i="11" l="1"/>
  <c r="A154" i="11" s="1"/>
  <c r="E155" i="11"/>
  <c r="E156" i="11" l="1"/>
  <c r="F155" i="11"/>
  <c r="A155" i="11" s="1"/>
  <c r="E157" i="11" l="1"/>
  <c r="F156" i="11"/>
  <c r="A156" i="11" s="1"/>
  <c r="F157" i="11" l="1"/>
  <c r="A157" i="11" s="1"/>
  <c r="E158" i="11"/>
  <c r="E159" i="11" l="1"/>
  <c r="F158" i="11"/>
  <c r="A158" i="11" s="1"/>
  <c r="E160" i="11" l="1"/>
  <c r="F159" i="11"/>
  <c r="A159" i="11" s="1"/>
  <c r="E161" i="11" l="1"/>
  <c r="F160" i="11"/>
  <c r="A160" i="11" s="1"/>
  <c r="E162" i="11" l="1"/>
  <c r="F161" i="11"/>
  <c r="A161" i="11" s="1"/>
  <c r="E163" i="11" l="1"/>
  <c r="F162" i="11"/>
  <c r="A162" i="11" s="1"/>
  <c r="F163" i="11" l="1"/>
  <c r="A163" i="11" s="1"/>
  <c r="E164" i="11"/>
  <c r="F164" i="11" l="1"/>
  <c r="A164" i="11" s="1"/>
  <c r="E165" i="11"/>
  <c r="F165" i="11" l="1"/>
  <c r="A165" i="11" s="1"/>
  <c r="E166" i="11"/>
  <c r="E167" i="11" l="1"/>
  <c r="F166" i="11"/>
  <c r="A166" i="11" s="1"/>
  <c r="E168" i="11" l="1"/>
  <c r="F167" i="11"/>
  <c r="A167" i="11" s="1"/>
  <c r="F168" i="11" l="1"/>
  <c r="A168" i="11" s="1"/>
  <c r="E169" i="11"/>
  <c r="F169" i="11" l="1"/>
  <c r="A169" i="11" s="1"/>
  <c r="E170" i="11"/>
  <c r="E171" i="11" l="1"/>
  <c r="F170" i="11"/>
  <c r="A170" i="11" s="1"/>
  <c r="F171" i="11" l="1"/>
  <c r="A171" i="11" s="1"/>
  <c r="E172" i="11"/>
  <c r="F172" i="11" l="1"/>
  <c r="A172" i="11" s="1"/>
  <c r="E173" i="11"/>
  <c r="E174" i="11" l="1"/>
  <c r="F173" i="11"/>
  <c r="A173" i="11" s="1"/>
  <c r="F174" i="11" l="1"/>
  <c r="A174" i="11" s="1"/>
  <c r="E175" i="11"/>
  <c r="E176" i="11" l="1"/>
  <c r="F175" i="11"/>
  <c r="A175" i="11" s="1"/>
  <c r="E177" i="11" l="1"/>
  <c r="F176" i="11"/>
  <c r="A176" i="11" s="1"/>
  <c r="E178" i="11" l="1"/>
  <c r="F177" i="11"/>
  <c r="A177" i="11" s="1"/>
  <c r="E179" i="11" l="1"/>
  <c r="F178" i="11"/>
  <c r="A178" i="11" s="1"/>
  <c r="F179" i="11" l="1"/>
  <c r="A179" i="11" s="1"/>
  <c r="E180" i="11"/>
  <c r="F180" i="11" l="1"/>
  <c r="A180" i="11" s="1"/>
  <c r="E181" i="11"/>
  <c r="E182" i="11" l="1"/>
  <c r="F181" i="11"/>
  <c r="A181" i="11" s="1"/>
  <c r="F182" i="11" l="1"/>
  <c r="A182" i="11" s="1"/>
  <c r="E183" i="11"/>
  <c r="E184" i="11" l="1"/>
  <c r="F184" i="11" s="1"/>
  <c r="A184" i="11" s="1"/>
  <c r="F183" i="11"/>
  <c r="A183" i="11" s="1"/>
  <c r="E185" i="11" l="1"/>
  <c r="E186" i="11" s="1"/>
  <c r="E187" i="11" s="1"/>
  <c r="E188" i="11" s="1"/>
  <c r="E189" i="11" s="1"/>
  <c r="E190" i="11" s="1"/>
  <c r="E191" i="11" s="1"/>
  <c r="E192" i="11" s="1"/>
  <c r="E193" i="11" s="1"/>
  <c r="E194" i="11" s="1"/>
  <c r="F185" i="11"/>
  <c r="A185" i="11" s="1"/>
  <c r="F186" i="11" l="1"/>
  <c r="A186" i="11" s="1"/>
  <c r="E195" i="11"/>
  <c r="F194" i="11"/>
  <c r="A194" i="11" s="1"/>
  <c r="F190" i="11"/>
  <c r="A190" i="11" s="1"/>
  <c r="F191" i="11"/>
  <c r="A191" i="11" s="1"/>
  <c r="F192" i="11"/>
  <c r="A192" i="11" s="1"/>
  <c r="F189" i="11"/>
  <c r="A189" i="11" s="1"/>
  <c r="F188" i="11"/>
  <c r="A188" i="11" s="1"/>
  <c r="F187" i="11"/>
  <c r="A187" i="11" s="1"/>
  <c r="F193" i="11"/>
  <c r="A193" i="11" s="1"/>
  <c r="E196" i="11" l="1"/>
  <c r="F195" i="11"/>
  <c r="A195" i="11" s="1"/>
  <c r="E197" i="11" l="1"/>
  <c r="F196" i="11"/>
  <c r="A196" i="11" s="1"/>
  <c r="E198" i="11" l="1"/>
  <c r="F197" i="11"/>
  <c r="A197" i="11" s="1"/>
  <c r="E199" i="11" l="1"/>
  <c r="F198" i="11"/>
  <c r="A198" i="11" s="1"/>
  <c r="E200" i="11" l="1"/>
  <c r="F199" i="11"/>
  <c r="A199" i="11" s="1"/>
  <c r="E201" i="11" l="1"/>
  <c r="F200" i="11"/>
  <c r="A200" i="11" s="1"/>
  <c r="F201" i="11" l="1"/>
  <c r="A201" i="11" s="1"/>
  <c r="E202" i="11"/>
  <c r="E203" i="11" l="1"/>
  <c r="F202" i="11"/>
  <c r="A202" i="11" s="1"/>
  <c r="E204" i="11" l="1"/>
  <c r="F203" i="11"/>
  <c r="A203" i="11" s="1"/>
  <c r="E205" i="11" l="1"/>
  <c r="F204" i="11"/>
  <c r="A204" i="11" s="1"/>
  <c r="E206" i="11" l="1"/>
  <c r="F205" i="11"/>
  <c r="A205" i="11" s="1"/>
  <c r="E207" i="11" l="1"/>
  <c r="F206" i="11"/>
  <c r="A206" i="11" s="1"/>
  <c r="E208" i="11" l="1"/>
  <c r="F207" i="11"/>
  <c r="A207" i="11" s="1"/>
  <c r="E209" i="11" l="1"/>
  <c r="F208" i="11"/>
  <c r="A208" i="11" s="1"/>
  <c r="E210" i="11" l="1"/>
  <c r="F209" i="11"/>
  <c r="A209" i="11" s="1"/>
  <c r="E211" i="11" l="1"/>
  <c r="F210" i="11"/>
  <c r="A210" i="11" s="1"/>
  <c r="E212" i="11" l="1"/>
  <c r="F211" i="11"/>
  <c r="A211" i="11" s="1"/>
  <c r="E213" i="11" l="1"/>
  <c r="F212" i="11"/>
  <c r="A212" i="11" s="1"/>
  <c r="E214" i="11" l="1"/>
  <c r="F213" i="11"/>
  <c r="A213" i="11" s="1"/>
  <c r="E215" i="11" l="1"/>
  <c r="F214" i="11"/>
  <c r="A214" i="11" s="1"/>
  <c r="E216" i="11" l="1"/>
  <c r="F215" i="11"/>
  <c r="A215" i="11" s="1"/>
  <c r="E217" i="11" l="1"/>
  <c r="F216" i="11"/>
  <c r="A216" i="11" s="1"/>
  <c r="E218" i="11" l="1"/>
  <c r="F217" i="11"/>
  <c r="A217" i="11" s="1"/>
  <c r="E219" i="11" l="1"/>
  <c r="F218" i="11"/>
  <c r="A218" i="11" s="1"/>
  <c r="E220" i="11" l="1"/>
  <c r="F219" i="11"/>
  <c r="A219" i="11" s="1"/>
  <c r="E221" i="11" l="1"/>
  <c r="F220" i="11"/>
  <c r="A220" i="11" s="1"/>
  <c r="E222" i="11" l="1"/>
  <c r="F221" i="11"/>
  <c r="A221" i="11" s="1"/>
  <c r="E223" i="11" l="1"/>
  <c r="F222" i="11"/>
  <c r="A222" i="11" s="1"/>
  <c r="E224" i="11" l="1"/>
  <c r="F223" i="11"/>
  <c r="A223" i="11" s="1"/>
  <c r="E225" i="11" l="1"/>
  <c r="F224" i="11"/>
  <c r="A224" i="11" s="1"/>
  <c r="E226" i="11" l="1"/>
  <c r="F225" i="11"/>
  <c r="A225" i="11" s="1"/>
  <c r="E227" i="11" l="1"/>
  <c r="F226" i="11"/>
  <c r="A226" i="11" s="1"/>
  <c r="E228" i="11" l="1"/>
  <c r="F227" i="11"/>
  <c r="A227" i="11" s="1"/>
  <c r="E229" i="11" l="1"/>
  <c r="F228" i="11"/>
  <c r="A228" i="11" s="1"/>
  <c r="E230" i="11" l="1"/>
  <c r="F229" i="11"/>
  <c r="A229" i="11" s="1"/>
  <c r="E231" i="11" l="1"/>
  <c r="F230" i="11"/>
  <c r="A230" i="11" s="1"/>
  <c r="E232" i="11" l="1"/>
  <c r="F231" i="11"/>
  <c r="A231" i="11" s="1"/>
  <c r="E233" i="11" l="1"/>
  <c r="F232" i="11"/>
  <c r="A232" i="11" s="1"/>
  <c r="E234" i="11" l="1"/>
  <c r="F233" i="11"/>
  <c r="A233" i="11" s="1"/>
  <c r="E235" i="11" l="1"/>
  <c r="F234" i="11"/>
  <c r="A234" i="11" s="1"/>
  <c r="F235" i="11" l="1"/>
  <c r="A235" i="11" s="1"/>
  <c r="E236" i="11"/>
  <c r="E237" i="11" l="1"/>
  <c r="F236" i="11"/>
  <c r="A236" i="11" s="1"/>
  <c r="E238" i="11" l="1"/>
  <c r="F237" i="11"/>
  <c r="A237" i="11" s="1"/>
  <c r="E239" i="11" l="1"/>
  <c r="F238" i="11"/>
  <c r="A238" i="11" s="1"/>
  <c r="F239" i="11" l="1"/>
  <c r="A239" i="11" s="1"/>
  <c r="E240" i="11"/>
  <c r="E241" i="11" l="1"/>
  <c r="F240" i="11"/>
  <c r="A240" i="11" s="1"/>
  <c r="E242" i="11" l="1"/>
  <c r="F241" i="11"/>
  <c r="A241" i="11" s="1"/>
  <c r="E243" i="11" l="1"/>
  <c r="F242" i="11"/>
  <c r="A242" i="11" s="1"/>
  <c r="E244" i="11" l="1"/>
  <c r="F243" i="11"/>
  <c r="A243" i="11" s="1"/>
  <c r="E245" i="11" l="1"/>
  <c r="F244" i="11"/>
  <c r="A244" i="11" s="1"/>
  <c r="E246" i="11" l="1"/>
  <c r="F245" i="11"/>
  <c r="A245" i="11" s="1"/>
  <c r="E247" i="11" l="1"/>
  <c r="F246" i="11"/>
  <c r="A246" i="11" s="1"/>
  <c r="F247" i="11" l="1"/>
  <c r="A247" i="11" s="1"/>
  <c r="E248" i="11"/>
  <c r="E249" i="11" l="1"/>
  <c r="F248" i="11"/>
  <c r="A248" i="11" s="1"/>
  <c r="E250" i="11" l="1"/>
  <c r="F249" i="11"/>
  <c r="A249" i="11" s="1"/>
  <c r="E251" i="11" l="1"/>
  <c r="F250" i="11"/>
  <c r="A250" i="11" s="1"/>
  <c r="E252" i="11" l="1"/>
  <c r="F251" i="11"/>
  <c r="A251" i="11" s="1"/>
  <c r="E253" i="11" l="1"/>
  <c r="F252" i="11"/>
  <c r="A252" i="11" s="1"/>
  <c r="E254" i="11" l="1"/>
  <c r="F253" i="11"/>
  <c r="A253" i="11" s="1"/>
  <c r="E255" i="11" l="1"/>
  <c r="F254" i="11"/>
  <c r="A254" i="11" s="1"/>
  <c r="E256" i="11" l="1"/>
  <c r="F255" i="11"/>
  <c r="A255" i="11" s="1"/>
  <c r="E257" i="11" l="1"/>
  <c r="F256" i="11"/>
  <c r="A256" i="11" s="1"/>
  <c r="E258" i="11" l="1"/>
  <c r="F257" i="11"/>
  <c r="A257" i="11" s="1"/>
  <c r="E259" i="11" l="1"/>
  <c r="F258" i="11"/>
  <c r="A258" i="11" s="1"/>
  <c r="E260" i="11" l="1"/>
  <c r="F259" i="11"/>
  <c r="A259" i="11" s="1"/>
  <c r="E261" i="11" l="1"/>
  <c r="F260" i="11"/>
  <c r="A260" i="11" s="1"/>
  <c r="E262" i="11" l="1"/>
  <c r="F261" i="11"/>
  <c r="A261" i="11" s="1"/>
  <c r="E263" i="11" l="1"/>
  <c r="F262" i="11"/>
  <c r="A262" i="11" s="1"/>
  <c r="E264" i="11" l="1"/>
  <c r="F263" i="11"/>
  <c r="A263" i="11" s="1"/>
  <c r="E265" i="11" l="1"/>
  <c r="F264" i="11"/>
  <c r="A264" i="11" s="1"/>
  <c r="E266" i="11" l="1"/>
  <c r="F265" i="11"/>
  <c r="A265" i="11" s="1"/>
  <c r="E267" i="11" l="1"/>
  <c r="F266" i="11"/>
  <c r="A266" i="11" s="1"/>
  <c r="E268" i="11" l="1"/>
  <c r="F267" i="11"/>
  <c r="A267" i="11" s="1"/>
  <c r="E269" i="11" l="1"/>
  <c r="F268" i="11"/>
  <c r="A268" i="11" s="1"/>
  <c r="E270" i="11" l="1"/>
  <c r="F269" i="11"/>
  <c r="A269" i="11" s="1"/>
  <c r="E271" i="11" l="1"/>
  <c r="F270" i="11"/>
  <c r="A270" i="11" s="1"/>
  <c r="E272" i="11" l="1"/>
  <c r="F271" i="11"/>
  <c r="A271" i="11" s="1"/>
  <c r="E273" i="11" l="1"/>
  <c r="F272" i="11"/>
  <c r="A272" i="11" s="1"/>
  <c r="E274" i="11" l="1"/>
  <c r="F273" i="11"/>
  <c r="A273" i="11" s="1"/>
  <c r="E275" i="11" l="1"/>
  <c r="F274" i="11"/>
  <c r="A274" i="11" s="1"/>
  <c r="F275" i="11" l="1"/>
  <c r="A275" i="11" s="1"/>
  <c r="E276" i="11"/>
  <c r="E277" i="11" l="1"/>
  <c r="F276" i="11"/>
  <c r="A276" i="11" s="1"/>
  <c r="E278" i="11" l="1"/>
  <c r="F277" i="11"/>
  <c r="A277" i="11" s="1"/>
  <c r="E279" i="11" l="1"/>
  <c r="F278" i="11"/>
  <c r="A278" i="11" s="1"/>
  <c r="E280" i="11" l="1"/>
  <c r="F279" i="11"/>
  <c r="A279" i="11" s="1"/>
  <c r="E281" i="11" l="1"/>
  <c r="F280" i="11"/>
  <c r="A280" i="11" s="1"/>
  <c r="F281" i="11" l="1"/>
  <c r="A281" i="11" s="1"/>
  <c r="E282" i="11"/>
  <c r="E283" i="11" l="1"/>
  <c r="F282" i="11"/>
  <c r="A282" i="11" s="1"/>
  <c r="E284" i="11" l="1"/>
  <c r="F283" i="11"/>
  <c r="A283" i="11" s="1"/>
  <c r="E285" i="11" l="1"/>
  <c r="F284" i="11"/>
  <c r="A284" i="11" s="1"/>
  <c r="E286" i="11" l="1"/>
  <c r="F285" i="11"/>
  <c r="A285" i="11" s="1"/>
  <c r="E287" i="11" l="1"/>
  <c r="F286" i="11"/>
  <c r="A286" i="11" s="1"/>
  <c r="E288" i="11" l="1"/>
  <c r="F287" i="11"/>
  <c r="A287" i="11" s="1"/>
  <c r="E289" i="11" l="1"/>
  <c r="F288" i="11"/>
  <c r="A288" i="11" s="1"/>
  <c r="E290" i="11" l="1"/>
  <c r="F289" i="11"/>
  <c r="A289" i="11" s="1"/>
  <c r="E291" i="11" l="1"/>
  <c r="F290" i="11"/>
  <c r="A290" i="11" s="1"/>
  <c r="E292" i="11" l="1"/>
  <c r="F291" i="11"/>
  <c r="A291" i="11" s="1"/>
  <c r="E293" i="11" l="1"/>
  <c r="F292" i="11"/>
  <c r="A292" i="11" s="1"/>
  <c r="E294" i="11" l="1"/>
  <c r="F293" i="11"/>
  <c r="A293" i="11" s="1"/>
  <c r="E295" i="11" l="1"/>
  <c r="F294" i="11"/>
  <c r="A294" i="11" s="1"/>
  <c r="E296" i="11" l="1"/>
  <c r="F295" i="11"/>
  <c r="A295" i="11" s="1"/>
  <c r="E297" i="11" l="1"/>
  <c r="F296" i="11"/>
  <c r="A296" i="11" s="1"/>
  <c r="F297" i="11" l="1"/>
  <c r="A297" i="11" s="1"/>
  <c r="E298" i="11"/>
  <c r="E299" i="11" l="1"/>
  <c r="F298" i="11"/>
  <c r="A298" i="11" s="1"/>
  <c r="E300" i="11" l="1"/>
  <c r="F299" i="11"/>
  <c r="A299" i="11" s="1"/>
  <c r="E301" i="11" l="1"/>
  <c r="F300" i="11"/>
  <c r="A300" i="11" s="1"/>
  <c r="E302" i="11" l="1"/>
  <c r="F301" i="11"/>
  <c r="A301" i="11" s="1"/>
  <c r="E303" i="11" l="1"/>
  <c r="F302" i="11"/>
  <c r="A302" i="11" s="1"/>
  <c r="E304" i="11" l="1"/>
  <c r="F303" i="11"/>
  <c r="A303" i="11" s="1"/>
  <c r="E305" i="11" l="1"/>
  <c r="F304" i="11"/>
  <c r="A304" i="11" s="1"/>
  <c r="E306" i="11" l="1"/>
  <c r="F305" i="11"/>
  <c r="A305" i="11" s="1"/>
  <c r="E307" i="11" l="1"/>
  <c r="F306" i="11"/>
  <c r="A306" i="11" s="1"/>
  <c r="F307" i="11" l="1"/>
  <c r="A307" i="11" s="1"/>
  <c r="E308" i="11"/>
  <c r="E309" i="11" l="1"/>
  <c r="F308" i="11"/>
  <c r="A308" i="11" s="1"/>
  <c r="E310" i="11" l="1"/>
  <c r="F309" i="11"/>
  <c r="A309" i="11" s="1"/>
  <c r="E311" i="11" l="1"/>
  <c r="F310" i="11"/>
  <c r="A310" i="11" s="1"/>
  <c r="E312" i="11" l="1"/>
  <c r="F311" i="11"/>
  <c r="A311" i="11" s="1"/>
  <c r="E313" i="11" l="1"/>
  <c r="F312" i="11"/>
  <c r="A312" i="11" s="1"/>
  <c r="E314" i="11" l="1"/>
  <c r="F313" i="11"/>
  <c r="A313" i="11" s="1"/>
  <c r="E315" i="11" l="1"/>
  <c r="F314" i="11"/>
  <c r="A314" i="11" s="1"/>
  <c r="E316" i="11" l="1"/>
  <c r="F315" i="11"/>
  <c r="A315" i="11" s="1"/>
  <c r="E317" i="11" l="1"/>
  <c r="F316" i="11"/>
  <c r="A316" i="11" s="1"/>
  <c r="E318" i="11" l="1"/>
  <c r="F317" i="11"/>
  <c r="A317" i="11" s="1"/>
  <c r="E319" i="11" l="1"/>
  <c r="F318" i="11"/>
  <c r="A318" i="11" s="1"/>
  <c r="E320" i="11" l="1"/>
  <c r="F319" i="11"/>
  <c r="A319" i="11" s="1"/>
  <c r="E321" i="11" l="1"/>
  <c r="F320" i="11"/>
  <c r="A320" i="11" s="1"/>
  <c r="F321" i="11" l="1"/>
  <c r="A321" i="11" s="1"/>
  <c r="E322" i="11"/>
  <c r="E323" i="11" l="1"/>
  <c r="F322" i="11"/>
  <c r="A322" i="11" s="1"/>
  <c r="F323" i="11" l="1"/>
  <c r="A323" i="11" s="1"/>
  <c r="E324" i="11"/>
  <c r="E325" i="11" l="1"/>
  <c r="F324" i="11"/>
  <c r="A324" i="11" s="1"/>
  <c r="E326" i="11" l="1"/>
  <c r="F325" i="11"/>
  <c r="A325" i="11" s="1"/>
  <c r="E327" i="11" l="1"/>
  <c r="F326" i="11"/>
  <c r="A326" i="11" s="1"/>
  <c r="E328" i="11" l="1"/>
  <c r="F327" i="11"/>
  <c r="A327" i="11" s="1"/>
  <c r="E329" i="11" l="1"/>
  <c r="F328" i="11"/>
  <c r="A328" i="11" s="1"/>
  <c r="E330" i="11" l="1"/>
  <c r="F329" i="11"/>
  <c r="A329" i="11" s="1"/>
  <c r="E331" i="11" l="1"/>
  <c r="F330" i="11"/>
  <c r="A330" i="11" s="1"/>
  <c r="E332" i="11" l="1"/>
  <c r="F331" i="11"/>
  <c r="A331" i="11" s="1"/>
  <c r="E333" i="11" l="1"/>
  <c r="F332" i="11"/>
  <c r="A332" i="11" s="1"/>
  <c r="E334" i="11" l="1"/>
  <c r="F333" i="11"/>
  <c r="A333" i="11" s="1"/>
  <c r="E335" i="11" l="1"/>
  <c r="F334" i="11"/>
  <c r="A334" i="11" s="1"/>
  <c r="E336" i="11" l="1"/>
  <c r="F335" i="11"/>
  <c r="A335" i="11" s="1"/>
  <c r="F336" i="11" l="1"/>
  <c r="A336" i="11" s="1"/>
  <c r="E337" i="11"/>
  <c r="E338" i="11" l="1"/>
  <c r="F337" i="11"/>
  <c r="A337" i="11" s="1"/>
  <c r="E339" i="11" l="1"/>
  <c r="F338" i="11"/>
  <c r="A338" i="11" s="1"/>
  <c r="E340" i="11" l="1"/>
  <c r="F339" i="11"/>
  <c r="A339" i="11" s="1"/>
  <c r="F340" i="11" l="1"/>
  <c r="A340" i="11" s="1"/>
  <c r="E341" i="11"/>
  <c r="E342" i="11" l="1"/>
  <c r="F341" i="11"/>
  <c r="A341" i="11" s="1"/>
  <c r="E343" i="11" l="1"/>
  <c r="F342" i="11"/>
  <c r="A342" i="11" s="1"/>
  <c r="E344" i="11" l="1"/>
  <c r="F343" i="11"/>
  <c r="A343" i="11" s="1"/>
  <c r="F344" i="11" l="1"/>
  <c r="A344" i="11" s="1"/>
  <c r="E345" i="11"/>
  <c r="E346" i="11" l="1"/>
  <c r="F345" i="11"/>
  <c r="A345" i="11" s="1"/>
  <c r="E347" i="11" l="1"/>
  <c r="F346" i="11"/>
  <c r="A346" i="11" s="1"/>
  <c r="E348" i="11" l="1"/>
  <c r="F347" i="11"/>
  <c r="A347" i="11" s="1"/>
  <c r="F348" i="11" l="1"/>
  <c r="A348" i="11" s="1"/>
  <c r="E349" i="11"/>
  <c r="E350" i="11" l="1"/>
  <c r="F349" i="11"/>
  <c r="A349" i="11" s="1"/>
  <c r="E351" i="11" l="1"/>
  <c r="F350" i="11"/>
  <c r="A350" i="11" s="1"/>
  <c r="E352" i="11" l="1"/>
  <c r="F351" i="11"/>
  <c r="A351" i="11" s="1"/>
  <c r="F352" i="11" l="1"/>
  <c r="A352" i="11" s="1"/>
  <c r="E353" i="11"/>
  <c r="E354" i="11" l="1"/>
  <c r="F353" i="11"/>
  <c r="A353" i="11" s="1"/>
  <c r="E355" i="11" l="1"/>
  <c r="F354" i="11"/>
  <c r="A354" i="11" s="1"/>
  <c r="E356" i="11" l="1"/>
  <c r="F355" i="11"/>
  <c r="A355" i="11" s="1"/>
  <c r="E357" i="11" l="1"/>
  <c r="F356" i="11"/>
  <c r="A356" i="11" s="1"/>
  <c r="E358" i="11" l="1"/>
  <c r="F357" i="11"/>
  <c r="A357" i="11" s="1"/>
  <c r="E359" i="11" l="1"/>
  <c r="F358" i="11"/>
  <c r="A358" i="11" s="1"/>
  <c r="E360" i="11" l="1"/>
  <c r="F359" i="11"/>
  <c r="A359" i="11" s="1"/>
  <c r="E361" i="11" l="1"/>
  <c r="F360" i="11"/>
  <c r="A360" i="11" s="1"/>
  <c r="E362" i="11" l="1"/>
  <c r="F361" i="11"/>
  <c r="A361" i="11" s="1"/>
  <c r="E363" i="11" l="1"/>
  <c r="F362" i="11"/>
  <c r="A362" i="11" s="1"/>
  <c r="E364" i="11" l="1"/>
  <c r="F363" i="11"/>
  <c r="A363" i="11" s="1"/>
  <c r="E365" i="11" l="1"/>
  <c r="F364" i="11"/>
  <c r="A364" i="11" s="1"/>
  <c r="E366" i="11" l="1"/>
  <c r="F365" i="11"/>
  <c r="A365" i="11" s="1"/>
  <c r="E367" i="11" l="1"/>
  <c r="F366" i="11"/>
  <c r="A366" i="11" s="1"/>
  <c r="E368" i="11" l="1"/>
  <c r="F367" i="11"/>
  <c r="A367" i="11" s="1"/>
  <c r="E369" i="11" l="1"/>
  <c r="F368" i="11"/>
  <c r="A368" i="11" s="1"/>
  <c r="E370" i="11" l="1"/>
  <c r="F369" i="11"/>
  <c r="A369" i="11" s="1"/>
  <c r="E371" i="11" l="1"/>
  <c r="F370" i="11"/>
  <c r="A370" i="11" s="1"/>
  <c r="E372" i="11" l="1"/>
  <c r="F371" i="11"/>
  <c r="A371" i="11" s="1"/>
  <c r="E373" i="11" l="1"/>
  <c r="F372" i="11"/>
  <c r="A372" i="11" s="1"/>
  <c r="E374" i="11" l="1"/>
  <c r="F373" i="11"/>
  <c r="A373" i="11" s="1"/>
  <c r="E375" i="11" l="1"/>
  <c r="F374" i="11"/>
  <c r="A374" i="11" s="1"/>
  <c r="E376" i="11" l="1"/>
  <c r="F375" i="11"/>
  <c r="A375" i="11" s="1"/>
  <c r="E377" i="11" l="1"/>
  <c r="F376" i="11"/>
  <c r="A376" i="11" s="1"/>
  <c r="E378" i="11" l="1"/>
  <c r="F377" i="11"/>
  <c r="A377" i="11" s="1"/>
  <c r="E379" i="11" l="1"/>
  <c r="F378" i="11"/>
  <c r="A378" i="11" s="1"/>
  <c r="E380" i="11" l="1"/>
  <c r="F379" i="11"/>
  <c r="A379" i="11" s="1"/>
  <c r="F380" i="11" l="1"/>
  <c r="A380" i="11" s="1"/>
  <c r="E381" i="11"/>
  <c r="E382" i="11" l="1"/>
  <c r="F381" i="11"/>
  <c r="A381" i="11" s="1"/>
  <c r="E383" i="11" l="1"/>
  <c r="F382" i="11"/>
  <c r="A382" i="11" s="1"/>
  <c r="E384" i="11" l="1"/>
  <c r="F383" i="11"/>
  <c r="A383" i="11" s="1"/>
  <c r="F384" i="11" l="1"/>
  <c r="A384" i="11" s="1"/>
  <c r="E385" i="11"/>
  <c r="E386" i="11" l="1"/>
  <c r="F385" i="11"/>
  <c r="A385" i="11" s="1"/>
  <c r="E387" i="11" l="1"/>
  <c r="F386" i="11"/>
  <c r="A386" i="11" s="1"/>
  <c r="E388" i="11" l="1"/>
  <c r="F387" i="11"/>
  <c r="A387" i="11" s="1"/>
  <c r="E389" i="11" l="1"/>
  <c r="F388" i="11"/>
  <c r="A388" i="11" s="1"/>
  <c r="E390" i="11" l="1"/>
  <c r="F389" i="11"/>
  <c r="A389" i="11" s="1"/>
  <c r="E391" i="11" l="1"/>
  <c r="F390" i="11"/>
  <c r="A390" i="11" s="1"/>
  <c r="E392" i="11" l="1"/>
  <c r="F391" i="11"/>
  <c r="A391" i="11" s="1"/>
  <c r="F392" i="11" l="1"/>
  <c r="A392" i="11" s="1"/>
  <c r="E393" i="11"/>
  <c r="E394" i="11" l="1"/>
  <c r="F393" i="11"/>
  <c r="A393" i="11" s="1"/>
  <c r="E395" i="11" l="1"/>
  <c r="F394" i="11"/>
  <c r="A394" i="11" s="1"/>
  <c r="E396" i="11" l="1"/>
  <c r="F395" i="11"/>
  <c r="A395" i="11" s="1"/>
  <c r="F396" i="11" l="1"/>
  <c r="A396" i="11" s="1"/>
  <c r="E397" i="11"/>
  <c r="E398" i="11" l="1"/>
  <c r="F397" i="11"/>
  <c r="A397" i="11" s="1"/>
  <c r="E399" i="11" l="1"/>
  <c r="F398" i="11"/>
  <c r="A398" i="11" s="1"/>
  <c r="E400" i="11" l="1"/>
  <c r="F399" i="11"/>
  <c r="A399" i="11" s="1"/>
  <c r="F400" i="11" l="1"/>
  <c r="A400" i="11" s="1"/>
  <c r="E401" i="11"/>
  <c r="E402" i="11" l="1"/>
  <c r="F401" i="11"/>
  <c r="A401" i="11" s="1"/>
  <c r="E403" i="11" l="1"/>
  <c r="F402" i="11"/>
  <c r="A402" i="11" s="1"/>
  <c r="E404" i="11" l="1"/>
  <c r="F403" i="11"/>
  <c r="A403" i="11" s="1"/>
  <c r="E405" i="11" l="1"/>
  <c r="F404" i="11"/>
  <c r="A404" i="11" s="1"/>
  <c r="E406" i="11" l="1"/>
  <c r="F405" i="11"/>
  <c r="A405" i="11" s="1"/>
  <c r="E407" i="11" l="1"/>
  <c r="F406" i="11"/>
  <c r="A406" i="11" s="1"/>
  <c r="E408" i="11" l="1"/>
  <c r="F407" i="11"/>
  <c r="A407" i="11" s="1"/>
  <c r="E409" i="11" l="1"/>
  <c r="F408" i="11"/>
  <c r="A408" i="11" s="1"/>
  <c r="E410" i="11" l="1"/>
  <c r="F409" i="11"/>
  <c r="A409" i="11" s="1"/>
  <c r="E411" i="11" l="1"/>
  <c r="F410" i="11"/>
  <c r="A410" i="11" s="1"/>
  <c r="E412" i="11" l="1"/>
  <c r="F411" i="11"/>
  <c r="A411" i="11" s="1"/>
  <c r="F412" i="11" l="1"/>
  <c r="A412" i="11" s="1"/>
  <c r="E413" i="11"/>
  <c r="E414" i="11" l="1"/>
  <c r="F413" i="11"/>
  <c r="A413" i="11" s="1"/>
  <c r="E415" i="11" l="1"/>
  <c r="F414" i="11"/>
  <c r="A414" i="11" s="1"/>
  <c r="E416" i="11" l="1"/>
  <c r="F415" i="11"/>
  <c r="A415" i="11" s="1"/>
  <c r="F416" i="11" l="1"/>
  <c r="A416" i="11" s="1"/>
  <c r="E417" i="11"/>
  <c r="E418" i="11" l="1"/>
  <c r="F417" i="11"/>
  <c r="A417" i="11" s="1"/>
  <c r="E419" i="11" l="1"/>
  <c r="F418" i="11"/>
  <c r="A418" i="11" s="1"/>
  <c r="E420" i="11" l="1"/>
  <c r="F419" i="11"/>
  <c r="A419" i="11" s="1"/>
  <c r="E421" i="11" l="1"/>
  <c r="F420" i="11"/>
  <c r="A420" i="11" s="1"/>
  <c r="E422" i="11" l="1"/>
  <c r="F421" i="11"/>
  <c r="A421" i="11" s="1"/>
  <c r="E423" i="11" l="1"/>
  <c r="F422" i="11"/>
  <c r="A422" i="11" s="1"/>
  <c r="E424" i="11" l="1"/>
  <c r="F423" i="11"/>
  <c r="A423" i="11" s="1"/>
  <c r="E425" i="11" l="1"/>
  <c r="F424" i="11"/>
  <c r="A424" i="11" s="1"/>
  <c r="E426" i="11" l="1"/>
  <c r="F425" i="11"/>
  <c r="A425" i="11" s="1"/>
  <c r="E427" i="11" l="1"/>
  <c r="F426" i="11"/>
  <c r="A426" i="11" s="1"/>
  <c r="E428" i="11" l="1"/>
  <c r="F427" i="11"/>
  <c r="A427" i="11" s="1"/>
  <c r="E429" i="11" l="1"/>
  <c r="F428" i="11"/>
  <c r="A428" i="11" s="1"/>
  <c r="E430" i="11" l="1"/>
  <c r="F429" i="11"/>
  <c r="A429" i="11" s="1"/>
  <c r="E431" i="11" l="1"/>
  <c r="F430" i="11"/>
  <c r="A430" i="11" s="1"/>
  <c r="E432" i="11" l="1"/>
  <c r="F431" i="11"/>
  <c r="A431" i="11" s="1"/>
  <c r="F432" i="11" l="1"/>
  <c r="A432" i="11" s="1"/>
  <c r="E433" i="11"/>
  <c r="E434" i="11" l="1"/>
  <c r="F433" i="11"/>
  <c r="A433" i="11" s="1"/>
  <c r="E435" i="11" l="1"/>
  <c r="F434" i="11"/>
  <c r="A434" i="11" s="1"/>
  <c r="E436" i="11" l="1"/>
  <c r="F435" i="11"/>
  <c r="A435" i="11" s="1"/>
  <c r="E437" i="11" l="1"/>
  <c r="F436" i="11"/>
  <c r="A436" i="11" s="1"/>
  <c r="E438" i="11" l="1"/>
  <c r="F437" i="11"/>
  <c r="A437" i="11" s="1"/>
  <c r="E439" i="11" l="1"/>
  <c r="F438" i="11"/>
  <c r="A438" i="11" s="1"/>
  <c r="E440" i="11" l="1"/>
  <c r="F439" i="11"/>
  <c r="A439" i="11" s="1"/>
  <c r="E441" i="11" l="1"/>
  <c r="F440" i="11"/>
  <c r="A440" i="11" s="1"/>
  <c r="E442" i="11" l="1"/>
  <c r="F441" i="11"/>
  <c r="A441" i="11" s="1"/>
  <c r="E443" i="11" l="1"/>
  <c r="F442" i="11"/>
  <c r="A442" i="11" s="1"/>
  <c r="E444" i="11" l="1"/>
  <c r="F443" i="11"/>
  <c r="A443" i="11" s="1"/>
  <c r="F444" i="11" l="1"/>
  <c r="A444" i="11" s="1"/>
  <c r="E445" i="11"/>
  <c r="E446" i="11" l="1"/>
  <c r="F445" i="11"/>
  <c r="A445" i="11" s="1"/>
  <c r="E447" i="11" l="1"/>
  <c r="F446" i="11"/>
  <c r="A446" i="11" s="1"/>
  <c r="E448" i="11" l="1"/>
  <c r="F447" i="11"/>
  <c r="A447" i="11" s="1"/>
  <c r="E449" i="11" l="1"/>
  <c r="F448" i="11"/>
  <c r="A448" i="11" s="1"/>
  <c r="E450" i="11" l="1"/>
  <c r="F449" i="11"/>
  <c r="A449" i="11" s="1"/>
  <c r="E451" i="11" l="1"/>
  <c r="F450" i="11"/>
  <c r="A450" i="11" s="1"/>
  <c r="E452" i="11" l="1"/>
  <c r="F451" i="11"/>
  <c r="A451" i="11" s="1"/>
  <c r="F452" i="11" l="1"/>
  <c r="A452" i="11" s="1"/>
  <c r="E453" i="11"/>
  <c r="E454" i="11" l="1"/>
  <c r="F453" i="11"/>
  <c r="A453" i="11" s="1"/>
  <c r="E455" i="11" l="1"/>
  <c r="F454" i="11"/>
  <c r="A454" i="11" s="1"/>
  <c r="E456" i="11" l="1"/>
  <c r="F455" i="11"/>
  <c r="A455" i="11" s="1"/>
  <c r="E457" i="11" l="1"/>
  <c r="F456" i="11"/>
  <c r="A456" i="11" s="1"/>
  <c r="E458" i="11" l="1"/>
  <c r="F457" i="11"/>
  <c r="A457" i="11" s="1"/>
  <c r="E459" i="11" l="1"/>
  <c r="F458" i="11"/>
  <c r="A458" i="11" s="1"/>
  <c r="E460" i="11" l="1"/>
  <c r="F459" i="11"/>
  <c r="A459" i="11" s="1"/>
  <c r="F460" i="11" l="1"/>
  <c r="A460" i="11" s="1"/>
  <c r="E461" i="11"/>
  <c r="E462" i="11" l="1"/>
  <c r="F461" i="11"/>
  <c r="A461" i="11" s="1"/>
  <c r="E463" i="11" l="1"/>
  <c r="F462" i="11"/>
  <c r="A462" i="11" s="1"/>
  <c r="E464" i="11" l="1"/>
  <c r="F463" i="11"/>
  <c r="A463" i="11" s="1"/>
  <c r="F464" i="11" l="1"/>
  <c r="A464" i="11" s="1"/>
  <c r="E465" i="11"/>
  <c r="E466" i="11" l="1"/>
  <c r="F465" i="11"/>
  <c r="A465" i="11" s="1"/>
  <c r="E467" i="11" l="1"/>
  <c r="F466" i="11"/>
  <c r="A466" i="11" s="1"/>
  <c r="E468" i="11" l="1"/>
  <c r="F467" i="11"/>
  <c r="A467" i="11" s="1"/>
  <c r="F468" i="11" l="1"/>
  <c r="A468" i="11" s="1"/>
  <c r="E469" i="11"/>
  <c r="E470" i="11" l="1"/>
  <c r="F469" i="11"/>
  <c r="A469" i="11" s="1"/>
  <c r="E471" i="11" l="1"/>
  <c r="F470" i="11"/>
  <c r="A470" i="11" s="1"/>
  <c r="E472" i="11" l="1"/>
  <c r="F471" i="11"/>
  <c r="A471" i="11" s="1"/>
  <c r="F472" i="11" l="1"/>
  <c r="A472" i="11" s="1"/>
  <c r="E473" i="11"/>
  <c r="E474" i="11" l="1"/>
  <c r="F473" i="11"/>
  <c r="A473" i="11" s="1"/>
  <c r="E475" i="11" l="1"/>
  <c r="F474" i="11"/>
  <c r="A474" i="11" s="1"/>
  <c r="E476" i="11" l="1"/>
  <c r="F475" i="11"/>
  <c r="A475" i="11" s="1"/>
  <c r="F476" i="11" l="1"/>
  <c r="A476" i="11" s="1"/>
  <c r="E477" i="11"/>
  <c r="E478" i="11" l="1"/>
  <c r="F477" i="11"/>
  <c r="A477" i="11" s="1"/>
  <c r="E479" i="11" l="1"/>
  <c r="F478" i="11"/>
  <c r="A478" i="11" s="1"/>
  <c r="E480" i="11" l="1"/>
  <c r="F479" i="11"/>
  <c r="A479" i="11" s="1"/>
  <c r="F480" i="11" l="1"/>
  <c r="A480" i="11" s="1"/>
  <c r="E481" i="11"/>
  <c r="E482" i="11" l="1"/>
  <c r="F481" i="11"/>
  <c r="A481" i="11" s="1"/>
  <c r="E483" i="11" l="1"/>
  <c r="F482" i="11"/>
  <c r="A482" i="11" s="1"/>
  <c r="E484" i="11" l="1"/>
  <c r="F483" i="11"/>
  <c r="A483" i="11" s="1"/>
  <c r="F484" i="11" l="1"/>
  <c r="A484" i="11" s="1"/>
  <c r="E485" i="11"/>
  <c r="E486" i="11" l="1"/>
  <c r="F485" i="11"/>
  <c r="A485" i="11" s="1"/>
  <c r="E487" i="11" l="1"/>
  <c r="F486" i="11"/>
  <c r="A486" i="11" s="1"/>
  <c r="E488" i="11" l="1"/>
  <c r="F487" i="11"/>
  <c r="A487" i="11" s="1"/>
  <c r="F488" i="11" l="1"/>
  <c r="A488" i="11" s="1"/>
  <c r="E489" i="11"/>
  <c r="E490" i="11" l="1"/>
  <c r="F489" i="11"/>
  <c r="A489" i="11" s="1"/>
  <c r="E491" i="11" l="1"/>
  <c r="F490" i="11"/>
  <c r="A490" i="11" s="1"/>
  <c r="E492" i="11" l="1"/>
  <c r="F491" i="11"/>
  <c r="A491" i="11" s="1"/>
  <c r="F492" i="11" l="1"/>
  <c r="A492" i="11" s="1"/>
  <c r="E493" i="11"/>
  <c r="E494" i="11" l="1"/>
  <c r="F493" i="11"/>
  <c r="A493" i="11" s="1"/>
  <c r="E495" i="11" l="1"/>
  <c r="F494" i="11"/>
  <c r="A494" i="11" s="1"/>
  <c r="E496" i="11" l="1"/>
  <c r="F495" i="11"/>
  <c r="A495" i="11" s="1"/>
  <c r="F496" i="11" l="1"/>
  <c r="A496" i="11" s="1"/>
  <c r="E497" i="11"/>
  <c r="E498" i="11" l="1"/>
  <c r="F497" i="11"/>
  <c r="A497" i="11" s="1"/>
  <c r="E499" i="11" l="1"/>
  <c r="F498" i="11"/>
  <c r="A498" i="11" s="1"/>
  <c r="E500" i="11" l="1"/>
  <c r="F499" i="11"/>
  <c r="A499" i="11" s="1"/>
  <c r="E501" i="11" l="1"/>
  <c r="F500" i="11"/>
  <c r="A500" i="11" s="1"/>
  <c r="E502" i="11" l="1"/>
  <c r="F501" i="11"/>
  <c r="A501" i="11" s="1"/>
  <c r="E503" i="11" l="1"/>
  <c r="F502" i="11"/>
  <c r="A502" i="11" s="1"/>
  <c r="E504" i="11" l="1"/>
  <c r="F503" i="11"/>
  <c r="A503" i="11" s="1"/>
  <c r="F504" i="11" l="1"/>
  <c r="A504" i="11" s="1"/>
  <c r="E505" i="11"/>
  <c r="E506" i="11" l="1"/>
  <c r="F505" i="11"/>
  <c r="A505" i="11" s="1"/>
  <c r="E507" i="11" l="1"/>
  <c r="F506" i="11"/>
  <c r="A506" i="11" s="1"/>
  <c r="E508" i="11" l="1"/>
  <c r="F507" i="11"/>
  <c r="A507" i="11" s="1"/>
  <c r="E509" i="11" l="1"/>
  <c r="F508" i="11"/>
  <c r="A508" i="11" s="1"/>
  <c r="E510" i="11" l="1"/>
  <c r="F509" i="11"/>
  <c r="A509" i="11" s="1"/>
  <c r="E511" i="11" l="1"/>
  <c r="F510" i="11"/>
  <c r="A510" i="11" s="1"/>
  <c r="E512" i="11" l="1"/>
  <c r="F511" i="11"/>
  <c r="A511" i="11" s="1"/>
  <c r="E513" i="11" l="1"/>
  <c r="F512" i="11"/>
  <c r="A512" i="11" s="1"/>
  <c r="E514" i="11" l="1"/>
  <c r="F513" i="11"/>
  <c r="A513" i="11" s="1"/>
  <c r="E515" i="11" l="1"/>
  <c r="F514" i="11"/>
  <c r="A514" i="11" s="1"/>
  <c r="E516" i="11" l="1"/>
  <c r="F515" i="11"/>
  <c r="A515" i="11" s="1"/>
  <c r="E517" i="11" l="1"/>
  <c r="F516" i="11"/>
  <c r="A516" i="11" s="1"/>
  <c r="E518" i="11" l="1"/>
  <c r="F517" i="11"/>
  <c r="A517" i="11" s="1"/>
  <c r="E519" i="11" l="1"/>
  <c r="F518" i="11"/>
  <c r="A518" i="11" s="1"/>
  <c r="E520" i="11" l="1"/>
  <c r="F519" i="11"/>
  <c r="A519" i="11" s="1"/>
  <c r="E521" i="11" l="1"/>
  <c r="F520" i="11"/>
  <c r="A520" i="11" s="1"/>
  <c r="E522" i="11" l="1"/>
  <c r="F521" i="11"/>
  <c r="A521" i="11" s="1"/>
  <c r="E523" i="11" l="1"/>
  <c r="F522" i="11"/>
  <c r="A522" i="11" s="1"/>
  <c r="E524" i="11" l="1"/>
  <c r="F523" i="11"/>
  <c r="A523" i="11" s="1"/>
  <c r="E525" i="11" l="1"/>
  <c r="F524" i="11"/>
  <c r="A524" i="11" s="1"/>
  <c r="E526" i="11" l="1"/>
  <c r="F525" i="11"/>
  <c r="A525" i="11" s="1"/>
  <c r="E527" i="11" l="1"/>
  <c r="F526" i="11"/>
  <c r="A526" i="11" s="1"/>
  <c r="E528" i="11" l="1"/>
  <c r="F527" i="11"/>
  <c r="A527" i="11" s="1"/>
  <c r="E529" i="11" l="1"/>
  <c r="F528" i="11"/>
  <c r="A528" i="11" s="1"/>
  <c r="E530" i="11" l="1"/>
  <c r="F529" i="11"/>
  <c r="A529" i="11" s="1"/>
  <c r="E531" i="11" l="1"/>
  <c r="F530" i="11"/>
  <c r="A530" i="11" s="1"/>
  <c r="E532" i="11" l="1"/>
  <c r="F531" i="11"/>
  <c r="A531" i="11" s="1"/>
  <c r="E533" i="11" l="1"/>
  <c r="F532" i="11"/>
  <c r="A532" i="11" s="1"/>
  <c r="E534" i="11" l="1"/>
  <c r="F533" i="11"/>
  <c r="A533" i="11" s="1"/>
  <c r="E535" i="11" l="1"/>
  <c r="F534" i="11"/>
  <c r="A534" i="11" s="1"/>
  <c r="E536" i="11" l="1"/>
  <c r="F535" i="11"/>
  <c r="A535" i="11" s="1"/>
  <c r="F536" i="11" l="1"/>
  <c r="A536" i="11" s="1"/>
  <c r="E537" i="11"/>
  <c r="E538" i="11" l="1"/>
  <c r="F537" i="11"/>
  <c r="A537" i="11" s="1"/>
  <c r="E539" i="11" l="1"/>
  <c r="F538" i="11"/>
  <c r="A538" i="11" s="1"/>
  <c r="E540" i="11" l="1"/>
  <c r="F539" i="11"/>
  <c r="A539" i="11" s="1"/>
  <c r="F540" i="11" l="1"/>
  <c r="A540" i="11" s="1"/>
  <c r="E541" i="11"/>
  <c r="E542" i="11" l="1"/>
  <c r="F541" i="11"/>
  <c r="A541" i="11" s="1"/>
  <c r="E543" i="11" l="1"/>
  <c r="F542" i="11"/>
  <c r="A542" i="11" s="1"/>
  <c r="E544" i="11" l="1"/>
  <c r="F543" i="11"/>
  <c r="A543" i="11" s="1"/>
  <c r="E545" i="11" l="1"/>
  <c r="F544" i="11"/>
  <c r="A544" i="11" s="1"/>
  <c r="E546" i="11" l="1"/>
  <c r="F545" i="11"/>
  <c r="A545" i="11" s="1"/>
  <c r="E547" i="11" l="1"/>
  <c r="F546" i="11"/>
  <c r="A546" i="11" s="1"/>
  <c r="E548" i="11" l="1"/>
  <c r="F547" i="11"/>
  <c r="A547" i="11" s="1"/>
  <c r="F548" i="11" l="1"/>
  <c r="A548" i="11" s="1"/>
  <c r="E549" i="11"/>
  <c r="E550" i="11" l="1"/>
  <c r="F549" i="11"/>
  <c r="A549" i="11" s="1"/>
  <c r="E551" i="11" l="1"/>
  <c r="F550" i="11"/>
  <c r="A550" i="11" s="1"/>
  <c r="E552" i="11" l="1"/>
  <c r="F551" i="11"/>
  <c r="A551" i="11" s="1"/>
  <c r="F552" i="11" l="1"/>
  <c r="A552" i="11" s="1"/>
  <c r="E553" i="11"/>
  <c r="E554" i="11" l="1"/>
  <c r="F553" i="11"/>
  <c r="A553" i="11" s="1"/>
  <c r="E555" i="11" l="1"/>
  <c r="F554" i="11"/>
  <c r="A554" i="11" s="1"/>
  <c r="E556" i="11" l="1"/>
  <c r="F555" i="11"/>
  <c r="A555" i="11" s="1"/>
  <c r="F556" i="11" l="1"/>
  <c r="A556" i="11" s="1"/>
  <c r="E557" i="11"/>
  <c r="E558" i="11" l="1"/>
  <c r="F557" i="11"/>
  <c r="A557" i="11" s="1"/>
  <c r="E559" i="11" l="1"/>
  <c r="F558" i="11"/>
  <c r="A558" i="11" s="1"/>
  <c r="E560" i="11" l="1"/>
  <c r="F559" i="11"/>
  <c r="A559" i="11" s="1"/>
  <c r="F560" i="11" l="1"/>
  <c r="A560" i="11" s="1"/>
  <c r="E561" i="11"/>
  <c r="E562" i="11" l="1"/>
  <c r="F561" i="11"/>
  <c r="A561" i="11" s="1"/>
  <c r="E563" i="11" l="1"/>
  <c r="F562" i="11"/>
  <c r="A562" i="11" s="1"/>
  <c r="E564" i="11" l="1"/>
  <c r="F563" i="11"/>
  <c r="A563" i="11" s="1"/>
  <c r="F564" i="11" l="1"/>
  <c r="A564" i="11" s="1"/>
  <c r="E565" i="11"/>
  <c r="E566" i="11" l="1"/>
  <c r="F565" i="11"/>
  <c r="A565" i="11" s="1"/>
  <c r="E567" i="11" l="1"/>
  <c r="F566" i="11"/>
  <c r="A566" i="11" s="1"/>
  <c r="E568" i="11" l="1"/>
  <c r="F567" i="11"/>
  <c r="A567" i="11" s="1"/>
  <c r="F568" i="11" l="1"/>
  <c r="A568" i="11" s="1"/>
  <c r="E569" i="11"/>
  <c r="E570" i="11" l="1"/>
  <c r="F569" i="11"/>
  <c r="A569" i="11" s="1"/>
  <c r="E571" i="11" l="1"/>
  <c r="F570" i="11"/>
  <c r="A570" i="11" s="1"/>
  <c r="E572" i="11" l="1"/>
  <c r="F571" i="11"/>
  <c r="A571" i="11" s="1"/>
  <c r="F572" i="11" l="1"/>
  <c r="A572" i="11" s="1"/>
  <c r="E573" i="11"/>
  <c r="E574" i="11" l="1"/>
  <c r="F573" i="11"/>
  <c r="A573" i="11" s="1"/>
  <c r="E575" i="11" l="1"/>
  <c r="F574" i="11"/>
  <c r="A574" i="11" s="1"/>
  <c r="E576" i="11" l="1"/>
  <c r="F575" i="11"/>
  <c r="A575" i="11" s="1"/>
  <c r="F576" i="11" l="1"/>
  <c r="A576" i="11" s="1"/>
  <c r="E577" i="11"/>
  <c r="E578" i="11" l="1"/>
  <c r="F577" i="11"/>
  <c r="A577" i="11" s="1"/>
  <c r="E579" i="11" l="1"/>
  <c r="F578" i="11"/>
  <c r="A578" i="11" s="1"/>
  <c r="E580" i="11" l="1"/>
  <c r="F579" i="11"/>
  <c r="A579" i="11" s="1"/>
  <c r="E581" i="11" l="1"/>
  <c r="F580" i="11"/>
  <c r="A580" i="11" s="1"/>
  <c r="E582" i="11" l="1"/>
  <c r="F581" i="11"/>
  <c r="A581" i="11" s="1"/>
  <c r="E583" i="11" l="1"/>
  <c r="F582" i="11"/>
  <c r="A582" i="11" s="1"/>
  <c r="E584" i="11" l="1"/>
  <c r="F583" i="11"/>
  <c r="A583" i="11" s="1"/>
  <c r="E585" i="11" l="1"/>
  <c r="F584" i="11"/>
  <c r="A584" i="11" s="1"/>
  <c r="E586" i="11" l="1"/>
  <c r="F585" i="11"/>
  <c r="A585" i="11" s="1"/>
  <c r="E587" i="11" l="1"/>
  <c r="F586" i="11"/>
  <c r="A586" i="11" s="1"/>
  <c r="E588" i="11" l="1"/>
  <c r="F587" i="11"/>
  <c r="A587" i="11" s="1"/>
  <c r="E589" i="11" l="1"/>
  <c r="F588" i="11"/>
  <c r="A588" i="11" s="1"/>
  <c r="E590" i="11" l="1"/>
  <c r="F589" i="11"/>
  <c r="A589" i="11" s="1"/>
  <c r="F590" i="11" l="1"/>
  <c r="A590" i="11" s="1"/>
  <c r="E591" i="11"/>
  <c r="E592" i="11" l="1"/>
  <c r="F591" i="11"/>
  <c r="A591" i="11" s="1"/>
  <c r="F592" i="11" l="1"/>
  <c r="A592" i="11" s="1"/>
  <c r="E593" i="11"/>
  <c r="E594" i="11" l="1"/>
  <c r="F593" i="11"/>
  <c r="A593" i="11" s="1"/>
  <c r="E595" i="11" l="1"/>
  <c r="F594" i="11"/>
  <c r="A594" i="11" s="1"/>
  <c r="E596" i="11" l="1"/>
  <c r="F595" i="11"/>
  <c r="A595" i="11" s="1"/>
  <c r="E597" i="11" l="1"/>
  <c r="F596" i="11"/>
  <c r="A596" i="11" s="1"/>
  <c r="E598" i="11" l="1"/>
  <c r="F597" i="11"/>
  <c r="A597" i="11" s="1"/>
  <c r="E599" i="11" l="1"/>
  <c r="F598" i="11"/>
  <c r="A598" i="11" s="1"/>
  <c r="E600" i="11" l="1"/>
  <c r="F599" i="11"/>
  <c r="A599" i="11" s="1"/>
  <c r="E601" i="11" l="1"/>
  <c r="F600" i="11"/>
  <c r="A600" i="11" s="1"/>
  <c r="E602" i="11" l="1"/>
  <c r="F601" i="11"/>
  <c r="A601" i="11" s="1"/>
  <c r="F602" i="11" l="1"/>
  <c r="A602" i="11" s="1"/>
  <c r="E603" i="11"/>
  <c r="E604" i="11" l="1"/>
  <c r="F603" i="11"/>
  <c r="A603" i="11" s="1"/>
  <c r="E605" i="11" l="1"/>
  <c r="F604" i="11"/>
  <c r="A604" i="11" s="1"/>
  <c r="E606" i="11" l="1"/>
  <c r="F605" i="11"/>
  <c r="A605" i="11" s="1"/>
  <c r="E607" i="11" l="1"/>
  <c r="F606" i="11"/>
  <c r="A606" i="11" s="1"/>
  <c r="E608" i="11" l="1"/>
  <c r="F607" i="11"/>
  <c r="A607" i="11" s="1"/>
  <c r="E609" i="11" l="1"/>
  <c r="F608" i="11"/>
  <c r="A608" i="11" s="1"/>
  <c r="E610" i="11" l="1"/>
  <c r="F609" i="11"/>
  <c r="A609" i="11" s="1"/>
  <c r="E611" i="11" l="1"/>
  <c r="F610" i="11"/>
  <c r="A610" i="11" s="1"/>
  <c r="E612" i="11" l="1"/>
  <c r="F611" i="11"/>
  <c r="A611" i="11" s="1"/>
  <c r="E613" i="11" l="1"/>
  <c r="F612" i="11"/>
  <c r="A612" i="11" s="1"/>
  <c r="E614" i="11" l="1"/>
  <c r="F613" i="11"/>
  <c r="A613" i="11" s="1"/>
  <c r="E615" i="11" l="1"/>
  <c r="F614" i="11"/>
  <c r="A614" i="11" s="1"/>
  <c r="E616" i="11" l="1"/>
  <c r="F615" i="11"/>
  <c r="A615" i="11" s="1"/>
  <c r="E617" i="11" l="1"/>
  <c r="F616" i="11"/>
  <c r="A616" i="11" s="1"/>
  <c r="E618" i="11" l="1"/>
  <c r="F617" i="11"/>
  <c r="A617" i="11" s="1"/>
  <c r="E619" i="11" l="1"/>
  <c r="F618" i="11"/>
  <c r="A618" i="11" s="1"/>
  <c r="E620" i="11" l="1"/>
  <c r="F619" i="11"/>
  <c r="A619" i="11" s="1"/>
  <c r="E621" i="11" l="1"/>
  <c r="F620" i="11"/>
  <c r="A620" i="11" s="1"/>
  <c r="E622" i="11" l="1"/>
  <c r="F621" i="11"/>
  <c r="A621" i="11" s="1"/>
  <c r="F622" i="11" l="1"/>
  <c r="A622" i="11" s="1"/>
  <c r="E623" i="11"/>
  <c r="E624" i="11" l="1"/>
  <c r="F623" i="11"/>
  <c r="A623" i="11" s="1"/>
  <c r="F624" i="11" l="1"/>
  <c r="A624" i="11" s="1"/>
  <c r="E625" i="11"/>
  <c r="E626" i="11" l="1"/>
  <c r="F625" i="11"/>
  <c r="A625" i="11" s="1"/>
  <c r="E627" i="11" l="1"/>
  <c r="F626" i="11"/>
  <c r="A626" i="11" s="1"/>
  <c r="E628" i="11" l="1"/>
  <c r="F627" i="11"/>
  <c r="A627" i="11" s="1"/>
  <c r="E629" i="11" l="1"/>
  <c r="F628" i="11"/>
  <c r="A628" i="11" s="1"/>
  <c r="E630" i="11" l="1"/>
  <c r="F629" i="11"/>
  <c r="A629" i="11" s="1"/>
  <c r="F630" i="11" l="1"/>
  <c r="A630" i="11" s="1"/>
  <c r="E631" i="11"/>
  <c r="E632" i="11" l="1"/>
  <c r="F631" i="11"/>
  <c r="A631" i="11" s="1"/>
  <c r="E633" i="11" l="1"/>
  <c r="F632" i="11"/>
  <c r="A632" i="11" s="1"/>
  <c r="E634" i="11" l="1"/>
  <c r="F633" i="11"/>
  <c r="A633" i="11" s="1"/>
  <c r="E635" i="11" l="1"/>
  <c r="F634" i="11"/>
  <c r="A634" i="11" s="1"/>
  <c r="E636" i="11" l="1"/>
  <c r="F635" i="11"/>
  <c r="A635" i="11" s="1"/>
  <c r="E637" i="11" l="1"/>
  <c r="F636" i="11"/>
  <c r="A636" i="11" s="1"/>
  <c r="E638" i="11" l="1"/>
  <c r="F637" i="11"/>
  <c r="A637" i="11" s="1"/>
  <c r="E639" i="11" l="1"/>
  <c r="F638" i="11"/>
  <c r="A638" i="11" s="1"/>
  <c r="E640" i="11" l="1"/>
  <c r="F639" i="11"/>
  <c r="A639" i="11" s="1"/>
  <c r="F640" i="11" l="1"/>
  <c r="A640" i="11" s="1"/>
  <c r="E641" i="11"/>
  <c r="E642" i="11" l="1"/>
  <c r="F641" i="11"/>
  <c r="A641" i="11" s="1"/>
  <c r="E643" i="11" l="1"/>
  <c r="F642" i="11"/>
  <c r="A642" i="11" s="1"/>
  <c r="E644" i="11" l="1"/>
  <c r="F643" i="11"/>
  <c r="A643" i="11" s="1"/>
  <c r="E645" i="11" l="1"/>
  <c r="F644" i="11"/>
  <c r="A644" i="11" s="1"/>
  <c r="E646" i="11" l="1"/>
  <c r="F645" i="11"/>
  <c r="A645" i="11" s="1"/>
  <c r="E647" i="11" l="1"/>
  <c r="F646" i="11"/>
  <c r="A646" i="11" s="1"/>
  <c r="E648" i="11" l="1"/>
  <c r="F647" i="11"/>
  <c r="A647" i="11" s="1"/>
  <c r="E649" i="11" l="1"/>
  <c r="F648" i="11"/>
  <c r="A648" i="11" s="1"/>
  <c r="E650" i="11" l="1"/>
  <c r="F649" i="11"/>
  <c r="A649" i="11" s="1"/>
  <c r="E651" i="11" l="1"/>
  <c r="F650" i="11"/>
  <c r="A650" i="11" s="1"/>
  <c r="E652" i="11" l="1"/>
  <c r="F651" i="11"/>
  <c r="A651" i="11" s="1"/>
  <c r="E653" i="11" l="1"/>
  <c r="F652" i="11"/>
  <c r="A652" i="11" s="1"/>
  <c r="E654" i="11" l="1"/>
  <c r="F653" i="11"/>
  <c r="A653" i="11" s="1"/>
  <c r="E655" i="11" l="1"/>
  <c r="F654" i="11"/>
  <c r="A654" i="11" s="1"/>
  <c r="E656" i="11" l="1"/>
  <c r="F655" i="11"/>
  <c r="A655" i="11" s="1"/>
  <c r="E657" i="11" l="1"/>
  <c r="F656" i="11"/>
  <c r="A656" i="11" s="1"/>
  <c r="E658" i="11" l="1"/>
  <c r="F657" i="11"/>
  <c r="A657" i="11" s="1"/>
  <c r="E659" i="11" l="1"/>
  <c r="F658" i="11"/>
  <c r="A658" i="11" s="1"/>
  <c r="E660" i="11" l="1"/>
  <c r="F659" i="11"/>
  <c r="A659" i="11" s="1"/>
  <c r="E661" i="11" l="1"/>
  <c r="F660" i="11"/>
  <c r="A660" i="11" s="1"/>
  <c r="E662" i="11" l="1"/>
  <c r="F661" i="11"/>
  <c r="A661" i="11" s="1"/>
  <c r="E663" i="11" l="1"/>
  <c r="F662" i="11"/>
  <c r="A662" i="11" s="1"/>
  <c r="E664" i="11" l="1"/>
  <c r="F663" i="11"/>
  <c r="A663" i="11" s="1"/>
  <c r="E665" i="11" l="1"/>
  <c r="F664" i="11"/>
  <c r="A664" i="11" s="1"/>
  <c r="E666" i="11" l="1"/>
  <c r="F665" i="11"/>
  <c r="A665" i="11" s="1"/>
  <c r="E667" i="11" l="1"/>
  <c r="F666" i="11"/>
  <c r="A666" i="11" s="1"/>
  <c r="E668" i="11" l="1"/>
  <c r="F667" i="11"/>
  <c r="A667" i="11" s="1"/>
  <c r="E669" i="11" l="1"/>
  <c r="F668" i="11"/>
  <c r="A668" i="11" s="1"/>
  <c r="E670" i="11" l="1"/>
  <c r="F669" i="11"/>
  <c r="A669" i="11" s="1"/>
  <c r="F670" i="11" l="1"/>
  <c r="A670" i="11" s="1"/>
  <c r="E671" i="11"/>
  <c r="E672" i="11" l="1"/>
  <c r="F671" i="11"/>
  <c r="A671" i="11" s="1"/>
  <c r="E673" i="11" l="1"/>
  <c r="F672" i="11"/>
  <c r="A672" i="11" s="1"/>
  <c r="E674" i="11" l="1"/>
  <c r="F673" i="11"/>
  <c r="A673" i="11" s="1"/>
  <c r="E675" i="11" l="1"/>
  <c r="F674" i="11"/>
  <c r="A674" i="11" s="1"/>
  <c r="E676" i="11" l="1"/>
  <c r="F675" i="11"/>
  <c r="A675" i="11" s="1"/>
  <c r="F676" i="11" l="1"/>
  <c r="A676" i="11" s="1"/>
  <c r="E677" i="11"/>
  <c r="E678" i="11" l="1"/>
  <c r="F677" i="11"/>
  <c r="A677" i="11" s="1"/>
  <c r="E679" i="11" l="1"/>
  <c r="F678" i="11"/>
  <c r="A678" i="11" s="1"/>
  <c r="F679" i="11" l="1"/>
  <c r="A679" i="11" s="1"/>
  <c r="E680" i="11"/>
  <c r="E681" i="11" l="1"/>
  <c r="F680" i="11"/>
  <c r="A680" i="11" s="1"/>
  <c r="E682" i="11" l="1"/>
  <c r="F681" i="11"/>
  <c r="A681" i="11" s="1"/>
  <c r="E683" i="11" l="1"/>
  <c r="F682" i="11"/>
  <c r="A682" i="11" s="1"/>
  <c r="E684" i="11" l="1"/>
  <c r="F683" i="11"/>
  <c r="A683" i="11" s="1"/>
  <c r="E685" i="11" l="1"/>
  <c r="F684" i="11"/>
  <c r="A684" i="11" s="1"/>
  <c r="E686" i="11" l="1"/>
  <c r="F685" i="11"/>
  <c r="A685" i="11" s="1"/>
  <c r="E687" i="11" l="1"/>
  <c r="F686" i="11"/>
  <c r="A686" i="11" s="1"/>
  <c r="E688" i="11" l="1"/>
  <c r="F687" i="11"/>
  <c r="A687" i="11" s="1"/>
  <c r="E689" i="11" l="1"/>
  <c r="F688" i="11"/>
  <c r="A688" i="11" s="1"/>
  <c r="E690" i="11" l="1"/>
  <c r="F689" i="11"/>
  <c r="A689" i="11" s="1"/>
  <c r="E691" i="11" l="1"/>
  <c r="F690" i="11"/>
  <c r="A690" i="11" s="1"/>
  <c r="E692" i="11" l="1"/>
  <c r="F691" i="11"/>
  <c r="A691" i="11" s="1"/>
  <c r="E693" i="11" l="1"/>
  <c r="F692" i="11"/>
  <c r="A692" i="11" s="1"/>
  <c r="E694" i="11" l="1"/>
  <c r="F693" i="11"/>
  <c r="A693" i="11" s="1"/>
  <c r="E695" i="11" l="1"/>
  <c r="F695" i="11" s="1"/>
  <c r="A695" i="11" s="1"/>
  <c r="F694" i="11"/>
  <c r="A694" i="11" s="1"/>
</calcChain>
</file>

<file path=xl/comments1.xml><?xml version="1.0" encoding="utf-8"?>
<comments xmlns="http://schemas.openxmlformats.org/spreadsheetml/2006/main">
  <authors>
    <author>Jose Manuel Nieves Rodriguez</author>
  </authors>
  <commentList>
    <comment ref="E8" authorId="0" shapeId="0">
      <text>
        <r>
          <rPr>
            <b/>
            <sz val="9"/>
            <color indexed="81"/>
            <rFont val="Tahoma"/>
            <charset val="1"/>
          </rPr>
          <t>Jose Manuel Nieves Rodriguez:</t>
        </r>
        <r>
          <rPr>
            <sz val="9"/>
            <color indexed="81"/>
            <rFont val="Tahoma"/>
            <charset val="1"/>
          </rPr>
          <t xml:space="preserve">
Acá debe ir tal cual en palabras como se indica luego de los2 puntos: Número de actoas administrativos expedidos</t>
        </r>
      </text>
    </comment>
    <comment ref="F8" authorId="0" shapeId="0">
      <text>
        <r>
          <rPr>
            <b/>
            <sz val="9"/>
            <color indexed="81"/>
            <rFont val="Tahoma"/>
            <charset val="1"/>
          </rPr>
          <t>Jose Manuel Nieves Rodriguez:</t>
        </r>
        <r>
          <rPr>
            <sz val="9"/>
            <color indexed="81"/>
            <rFont val="Tahoma"/>
            <charset val="1"/>
          </rPr>
          <t xml:space="preserve">
Acá debe ir: Número de actos admiistrativos a proyectar</t>
        </r>
      </text>
    </comment>
    <comment ref="E9" authorId="0" shapeId="0">
      <text>
        <r>
          <rPr>
            <b/>
            <sz val="9"/>
            <color indexed="81"/>
            <rFont val="Tahoma"/>
            <charset val="1"/>
          </rPr>
          <t>Jose Manuel Nieves Rodriguez:</t>
        </r>
        <r>
          <rPr>
            <sz val="9"/>
            <color indexed="81"/>
            <rFont val="Tahoma"/>
            <charset val="1"/>
          </rPr>
          <t xml:space="preserve">
Acá debe or: Número de capacitaciones virtualesy/o presenciales realizadas en 2022-2023</t>
        </r>
      </text>
    </comment>
    <comment ref="F9" authorId="0" shapeId="0">
      <text>
        <r>
          <rPr>
            <b/>
            <sz val="9"/>
            <color indexed="81"/>
            <rFont val="Tahoma"/>
            <charset val="1"/>
          </rPr>
          <t>Jose Manuel Nieves Rodriguez:</t>
        </r>
        <r>
          <rPr>
            <sz val="9"/>
            <color indexed="81"/>
            <rFont val="Tahoma"/>
            <charset val="1"/>
          </rPr>
          <t xml:space="preserve">
Acá debe or: Número de capacitaciones virtualesy/o presenciales realizadas en 2022-2023</t>
        </r>
      </text>
    </comment>
    <comment ref="E10" authorId="0" shapeId="0">
      <text>
        <r>
          <rPr>
            <b/>
            <sz val="9"/>
            <color indexed="81"/>
            <rFont val="Tahoma"/>
            <charset val="1"/>
          </rPr>
          <t>Jose Manuel Nieves Rodriguez:</t>
        </r>
        <r>
          <rPr>
            <sz val="9"/>
            <color indexed="81"/>
            <rFont val="Tahoma"/>
            <charset val="1"/>
          </rPr>
          <t xml:space="preserve">
Acá debe ir: Número de boletines jurídicos emitidos en 2022-2023</t>
        </r>
      </text>
    </comment>
    <comment ref="F10" authorId="0" shapeId="0">
      <text>
        <r>
          <rPr>
            <b/>
            <sz val="9"/>
            <color indexed="81"/>
            <rFont val="Tahoma"/>
            <charset val="1"/>
          </rPr>
          <t>Jose Manuel Nieves Rodriguez:</t>
        </r>
        <r>
          <rPr>
            <sz val="9"/>
            <color indexed="81"/>
            <rFont val="Tahoma"/>
            <charset val="1"/>
          </rPr>
          <t xml:space="preserve">
Acá debe or: Número de boletines jurídicos a emitir en 2022-2023</t>
        </r>
      </text>
    </comment>
  </commentList>
</comments>
</file>

<file path=xl/comments2.xml><?xml version="1.0" encoding="utf-8"?>
<comments xmlns="http://schemas.openxmlformats.org/spreadsheetml/2006/main">
  <authors>
    <author>Jose Manuel Nieves Rodriguez</author>
  </authors>
  <commentList>
    <comment ref="E8" authorId="0" shapeId="0">
      <text>
        <r>
          <rPr>
            <b/>
            <sz val="9"/>
            <color indexed="81"/>
            <rFont val="Tahoma"/>
            <charset val="1"/>
          </rPr>
          <t>Jose Manuel Nieves Rodriguez:</t>
        </r>
        <r>
          <rPr>
            <sz val="9"/>
            <color indexed="81"/>
            <rFont val="Tahoma"/>
            <charset val="1"/>
          </rPr>
          <t xml:space="preserve">
Acá debe ir: Número de instrucciones expedidas</t>
        </r>
      </text>
    </comment>
    <comment ref="F8" authorId="0" shapeId="0">
      <text>
        <r>
          <rPr>
            <b/>
            <sz val="9"/>
            <color indexed="81"/>
            <rFont val="Tahoma"/>
            <charset val="1"/>
          </rPr>
          <t>Jose Manuel Nieves Rodriguez:</t>
        </r>
        <r>
          <rPr>
            <sz val="9"/>
            <color indexed="81"/>
            <rFont val="Tahoma"/>
            <charset val="1"/>
          </rPr>
          <t xml:space="preserve">
Acá debe ir: Número de instrucciones  a expedir </t>
        </r>
      </text>
    </comment>
  </commentList>
</comments>
</file>

<file path=xl/sharedStrings.xml><?xml version="1.0" encoding="utf-8"?>
<sst xmlns="http://schemas.openxmlformats.org/spreadsheetml/2006/main" count="4578" uniqueCount="2490">
  <si>
    <t>Mecanismo</t>
  </si>
  <si>
    <t xml:space="preserve">Fecha inicio </t>
  </si>
  <si>
    <t>Columna1</t>
  </si>
  <si>
    <t>NOMBRE DE LA CAUSA 2017</t>
  </si>
  <si>
    <t>NOMBRE DE LA CAUSA 2018</t>
  </si>
  <si>
    <t>NOMBRE DE LA CAUSA 2019</t>
  </si>
  <si>
    <t>0</t>
  </si>
  <si>
    <t>1</t>
  </si>
  <si>
    <t>ACCIÓN</t>
  </si>
  <si>
    <t>ANTERIOR</t>
  </si>
  <si>
    <t>COMENTARIOS</t>
  </si>
  <si>
    <t>ESTADO EN EKOGUI</t>
  </si>
  <si>
    <t>TIPO DE PROCESO O CASO</t>
  </si>
  <si>
    <t>DEFINICIÓN</t>
  </si>
  <si>
    <t>ID CAUSA</t>
  </si>
  <si>
    <t>dadsa</t>
  </si>
  <si>
    <t>ILEGALIDAD DEL ACTO ADMINISTRATIVO QUE REVOCA EL NOMBRAMIENTO DE FUNCIONARIO PUBLICO</t>
  </si>
  <si>
    <t>MANTENER</t>
  </si>
  <si>
    <t>ACTIVA</t>
  </si>
  <si>
    <t>JUDICIAL</t>
  </si>
  <si>
    <t>Acto administrativo presuntamente viciado de ilegalidad que antecede al acto de posesión y que deja sin efectos jurídicos el acto administrativo de nombramiento de un funcionario público.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</si>
  <si>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DISCIPLINARIA</t>
  </si>
  <si>
    <t>Acto administrativo presuntamente viciado de ilegalidad que impone sanción disciplinaria, impuesta por la misma entidad o por el Ministerio Público en ejercicio del control disciplinario. El control disciplinario ejercido en forma prevalente por la Procuraduría General de la Nación, busca garantizar la correcta marcha y el buen nombre de la cosa pública, por lo que juzga el comportamiento de los servidores públicos frente a normas administrativas de carácter ético destinadas a proteger la eficiencia, eficacia y moralidad de la administración pública.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</si>
  <si>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DECLARA LA INSUBSISTENCIA DE FUNCIONARIO DE CARRERA</t>
  </si>
  <si>
    <t>Acto administrativo presuntamente viciado de ilegalidad que declara insubsistente a funcionario público de carrera. Es funcionario público de carrera quien tiene una relación legal y regamentaria con el Estado e ingresó a la función pública mediante concurso de méritos. El vicio del acto administrativo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</si>
  <si>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DECLARA LA INSUBSISTENCIA DE FUNCIONARIO DE LIBRE NOMBRAMIENTO Y REMOCION</t>
  </si>
  <si>
    <t>Acto administrativo presuntamente viciado de ilegalidad que declara insubsistente a funcionario público de libre nombramiento y remoción. Es funcionario público de libre nombramiento y remoción quien tiene una relación legal y regamentaria con el Estado y respecto de ellos el nominador puede proceder a su nombramiento y remoción en forma discrecional. El vicio del acto administrativo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</si>
  <si>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INCUMPLIMIENTO EN EL RECONOCIMIENTO DE MEDICAMENTOS Y SERVICIOS INCLUIDOS O NO EN EL POS</t>
  </si>
  <si>
    <t>No reconocimiento, reconocimiento parcial o tardío de servicios y medicamentos incluidos o no en el plan obligatorio de salud, cuando medie reclamación tanto del usuario del servicio a su prestador, como del prestador del servicio al FOSYGA o quien haga sus veces.</t>
  </si>
  <si>
    <t>NO RECONOCIMIENTO DE PENSION DE VEJEZ</t>
  </si>
  <si>
    <t>Desconocimiento del derecho a percibir la pensión de vejez. La pensión de vejez es una prestación económica que consiste en obtener una renta mensual que se otorga en forma vitalicia a partir del cumplimiento de los requisitos de edad y tiempo cotizado.</t>
  </si>
  <si>
    <t>NO RECONOCIMIENTO DE LA INDEXACION Y REAJUSTE DE LA ASIGNACION DE RETIRO</t>
  </si>
  <si>
    <t>Desconocimiento del derecho a que la asignación de retiro mantenga su poder adquisitivo constante, mediante el reajuste anual de oficio, según la variación porcentual del Indice de Precios al Consumidor, certificado por el DANE para el año inmediatamente anterior o si la asignación de retiro mensual es igual al salario mínimo legal mensual vigente, el reajuste de oficio corresponde al mismo porcentaje en que se incremente dicho salario por el Gobierno Nacional. La asignación de retiro es una prestación económica a la que tienen derecho los miembros de la Fuerza Pública a partir de su retiro del servicio activo y tras el cumplimiento de determinados requisitos; se asemeja a la pensión de vejez.</t>
  </si>
  <si>
    <t>NO RECONOCIMIENTO DE PRIMA DE ACTUALIZACION</t>
  </si>
  <si>
    <t>Desconocimiento del derecho a percibir la prima de actualización. La prima de actualización pretende la nivelación de la remuneración del personal activo y retirado de la Fuerza Pública.</t>
  </si>
  <si>
    <t>NO RECONOCIMIENTO DE PRIMA DE ACTIVIDAD</t>
  </si>
  <si>
    <t>Desconocimiento del derecho a percibir la prima de actividad, propia de los miembros de la fuerza pública. La prima de actividad es una partida que el titular devenga durante el tiempo que permanezca en actividad y será estimada en los términos señalados por el artículo 141 del Decreto 1212 de 1990 (Dec. 1793 y 1794 de 2000 uniformados) es reconocida a los miembros de la fuerza pública y a personal no uniformado o civil que laboran para el Ministerio de Defensa.</t>
  </si>
  <si>
    <t>NO RECONOCIMIENTO DE PRIMA TECNICA</t>
  </si>
  <si>
    <t>Desconocimiento del derecho a percivir la prima técnica. La prima técnica puede reconocerse por formación avanzada o altamente calificada o, por evaluación del desempeño.</t>
  </si>
  <si>
    <t>DESPIDO INDIRECTO DE TRABAJADOR OFICIAL</t>
  </si>
  <si>
    <t>El trabajador oficial pone término a la relación laboral mediante renuncia, por considerar que el empleador ha incurrido en un grave incumplimiento de sus obligaciones legales, contractuales o convencionales. Es trabajador oficial quien tiene una relación contractual laboral con el Estado.</t>
  </si>
  <si>
    <t>NO RECONOCIMIENTO DE PENSION SUSTITUTIVA</t>
  </si>
  <si>
    <t>Se mantuvo por sugerencia DGI</t>
  </si>
  <si>
    <t>Desconocimiento del derecho a percibir la pensión sustitutiva. La pensión de sustitutiva es una prestación económica que se causa por la muerte de un pensionado.</t>
  </si>
  <si>
    <t>INDEBIDA LIQUIDACION DE BONO PENSIONAL</t>
  </si>
  <si>
    <t>Liquidación irregular del bono pensional, por lo que se pretende su reliquidación. El bono pensional es el capital equivalente a las cotizaciones realizadas al régimen de prima media con prestación definida (anterior Instituto de Seguros Sociales - ISS hoy Colpensiones) o a los tiempos laborados con empresas del sector público o reconocedoras de pensión, antes del traslado al régimen de ahorro individual con solidaridad.</t>
  </si>
  <si>
    <t>INDEBIDA LIQUIDACION DE REGALIAS</t>
  </si>
  <si>
    <t>Liquidación irregular de regalías, por lo que sepretende su reliquidación. La explotación de un recurso natural no renovable causará, a favor del Estado, una contraprestación económica a título de regalía, cuya distribución, objetivos, fines, administración, ejecución, control, uso eficiente y destinación, precisando las condiciones de participación de sus beneficiarios se hace a través del Sistema General de Regalías.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</si>
  <si>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ADJUDICA UN BIEN INMUEBLE</t>
  </si>
  <si>
    <t>Acto administrativo presuntamente viciado de ilegalidad que adjudica un bien inmueble.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</si>
  <si>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NO ADJUDICA UN BIEN INMUEBLE</t>
  </si>
  <si>
    <t>Acto administrativo presuntamente viciado de ilegalidad que niega o revoca la adjudicación de un bien inmueble.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</si>
  <si>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VIOLACION AL DEBIDO PROCESO ADMINISTRATIVO</t>
  </si>
  <si>
    <t>Perjuicios derivados de la violación al debido proceso administrativo (principio jurídico procesal según el cual toda persona tiene derecho a ciertas garantías mínimas, tendientes a asegurar un resultado justo y equitativo dentro del mismo, a tener la oportunidad de ser oído, a solicitar, presentar y controvertir pruebas y hacer valer sus pretensiones legítimas).</t>
  </si>
  <si>
    <t>LESION A CIVIL EN PROCEDIMIENTO DE POLICIA</t>
  </si>
  <si>
    <t>Lesiones causadas a civiles en la ejecución material de las normas y actos que surgen del ejercicio del poder y la función de Policía.</t>
  </si>
  <si>
    <t>LESION A CIVIL POR EXPLOSION DE MINA ANTIPERSONAL</t>
  </si>
  <si>
    <t xml:space="preserve">Lesión física o síquica a civil por explosión de mina antipersonal (artefacto explosivo diseñado para herir, mutilar o matar personas; se ubican debajo de la tierra, sobre o cerca de ella y se activan con la presencia, proximidad o contacto de una persona o animal). </t>
  </si>
  <si>
    <t>MUERTE DE CIVIL CON ARMA DE DOTACION OFICIAL</t>
  </si>
  <si>
    <t xml:space="preserve">Muerte de civil por el uso de armas de dotación oficial (aquellas de las que está dotada la fuerza pública para el ejercicio de sus funciones): fusil, granada, bolillo, revólver, pistola, gas pimienta, gases lacrimógenos, balas de salva, etc. </t>
  </si>
  <si>
    <t>MUERTE DE CIVIL EN PROCEDIMIENTO DE POLICIA</t>
  </si>
  <si>
    <t>Muerte de civiles en la ejecución material de las normas y actos que surgen del ejercicio del poder y la función de Policía.</t>
  </si>
  <si>
    <t>MUERTE DE CIVIL POR EXPLOSION DE MINA ANTIPERSONAL</t>
  </si>
  <si>
    <t xml:space="preserve">Muerte de civil por explosión de mina antipersonal (artefacto explosivo diseñado para herir, mutilar o matar personas; se ubican debajo de la tierra, sobre o cerca de ella y se activan con la presencia, proximidad o contacto de una persona o animal). </t>
  </si>
  <si>
    <t>DAÑO O AMENAZA AMBIENTAL POR VERTIMIENTO DE CONTAMINANTES</t>
  </si>
  <si>
    <t>Daño o amenaza al medio ambiente por verter agentes contaminantes. Ejemplo: Vertimiento de químicos a fuentes hídricas o bosques. Nota: es subsidiaria a las otras causas sobre contaminantes.</t>
  </si>
  <si>
    <t>DAÑO O AMENAZA AMBIENTAL POR TALA MASIVA DE ARBOLES</t>
  </si>
  <si>
    <t xml:space="preserve">Daño o amenaza al medio ambiente por tala masiva de árboles. </t>
  </si>
  <si>
    <t>DAÑO O AMENAZA AMBIENTAL POR DISPOSICION FINAL DE RESIDUOS SOLIDOS</t>
  </si>
  <si>
    <t>Daño o amenaza al medio ambiente por disposición final de residuos sólidos (proceso de aislar o confinar cualquier objeto o material de desecho que se produce tras la fabricación, transformación o utilización de bienes de consumo y que se abandona después de ser utilizado, puede o no ser reciclable).</t>
  </si>
  <si>
    <t>DAÑO O AMENAZA AMBIENTAL POR ACTIVIDAD MINERA</t>
  </si>
  <si>
    <t>Daño o amenaza al medio ambiente (impactos atmosféricos, paisajísticos, hidrológicos, edafológicos, faunísticos y florísticos, etc.) por el desempeño de la actividad minera, comprende las etapas de cateo y prospección, exploración, explotación, beneficio, labor general, transporte, comercialización, cierre y post cierre.</t>
  </si>
  <si>
    <t>DAÑO O AMENAZA AMBIENTAL POR ACTIVIDAD INDUSTRIAL</t>
  </si>
  <si>
    <t>Daño o amenaza al medio ambiente por el desempeño de la actividad industrial (contaminaciones biológicas, físicas, químicas y antropogénicas, etc.).</t>
  </si>
  <si>
    <t>DAÑO O AMENAZA AMBIENTAL POR ACTIVIDAD AGROPECUARIA</t>
  </si>
  <si>
    <t>Daño o amenaza al medio ambiente por el desempeño de la actividad agropecuaria (disminución de la productividad del suelo por erosión o compactación, acumulación de contaminantes por utilización de fertilizantes, sobreexplotación de agua, pérdida de especies polinizadoras, etc.).</t>
  </si>
  <si>
    <t>DAÑO O AMENAZA AMBIENTAL POR EJECUCION DE OBRA PUBLICA</t>
  </si>
  <si>
    <t>Daño o amenaza al medio ambiente por la ejecución de obra pública.</t>
  </si>
  <si>
    <t>DAÑO O AMENAZA AMBIENTAL POR INCENDIO FORESTAL</t>
  </si>
  <si>
    <t xml:space="preserve">Daño o amenaza al medio ambiente por incendio forestal. </t>
  </si>
  <si>
    <t>DAÑO O AMENAZA AMBIENTAL POR DESVIACION DEL CAUCE DE UN RIO</t>
  </si>
  <si>
    <t xml:space="preserve">Daño o amenaza al medio ambiente por desviación del cauce de ríos (alteración provocada o fortuita del cauce natural de las fuentes hídricas). </t>
  </si>
  <si>
    <t>DAÑO O AMENAZA AMBIENTAL POR ACTIVIDAD DEL SECTOR DE HIDROCARBUROS</t>
  </si>
  <si>
    <t>Daño o amenaza al medio ambiente (impactos atmosféricos, paisajísticos, hidrológicos, edafológicos, faunísticos y florísticos, etc.) por derrame de hidrocarburos (material orgánico compuesto principalmente por hidrógeno y carbono), comprende las actividades de exploración sísmica, exploración perforatoria, producción, refinación, transporte y comercialización.</t>
  </si>
  <si>
    <t>DAÑO O AMENAZA AMBIENTAL POR CONTAMINACION AUDITIVA</t>
  </si>
  <si>
    <t xml:space="preserve">Daño o amenaza al medio ambiente por contaminación auditiva (aquella derivada por el exceso de sonido que altera las condiciones normales del ambiente en una determinada zona). </t>
  </si>
  <si>
    <t>DAÑO O AMENAZA AMBIENTAL POR ERRADICACION DE CULTIVOS ILICITOS</t>
  </si>
  <si>
    <t>Daño o amenaza al medio ambiente por erradicación terrestre o aérea de cultivos ilícitos.</t>
  </si>
  <si>
    <t>DAÑO O AMENAZA AMBIENTAL POR ACTO TERRORISTA</t>
  </si>
  <si>
    <t xml:space="preserve">Daño o amenaza al medio ambiente por un acto terrorista (acto cuya finalidad es la de generar sosobra en la población civil y desestabilización del estamento militar y/o gubernamental). </t>
  </si>
  <si>
    <t>DAÑO O AMENAZA AMBIENTAL POR DISPOSICION FINAL DE RESIDUOS NUCLEARES</t>
  </si>
  <si>
    <t xml:space="preserve">Daño o amenaza al medio ambiente por disposición final de residuos nucleares (residuos que contienen elementos químios radioactivos). </t>
  </si>
  <si>
    <t>DAÑOS A BIENES POR EJECUCION DE OBRA PUBLICA</t>
  </si>
  <si>
    <t>Daños a bienes muebles e inmuebles por la ejecución de obra pública.</t>
  </si>
  <si>
    <t>DAÑOS CAUSADOS A BIENES EN PROCEDIMIENTO DE POLICIA</t>
  </si>
  <si>
    <t>Daños a bienes muebles e inmuebles en la ejecución material de las normas y actos que surgen del ejercicio del poder y la función de Policía.</t>
  </si>
  <si>
    <t>VIOLACION O AMENAZA A LA LIBRE COMPETENCIA ECONOMICA</t>
  </si>
  <si>
    <t>Violación o amenaza al derecho e interés colectivo a la libre competencia económica (conjunto de actos desarrollados por agentes económicos independientemente, que rivalizan con el fin de asegurar la participación efectiva de sus bienes y servicios en un mercado determinado) por restricciones indebidas de los agentes económicos o del Estado.</t>
  </si>
  <si>
    <t>VIOLACION O AMENAZA A LA MORALIDAD ADMINISTRATIVA</t>
  </si>
  <si>
    <t>Violación o amenaza al derecho e interés colectivo a la moralidad administrativa (conjunto de principios, valores v virtudes fundamentales aceptados por la generalidad de los individuos, que deben regir permanentemente las actuaciones del Estado).</t>
  </si>
  <si>
    <t>VIOLACION O AMENAZA AL PATRIMONIO PUBLICO</t>
  </si>
  <si>
    <t>Violación o amenaza al derecho e interés colectivo a la defensa del patrimonio público (el derecho que tienen los individuos como miembros de una colectividad a que se conserven, mantengan, custodien, protejan del uso indebido o del deterioro, los bienes o recursos públicos, o los intereses patrimoniales del Estado).</t>
  </si>
  <si>
    <t>ILEGALIDAD DEL ACTO ADMINISTRATIVO QUE DECLARA DESIERTA LA LICITACION</t>
  </si>
  <si>
    <t>Acto administrativo presuntamente viciado de ilegalidad que declara desierta la licitación.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</si>
  <si>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INCUMPLIMIENTO DEL DEBER DE LIQUIDAR EL CONTRATO</t>
  </si>
  <si>
    <t>Perjuicios derivados de la mora o no cumplimiento de los términos previstos para la liquidación del contrato estatal.</t>
  </si>
  <si>
    <t>ACCESO CARNAL O ACTO SEXUAL VIOLENTO</t>
  </si>
  <si>
    <t xml:space="preserve">Acceso carnal violento o acto sexual violento.  </t>
  </si>
  <si>
    <t>DESPLAZAMIENTO FORZADO</t>
  </si>
  <si>
    <t>Perjuicios derivados del desarraigo producto de la violencia generalizada, la vulneración de los derechos humanos o la amenaza de las garantías del derecho humanitario.</t>
  </si>
  <si>
    <t>VIOLACION O AMENAZA A LA SEGURIDAD Y SALUBRIDAD PUBLICAS</t>
  </si>
  <si>
    <t>Violación o amenaza al derecho e interés colectivo a la seguridad y salubridad pública (el derecho que garantiza la existencia de los factores y condiciones que hacen posible una vida digna y duradera, como el abastecimiento de agua potable, el manejo adecuado de residuos líquidos y sólidos, el control de calidad de los alimentos, la existencia de unas condiciones y ambiente de trabajo adecuado, y la conservación y control a la contaminación de los recursos naturales).</t>
  </si>
  <si>
    <t>OMISION DE ASISTENCIA HUMANITARIA</t>
  </si>
  <si>
    <t xml:space="preserve">Perjuicios derivados de la no prestación o de la prestación deficiente o tardía del conjunto de acciones de ayuda a las víctimas de desastres, bien sea, por catástrofes naturales o conflictos armados, orientadas a aliviar su sufrimiento, proveer mecanismos de subsistencia, proteger los derechos fundamentales y frenar, cuando haya lugar a ello, el proceso de desestructuración socio económica de los ciudadanos. </t>
  </si>
  <si>
    <t>PRIVACION INJUSTA DE LA LIBERTAD</t>
  </si>
  <si>
    <t>Perjuicios derivados de la imposición de medidas de aseguramiento privativas de la libertad, cuando el proceso penal termina con sentencia absolutoria o su equivalente.</t>
  </si>
  <si>
    <t>DEFECTUOSO FUNCIONAMIENTO DE LA ADMINISTRACION DE JUSTICIA</t>
  </si>
  <si>
    <t>Perjucios derivados del inadecuado funcionamiento de la funsión jurisdiccional, distintos a privación injusta de la libertad y error judicial.</t>
  </si>
  <si>
    <t>NO RESTITUCION DE BIEN INMUEBLE ARRENDADO</t>
  </si>
  <si>
    <t>No entrega oportuna del bien inmueble arrendado por parte del arrendatario al arrendador.</t>
  </si>
  <si>
    <t>NO RECONOCIMIENTO DE INDEMNIZACION SUSTITUTIVA DE PENSION DE VEJEZ</t>
  </si>
  <si>
    <t>Desconocimiento del derecho a percibir la indemnización sustitutiva de la pensión de vejez. La indemnización sustitutiva de la pensión de vejez es una prestación económica que se reconoce a los afiliados al régimen de prima media con prestación definida, cuando éstos no reúnen el número mínimo de semanas cotizadas pero han cumplido la edad mínima para acceder a la pensión de vejez y declaran la imposibilidad de continuar cotizando al sistema general de pensiones.</t>
  </si>
  <si>
    <t>ILEGALIDAD DEL ACTO ADMINISTRATIVO QUE CALIFICA LA PERDIDA DE CAPACIDAD LABORAL</t>
  </si>
  <si>
    <t>Acto administrativo presuntamente viciado de ilegalidad que califica la périda o disminución de la capacidad laboral, lo expide una junta de calificación de invalidez, independienemente de si el origen de la afectación es una enfermedad o accidente de origen laboral o por riesgo común.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</si>
  <si>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NO ACEPTACION DE LA RENUNCIA</t>
  </si>
  <si>
    <t xml:space="preserve">Desconocimiento del derecho a renunciar de forma voluntaria. No aceptación por parte del nominador, dentro del término legal, de la renuncia del servidor público causándole perjuicios al mismo. </t>
  </si>
  <si>
    <t>DESPIDO SIN JUSTA CAUSA DE TRABAJADOR OFICIAL</t>
  </si>
  <si>
    <t>Terminación unilateral del contrato de trabajo suscrito con un trabajador oficial por parte del empleador sin justa causa comprobada. Es trabajador oficial quien tiene una relación contractual laboral con el Estado.</t>
  </si>
  <si>
    <t>NO RECONOCIMIENTO DEL AUXILIO FUNERARIO</t>
  </si>
  <si>
    <t>Desconocimiento del derecho a percibir el auxilio funerario. El auxilio funerario es una prestación económica que se genera cuando fallece el afiliado o pensionado por vejez o invalidez y, se paga a la persona que demuestre haber sufragado los gastos fúnebres o de entierro.</t>
  </si>
  <si>
    <t>CAPITALIZACION DE INTERESES</t>
  </si>
  <si>
    <t>Controversias suscitadas como consecuencia de la capitalización de intereses causados que se han hecho exigibles y que aún no se han pagado.</t>
  </si>
  <si>
    <t>PERJUICIOS OCASIONADOS POR REESTRUCTURACION Y LIQUIDACION DE ENTIDADES DE DERECHO PRIVADO</t>
  </si>
  <si>
    <t>El proceso de reestructuración pretende preservar entidades viables y normalizar sus relaciones comerciales y crediticias, mediante su reestructuración operacional, administrativa, de activos y pasivos. El proceso de liquidación de entidades inviables tiene por objeto la venta de los activos con el propósito de atender pasivos.</t>
  </si>
  <si>
    <t>SIMULACION</t>
  </si>
  <si>
    <t>Perjuicios ocasionados por la declaración aparente que se emite de acuerdo con la otra parte para engañar a terceros.</t>
  </si>
  <si>
    <t>PERTURBACION A LA POSESION</t>
  </si>
  <si>
    <t>Perjuicios ocasionados por la vulneración del derecho de dominio o de tenencia. Nota: esta causa es subsidiaria, no confundir con ocupación temporal o permanente de inmueble.</t>
  </si>
  <si>
    <t>INCUMPLIMIENTO EN EL PAGO DE UNA OBLIGACION CON GARANTIA REAL</t>
  </si>
  <si>
    <t>Mora o no pago de una obligación afianzada mediante garantía real (hipoteca sobre bien inmueble o prenda sobre bien mueble). Una garantía real es un contrato o negocio jurídico accesorio que liga inmediata y directamente al acreedor con la cosa especialmente sujeta al cumplimiento de una determinada obligación principal.</t>
  </si>
  <si>
    <t>VIOLACION AL REGIMEN JURIDICO DE DERECHOS DE AUTOR</t>
  </si>
  <si>
    <t>Violación al conjunto de normas jurídicas y principios que regulan los derechos morales y patrimoniales que la ley concede a los autores por el solo hecho de la creación de una obra literaria, artística, musical, científica o didáctica, publicada o inédita.</t>
  </si>
  <si>
    <t>VIOLACION AL REGIMEN JURIDICO DE PROPIEDAD INDUSTRIAL</t>
  </si>
  <si>
    <t>Violación al derecho que recáe sobre las innovaciones tecnológicas que tienen una aplicación industrial.</t>
  </si>
  <si>
    <t>INCUMPLIMIENTO EN PAGO DE OBLIGACION CONTENIDA EN TITULO VALOR</t>
  </si>
  <si>
    <t>Mora o no pago de una obligación clara, expresa y exigible.</t>
  </si>
  <si>
    <t>CONTROVERSIAS SOBRE LAUDO ARBITRAL</t>
  </si>
  <si>
    <t>Perjuicios derivados de un laudo arbitral, susceptibles de revisión extraordinaria ante la jurisdicción contencioso administrativa.</t>
  </si>
  <si>
    <t>PERJUICIOS OCASIONADOS POR ACTAS DE JUNTA DE SOCIOS</t>
  </si>
  <si>
    <t>Perjuicios ocasionados por actas de juntas de socios contrarias a la ley o a los estatutos sociales.</t>
  </si>
  <si>
    <t>INCUMPLIMIENTO EN LA CONSTITUCION DE CONSORCIOS Y/O UNIONES TEMPORALES</t>
  </si>
  <si>
    <t>Perjuicios derivados de la no constitución de un consorcio y/o unión temporal para la adjudicación, celebración y ejecución de un contrato.</t>
  </si>
  <si>
    <t>VIOLACION O AMENAZA A LOS DERECHOS DE LOS CONSUMIDORES Y USUARIOS</t>
  </si>
  <si>
    <t>Violación o amenaza a los derechos de los consumidores y usuarios (los derechos que tienen los consumidores que adquieren bienes o servicios, cualquiera que sea su naturaleza, así como los usuarios que disfrutan servicios públicos prestados por entidades públicas o privadas, a que el bien o servicio sea de calidad, cantidad e idoneidad óptimas para su uso y goce).</t>
  </si>
  <si>
    <t>CONFIGURACION DEL CONTRATO REALIDAD</t>
  </si>
  <si>
    <t xml:space="preserve">Existiendo un contrato de prestación de servicios se presentan los tres elementos que configuran un contrato laboral: actividad personal, contínua subordinación, salario como retribución del servicio, por lo que se pretende la declaración de existencia de una relación laboral. </t>
  </si>
  <si>
    <t>FACTURA EXPEDIDA SIN EL CUMPLIMIENTO DE LOS REQUISITOS LEGALES</t>
  </si>
  <si>
    <t>Factura expedida sin el cumplimiento de los requisitos legales, por lo que se pretende su reexpedición. La factura es una cuenta en la que se detallan las mercancías compradas o los servicios recibidos, junto con su cantidad y su importe, y que se entrega a quien debe pagarla.</t>
  </si>
  <si>
    <t>INCUMPLIMIENTO EN EL PAGO DE SINIESTRO POR ASEGURADORA</t>
  </si>
  <si>
    <t>Mora o no pago de una póliza de seguro cuando se ha configurado el siniestro amparado.</t>
  </si>
  <si>
    <t>DAÑO O AMENAZA AMBIENTAL POR CONTAMINACION POR OLORES</t>
  </si>
  <si>
    <t xml:space="preserve">Daño o amenaza al medio ambiente por contaminación con olores (dispersión atmosférica de olores). </t>
  </si>
  <si>
    <t>EXTRACCION ILEGAL DE ORGANOS, TEJIDOS Y HUESOS</t>
  </si>
  <si>
    <t>Extracción de órganos, tejidos y huesos humanos cuando el procedimiento no se adhiere a las guías de práctica clínica del centro médico público para transplantes o donantes y/o cuando no se ajuste a los requisitos previstos legalmente.</t>
  </si>
  <si>
    <t>LESION ENORME</t>
  </si>
  <si>
    <t>Perjucios derivados de la grave desproporción entre el valor pactado en el contrato y el valor real del objeto, en contratos de compraventa, permuta de inmuebles, aceptación de una asignación por causa de muerte, partición de una herencia, obligaciones con cláusula penal, mutuo con intereses convencionales y en los contratos de hipoteca y anticresis.</t>
  </si>
  <si>
    <t>DAÑO O AMENAZA AMBIENTAL POR INDEBIDA DISPOSICION DE DESECHOS HOSPITALARIOS</t>
  </si>
  <si>
    <t xml:space="preserve">Daño o amenaza al medio ambiente por la disposición final de desechos infecciosos hospitalarios con desconocimiento de los métodos de relleno de seguridad. </t>
  </si>
  <si>
    <t>PERDIDA O DESTRUCCION DE TITULO VALOR</t>
  </si>
  <si>
    <t>Solicitud de reposición de título valor ante el extravío, pérdida, hurto, deterioro o destrucción total o parcial del mismo.</t>
  </si>
  <si>
    <t>ILEGALIDAD DEL ACTO ADMINISTRATIVO QUE DECLARA LA INSUBSISTENCIA DE FUNCIONARIO EN PROVISIONALIDAD</t>
  </si>
  <si>
    <t>Acto administrativo presuntamente viciado de ilegalidad que declara insubsistente a funcionario público en provisionalidad. Es funcionario público en provisionalidad quien tiene una relación legal y regamentaria con el Estado y ocupa transitoriamente un empleo de carrera cuando este no está provisto de manera definitiva. El vicio del acto administrativo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</si>
  <si>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INDEBIDA ADECUACION FISICA DE CONSTRUCCIONES PARA PERSONAS CON ALGUNA DISCAPACIDAD</t>
  </si>
  <si>
    <t>Realización de las construcciones, edificaciones y desarrollos urbanos sin tener en cuenta la reglamentación sobre adecuaciones físicas para personas con alguna discapacidad.</t>
  </si>
  <si>
    <t>INCUMPLIMIENTO EN LA ENTREGA MATERIAL DE BIEN DEL TRADENTE AL ADQUIRENTE</t>
  </si>
  <si>
    <t>Perjuicios ocasionados por la no entrega material del bien mueble al adquirente y/o la entrega material e inscripción en el registro del bien inmueble.</t>
  </si>
  <si>
    <t>ILEGALIDAD DEL ACTO ADMINISTRATIVO QUE DECLARA LA OCURRENCIA DEL SINIESTRO Y ORDENA HACER EFECTIVA LA POLIZA</t>
  </si>
  <si>
    <t>Acto administrativo presuntamente viciado de ilegalidad que declara la ocurrencia del siniestro y ordena hacer efectiva la póliza.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</si>
  <si>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INCUMPLIMIENTO EN EL PAGO DE LOS CANONES DE ARRENDAMIENTO</t>
  </si>
  <si>
    <t>Mora o no pago de los cánones de arrendamiento.</t>
  </si>
  <si>
    <t>VIOLACION AL DERECHO DE POSTULACION A UN CARGO DE ELECCION POPULAR</t>
  </si>
  <si>
    <t>Vulneración al derecho fundamental a ser elegido por decisiones de la autoridad electoral, frente a la inscripción de candidatos.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</si>
  <si>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PRESTACION INADECUADA DEL SERVICIO NOTARIAL Y REGISTRAL</t>
  </si>
  <si>
    <t>No prestación, prestación deficiente o prestación tardía del servicio de notariado y registro. Ejemplos: No expedición oportuna de la cédula de ciudadanía; doble folio de matrícula inmobilidaria para un mismo inmueble.</t>
  </si>
  <si>
    <t>VIOLACION A LA PROTECCION DE DATOS PERSONALES</t>
  </si>
  <si>
    <t>Uso inapropiado de los datos personales o información vinculada o que pueda asociarse a una o varias personas naturales determinadas o determinables.</t>
  </si>
  <si>
    <t>PRIVACION DE LA LIBERTAD SIN QUE MEDIE MEDIDA DE ASEGURAMIENTO</t>
  </si>
  <si>
    <t>Perjuicios derivados de la privación de la libertad de una persona, sin me medie medida de aseguramento privativa de la libertad en firme.</t>
  </si>
  <si>
    <t>ERROR JUDICIAL</t>
  </si>
  <si>
    <t>Perjuicios derivados del error cometido por una autoridad investida de facultad jurisdiccional, en su carácter de tal, en el curso de un proceso, materializado a través de una providencia en firme contraria a la Ley.</t>
  </si>
  <si>
    <t>INDEBIDA INCORPORACION DE CONSCRIPTOS</t>
  </si>
  <si>
    <t>Perjuicios derivados de la indebida incorporación del conscripto (quien presta servicio militar obligatorio).</t>
  </si>
  <si>
    <t>LESION A CONSCRIPTO CON ARMA DE DOTACION OFICIAL</t>
  </si>
  <si>
    <t xml:space="preserve">Lesión física o síquica a conscripto (quien presta servicio militar obligatorio) por el uso de armas de dotación oficial (aquellas de las que está dotada la fuerza pública para el ejercicio de sus funciones): fusil, granada, bolillo, revólver, pistola, gas pimienta, gases lacrimógenos, balas de salva, etc. </t>
  </si>
  <si>
    <t>MUERTE DE CONSCRIPTO CON ARMA DE DOTACION OFICIAL</t>
  </si>
  <si>
    <t>Muerte de conscripto (quien presta servicio militar obligatorio) por el uso de armas de dotación oficial (aquellas de las que está dotada la fuerza pública para el ejercicio de sus funciones): fusil, granada, bolillo, revólver, pistola, gas pimienta, gases lacrimógenos, balas de salva, etc.</t>
  </si>
  <si>
    <t>LESION ACCIDENTAL O FORTUITA A CONSCRIPTO</t>
  </si>
  <si>
    <t>Lesión física o síquica a conscripto (quien presta servicio militar obligatorio) causada accidentalmente o de manera fortuita.</t>
  </si>
  <si>
    <t>MUERTE ACCIDENTAL O FORTUITA A CONSCRIPTO</t>
  </si>
  <si>
    <t>Muerte de conscripto (quien presta servicio militar obligatorio) causada accidentalmente o de manera fortuita.</t>
  </si>
  <si>
    <t>LESION A MIEMBRO VOLUNTARIO DE LA FUERZA PUBLICA CON ARMA DE DOTACION OFICIAL</t>
  </si>
  <si>
    <t xml:space="preserve">Lesión física o síquica a miembro voluntario de la fuerza pública (quien no presta servicio militar obligatorio) por el uso de armas de dotación oficial (aquellas de las que está dotada la fuerza pública para el ejercicio de sus funciones): fusil, granada, bolillo, revólver, pistola, gas pimienta, gases lacrimógenos, balas de salva, etc. </t>
  </si>
  <si>
    <t>MUERTE DE MIEMBRO VOLUNTARIO DE LA FUERZA PUBLICA CON ARMA DE DOTACION OFICIAL</t>
  </si>
  <si>
    <t xml:space="preserve">Muerte de miembro voluntario de la fuerza pública (quien no presta servicio militar obligatorio) por el uso de armas de dotación oficial (aquellas de las que está dotada la fuerza pública para el ejercicio de sus funciones): fusil, granada, bolillo, revólver, pistola, gas pimienta, gases lacrimógenos, balas de salva, etc. </t>
  </si>
  <si>
    <t>MUERTE DE CIVIL POR GRUPO ARMADO ILEGAL</t>
  </si>
  <si>
    <t>Muerte de civil por grupo armado ilegal (guerrilla, autodefensas, bandas criminales). Nota: es subsidiaria a las causas sobre acto terrorista o combate o enfrentamiento.</t>
  </si>
  <si>
    <t>LESION A CIVIL CON ARMA DE DOTACION OFICIAL</t>
  </si>
  <si>
    <t xml:space="preserve">Lesión física o síquica a civil por el uso de armas de dotación oficial (aquellas de las que está dotada la fuerza pública para el ejercicio de sus funciones): fusil, granada, bolillo, revólver, pistola, gas pimienta, gases lacrimógenos, balas de salva, etc. </t>
  </si>
  <si>
    <t>DESAPARICION FORZADA</t>
  </si>
  <si>
    <t>Sometimiento, por parte de un servidor público o de un particular que actúa bajo su expresa instrucción, de otra persona a la privación de su libertad cualquiera que sea la forma, seguida de su ocultamiento y de la negativa a reconocer dicha privación o de dar información sobre su paradero, sustrayéndola del amparo de la ley.</t>
  </si>
  <si>
    <t>ALLANAMIENTO ILEGAL</t>
  </si>
  <si>
    <t xml:space="preserve">Ingreso a bien inmueble, automotor, nave o aeronave sin el cumplimiento de las formalidades legales. </t>
  </si>
  <si>
    <t>PERDIDA O DAÑOS A BIENES INCAUTADOS U OCUPADOS EN PROCESOS PENALES</t>
  </si>
  <si>
    <t>Pérdida o deterioro de bienes muebles o inmuebles incautados u ocupados en procesos penales.</t>
  </si>
  <si>
    <t>INDEBIDO MANEJO DE CADAVER</t>
  </si>
  <si>
    <t>Desaparición o pérdida de cadavér. Nota: no confundir con desaparición forzada.</t>
  </si>
  <si>
    <t>NO PAGO DE RECOMPENSA POR DELACION</t>
  </si>
  <si>
    <t>No pago, pago parcial o mora en el pago de la recompensa ofrecida por delatar u ofrecer información requerida por autoridades.</t>
  </si>
  <si>
    <t>RETIRO ILEGAL DE ALUMNO DE ESCUELA DE FORMACION MILITAR</t>
  </si>
  <si>
    <t>Perjuicios derivados del retiro, no ajustado a derecho, de un alumno de una institución de formación militar.</t>
  </si>
  <si>
    <t>MUERTE DE MIEMBRO VOLUNTARIO DE LA FUERZA PUBLICA POR DESCONOCIDOS</t>
  </si>
  <si>
    <t>Muerte de miembro voluntario de la fuerza pública (quien no presta servicio militar obligatorio) por terceros desconocidos, con ocación de su calidad de miembro de la fuerza pública.</t>
  </si>
  <si>
    <t>VIOLACION O AMENAZA AL GOCE DEL ESPACIO PUBLICO Y A LA UTILIZACION Y DEFENSA DE BIENES DE USO PUBLICO</t>
  </si>
  <si>
    <t>Violación o amenaza al derecho e interés colectivo al goce del espacio público y a la utilización y defensa de los bienes de uso público (el derecho que tienen las personas de acceder al conjunto de inmuebles públicos y a los elementos naturales y arquitectónicos de los inmuebles privados destindados a la satisfacción de las necesidades urbanas colectivas, las cuales trascienden los límites de los intereses individuales de los habitantes y a su defensa).</t>
  </si>
  <si>
    <t>INCUMPLIMIENTO DE NORMA JURIDICA</t>
  </si>
  <si>
    <t>No cumplimiento o cumplimiento parcial o defectuoso de una norma jurídica contenida en una ley o acto administrativo.</t>
  </si>
  <si>
    <t>VIOLACION O AMENAZA AL PATRIMONIO CULTURAL DE LA NACION</t>
  </si>
  <si>
    <t>Violación o amenaza al derecho e interés colectivo a la defensa del patrimonio cultural de la Nación (el derecho que tienen las personas de acceder al conjunto de bienes y valores culturales que son expresión de la nacionalidad colombiana. Forman parte de ese patrimonio cultural: (1) el patrimonio inmaterial: conjunto de formas de cultura tradicional, popular o folclórica: tradiciones orales, costumbres, lenguas, música, rituales, medicina tradicional, artes culinarias, entre otros, y (2) los bienes culturales: conforman la identidad nacional y pertenecen a la nación: patrimonio arqueológico).</t>
  </si>
  <si>
    <t>INDEBIDA PRESTACION DE SERVICIOS PUBLICOS DOMICILIARIOS</t>
  </si>
  <si>
    <t>No prestación, prestación deficiente o prestación tardía de servicios públicos domiciliarios.</t>
  </si>
  <si>
    <t>INCUMPLIMIENTO EN EL DEBER DE SEGURIDAD Y PREVENCION DE DESASTRES</t>
  </si>
  <si>
    <t>Violación o amenaza al derecho e interés colectivo a la seguridad y prevención de desastres previsibles técnicamente.</t>
  </si>
  <si>
    <t>ILEGALIDAD DEL ACTO ADMINISTRATIVO QUE DECRETA LA EXPROPIACION</t>
  </si>
  <si>
    <t>Acto administrativo presuntamente viciado de ilegalidad que decreta una expropiación. La expropiación es una decisión de derecho público por la cual el Estado obliga a un particular a realizar la tradición del dominio privado al dominio público de un bien, en beneficio de la comunidad y mediante una indemnización previa.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</si>
  <si>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NO RECONOCIMIENTO DE SUBSIDIO FAMILIAR</t>
  </si>
  <si>
    <t>Desconocimiento del derecho a percibir subsidio familiar. El subsidio familiar es una prestación social pagadera en dinero, especie y servicios. El subsidio familiar en dinero, denominado cuota monetaria, se paga mensualmente a los trabajadores por cada una de las personas que tengan a su cargo con derecho a este.</t>
  </si>
  <si>
    <t>ILEGALIDAD DEL ACTO ADMINISTRATIVO QUE AUTORIZA O NIEGA UN ASCENSO</t>
  </si>
  <si>
    <t>Acto administrativo presuntamente viciado de ilegalidad que autoriza o niega un ascenso. Se denomina ascenso a la promoción de un trabajador a un cargo más importante y mejor remunerado.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</si>
  <si>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NO RECONOCIMIENTO DE PENSION DE INVALIDEZ</t>
  </si>
  <si>
    <t>Desconocimiento del derecho a percibir la pensión de invalidez. La pensión de invalidez es una prestación económica que consiste en el pago de una renta mensual denominada pensión a una persona que ha sido calificada como inválida y cuya enfermedad o patología es de origen común.</t>
  </si>
  <si>
    <t>NO RECONOCIMIENTO DE BONO PENSIONAL</t>
  </si>
  <si>
    <t>Desconocimiento del derecho a que se expida, en favor de otro, el bono pensional. El bono pensional es el capital equivalente a las cotizaciones realizadas al régimen de prima media con prestación definida (anterior Instituto de Seguros Sociales - ISS hoy Colpensiones) o a los tiempos laborados con empresas del sector público o reconocedoras de pensión, antes del traslado al régimen de ahorro individual con solidaridad.</t>
  </si>
  <si>
    <t>ILEGALIDAD DEL ACTO ADMINISTRATIVO QUE HACE EFECTIVA LA CLAUSULA PENAL PECUNIARIA</t>
  </si>
  <si>
    <t>Acto administrativo presuntamente viciado de ilegalidad que hace efectiva la cláusula penal pactada en un contrato estatal.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</si>
  <si>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MULTA POR INCUMPLIMIENTO DEL CONTRATO</t>
  </si>
  <si>
    <t>Acto administrativo presuntamente viciado de ilegalidad que impone una multa.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</si>
  <si>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ADJUDICA UN CONTRATO</t>
  </si>
  <si>
    <t>Acto administrativo presuntamente viciado de ilegalidad que adjudica un contrato estatal.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</si>
  <si>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LIQUIDA UN CONTRATO</t>
  </si>
  <si>
    <t>Acto administrativo presuntamente viciado de ilegalidad que liquida un contrato estatal.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</si>
  <si>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DECLARA LA CADUCIDAD CONTRACTUAL</t>
  </si>
  <si>
    <t>Acto administrativo presuntamente viciado de ilegalidad que declara la caducidad del contrato estatal (cláusula excepcional que se hace efectiva cuando se presenta alguno de los hechos constitutivos de incumplimiento de las obligaciones a cargo del contratista, que afecte de manera grave y directa la ejecución del contrato y evidencie que puede conducir a su paralización).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</si>
  <si>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EJECUCION DE PRESTACIONES SIN CONTRATO</t>
  </si>
  <si>
    <t>Perjuicios derivados de la ejecución de prestaciones a favor del Estado, por fuera de las pactadas en el contrato o sin que medie contrato estatal o título valor. Ejemplo: Ejecución de obras adicionales, no incluídas en el contrato.</t>
  </si>
  <si>
    <t>INCUMPLIMIENTO EN EL PAGO DE PRESTACIONES SOCIALES</t>
  </si>
  <si>
    <t>Las prestaciones sociales son los dineros adicionales al salario que el empleador debe reconocer al trabajador oficial o al funcionario público por sus servicios prestados, es el reconociendo a su aporte en la generación de ingresos y utilidad en la empresa o unidad económica.</t>
  </si>
  <si>
    <t>COMPETENCIA DESLEAL</t>
  </si>
  <si>
    <t>Contempla todos los actos de competencia desleal (ejecutados por el Estado y/o particulares) establecidos en la Ley 256 de 1996 (incluye: desviación de clientela, desorganización, engaño, confusión, descrédito, comparación, imitación, explotación de la reputación ajena, violación de secretos, inducción a la ruptura contractual, violación de normas y pactos desleales de exclusividad).</t>
  </si>
  <si>
    <t>LESION A OPERADOR POR EJECUCION DE OBRA PUBLICA</t>
  </si>
  <si>
    <t>Lesión física o síquica causada a operador (obreros, arquitectos, ingenieros, interventores, contratistas, subcontratistas) por ejecusión de obra pública.</t>
  </si>
  <si>
    <t>DESLINDE Y AMOJONAMIENTO</t>
  </si>
  <si>
    <t>Solicitud que se efectúa con el propósito de que judicialmente se declare la forma material y visible del lindero que separa predios colindantes.</t>
  </si>
  <si>
    <t>SOLICITUD DE LA DIVISION MATERIAL DE BIEN INMUEBLE</t>
  </si>
  <si>
    <t>Solicitud de modificación de las características de un predio por segregación de otros predios, con o sin cambio de propietario o poseedor.</t>
  </si>
  <si>
    <t>CONSTITUCION DE SERVIDUMBRE</t>
  </si>
  <si>
    <t>Solicitud de constitución de servidumbre que es del derecho real que limita el dominio de un predio denominado fundo sirviente en favor de las necesidades de otro llamado fundo dominante perteneciente a otra persona y el reconocimiento y pago de los correspondientes perjuicios. Nota: no se debe confundir con las causas relacionadas con la ocupación temporal o permanente de inmuebles, es subsidiaria a estas.</t>
  </si>
  <si>
    <t>PRESCRIPCION ADQUISITIVA DE DOMINIO</t>
  </si>
  <si>
    <t>Solicitud de declaración del dominio sobre un bien respecto del cual se ha ejercido la posesión continua, pacifica y publica como propietario una vez transcurrido el tiempo previsto en la Ley.</t>
  </si>
  <si>
    <t>ILEGALIDAD DEL ACTO ADMINISTRATIVO QUE RECONOCE PENSION - ACCION DE LESIVIDAD</t>
  </si>
  <si>
    <t>Acto administrativo presuntamente viciado de ilegalidad que reconoce la pensión (incluye invalidez, vejez y muerte) y que no pudo ser revocado de forma directa, por lo que el demandante es el Estado.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</si>
  <si>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NO RECONOCIMIENTO DE ASIGNACION DE RETIRO</t>
  </si>
  <si>
    <t>Desconocimiento del derecho a percibir la asignación de retiro. La asignación de retiro es una prestación económica a la que tienen derecho los miembros de la Fuerza Pública a partir de su retiro del servicio activo y tras el cumplimiento de determinados requisitos; se asemeja a la pensión de vejez.</t>
  </si>
  <si>
    <t>ILEGALIDAD DEL ACTO ADMINISTRATIVO GENERAL QUE DISPONE LA REESTRUCTURACION O LIQUIDACION LAS ENTIDADES PUBLICAS</t>
  </si>
  <si>
    <t>Acto administrativo general (decreto) presuntamente viciado de ilegalidad que dispone la reestructuración o liquidación de entidades públicas.</t>
  </si>
  <si>
    <t>ILEGALIDAD DEL ACTO ADMINISTRATIVO QUE CONVOCA A CONCURSO PUBLICO DE MERITOS PARA PROVEER CARGOS PUBLICOS</t>
  </si>
  <si>
    <t>Acto administrativo presuntamente viciado de ilegalidad que convoca a concurso público de méritos. El concurso público ha sido definido, como el procedimiento mediante el cual, la administración señalando bases o normas claramente establecidas, selecciona entre varios participantes que han sido convocados, a la persona o personas que por razón de sus méritos y calidades, adquieren el derecho a ser nombradas en un cargo público.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</si>
  <si>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MUERTE DE MIEMBRO VOLUNTARIO DE LA FUERZA PUBLICA EN INSTRUCCION</t>
  </si>
  <si>
    <t>Muerte de miembro voluntario de la fuerza pública (quien no presta servicio militar obligatorio) con ocasión de las actividades propias de la instrucción militar o de policía.</t>
  </si>
  <si>
    <t>INCUMPLIMIENTO EN EL PAGO DE MESADA ADICIONAL</t>
  </si>
  <si>
    <t>Mora o no pago de mesada adicional ya reconocida por ministerio de la ley o en virtud de la entrada en vigencia del acto legislativo 01 de 2005.</t>
  </si>
  <si>
    <t>DESMEJORA EN LAS CONDICIONES LABORALES</t>
  </si>
  <si>
    <t>Incluye todos los eventos en los que el ejercicio del ius variandi (la facultad que tiene todo empleador de modificar las circunstancias, condiciones y/o modalidad en las que el trabajador ejecuta la prestación de labores contratada) implica un detrimento en las condiciones del trabajador.</t>
  </si>
  <si>
    <t>ILEGALIDAD DEL ACTO ADMINISTRATIVO QUE IMPONE SANCION EN EJERCICIO DEL CONTROL FISCAL</t>
  </si>
  <si>
    <t>Acto administrativo presuntamente viciado de ilegalidad que impone una sanción en ejercicio del control fiscal. Mediante el ejercicio del control fiscal, la Contraloría General de la República vigila la administración y el manejo de los fondos o bienes públicos, para lo cual puede iniciar procesos fiscales en donde busca el resarcimiento por el detrimento patrimonial que una conducta o una omisión del servidor público o de un particular haya ocasionado al Estado.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</si>
  <si>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RETENCION ILEGAL DE BIENES</t>
  </si>
  <si>
    <t xml:space="preserve">Retención de bienes sin el cumplimiento de las formalidades legales. Nota: esta causa es subsidiaria a aquella denominada DECRETO INJUSTO DE MEDIDAS CAUTELARES SOBRE BIENES SUSCEPTIBLES DE COMISO EN PROCESOS PENALES </t>
  </si>
  <si>
    <t>INCONSTITUCIONALIDAD DEL ACTO ADMINISTRATIVO</t>
  </si>
  <si>
    <t>Nulidad de acto administrativo general o particular por ser contrario a la Constitución Política.</t>
  </si>
  <si>
    <t>FALTA DE REPARACION INTEGRAL A VICTIMAS DEL CONFLICTO ARMADO INTERNO</t>
  </si>
  <si>
    <t xml:space="preserve">Ausencia o insuficiente reparación integral (incluye acciones dirigidas a la rehabilitación, restitución, indemnización, garantías de no repetición, medidas de satisfacción, entre otras) a las víctimas reconocidas y amparadas por la Ley 1448 de 2011. </t>
  </si>
  <si>
    <t>ACOSO LABORAL</t>
  </si>
  <si>
    <t>Conductas persistente y demostrable, ejercida sobre un empleado o trabajador por parte de un empleador, un jefe o superior jerárquico inmediato o mediato, un compañero de trabajo o un subalterno, encaminada a infundir miedo, intimidación, terror y angustia, a causar perjuicio laboral, generar desmotivación en el trabajo, o inducir la renuncia del mismo.</t>
  </si>
  <si>
    <t>LESION ACCIDENTAL O FORTUITA A MIEMBRO VOLUNTARIO DE LA FUERZA PUBLICA</t>
  </si>
  <si>
    <t>Lesión física o síquica a miembro voluntario de la fuerza pública (quien no presta servicio militar obligatorio) causada accidentalmente o de manera fortuita.</t>
  </si>
  <si>
    <t>NO RECONOCIMIENTO DE REAJUSTE O NIVELACION SALARIAL</t>
  </si>
  <si>
    <t xml:space="preserve">Desconocimiento de derecho a la igualdad material en asuntos laborales (principio a igual trabajo igual salario). </t>
  </si>
  <si>
    <t>NO RECONOCIMIENTO DE DESCANSOS COMPENSATORIOS</t>
  </si>
  <si>
    <t>Desconocimiento del derecho a disfrutar de descanso compensatorio remunerado. Ejemplos: desconocimiento del derecho a disfrutar del descanso compensatorio remunerado cuando se es jurado de votación.</t>
  </si>
  <si>
    <t>NO RECONOCIMIENTO DE INDEMNIZACION POR DISMINUCION DE CAPACIDAD LABORAL</t>
  </si>
  <si>
    <t>Desconocimiento del derecho del servidor público a recibir la indemnización en caso de disminución permanenete de la capacidad laboral ocasionada por accidente de trabajo o enfermedad laboral. La incapacidad permanente parcial se presenta cuando el afiliado al Sistema General de Riesgos Profesionales, como consecuencia de un accidente de trabajo o de una enfermedad profesional, sufre una disminución parcial, pero definitiva en alguna o algunas de sus facultades para realizar su trabajo habitual.</t>
  </si>
  <si>
    <t>NO RECONOCIMIENTO DE VIATICOS</t>
  </si>
  <si>
    <t>Desconocimiento del derecho del servidor público a recibir las sumas de dinero que el empleador debe reconocerle para cubrir los gastos en que éste hubiere incurrido para el cumplimiento de sus funciones fuera de su sede habitual de trabajo.</t>
  </si>
  <si>
    <t>NO RECONOCIMIENTO DE INDEMNIZACION POR MUERTE EN ACCIDENTE DE TRABAJO</t>
  </si>
  <si>
    <t>Desconocimiento del derecho de los beneficiarios a recibir la indemnización en caso de muerte del servidor público ocasionada por accidente de trabajo o enfermedad laboral.</t>
  </si>
  <si>
    <t>INCUMPLIMIENTO EN EL PAGO DE APORTES AL SISTEMA DE SEGURIDAD SOCIAL INTEGRAL</t>
  </si>
  <si>
    <t>Mora o no pago por parte del empleador de los aportes al sistema de seguridad social. El sistema de seguridad social integral es el conjunto armónico de entidades públicas y privadas, normas y procedimientos y está conformado por los regímenes generales establecidos para pensiones, salud, riesgos profesionales y los servicios sociales complementarios que se definen en la Ley 100 de 1993 y las normas que modifiquén, complementen o desarrollen.</t>
  </si>
  <si>
    <t>NO RECONOCIMIENTO DE PENSION DE SOBREVIVIENTE</t>
  </si>
  <si>
    <t>Desconocimiento del derecho a percibir la pensión de sobrevivientes. La pensión de sobrevivientes es una prestación económica que se causa por la muerte de un afiliado activo al sistema de seguridad social.</t>
  </si>
  <si>
    <t>NO RECONOCIMIENTO DE PRIMA DE ANTIGUEDAD</t>
  </si>
  <si>
    <t>Desconocimiento del derecho a percibir la prima de antiguedad propia de los miembros de la fuerza pública. El artículo 46 del Decreto 1214 de 1990 establece el pago de una prima de servicios, más conocida como prima de antigüedad a los empleados públicos del Ministerio de Defensa y de la Policía Nacional, a partir de la fecha en que cumplan 15 años de servicios continuos o discontinuos como tales en el Ministerio de Defensa, en las Fuerzas Militares o en la Policía Nacional, su pago es mensual y se liquidara sobre el sueldo básico.</t>
  </si>
  <si>
    <t>NO RECONOCIMIENTO DEL TIEMPO DE SERVICIO MILITAR OBLIGATORIO</t>
  </si>
  <si>
    <t>No reconocimiento o reconocimiento indebido del tiempo prestado en el servicio militar obligatorio para efectos del reconocimiento de la asignación de retiro.</t>
  </si>
  <si>
    <t>NO RECONOCIMIENTO DEL SUBSIDIO NOTARIAL</t>
  </si>
  <si>
    <t>No reconocimiento en derecho y pago de los subsidios establecidos para las notarías de insuficientes ingresos, de conformidad con la normatividad vigente.</t>
  </si>
  <si>
    <t>SUSTITUCION PATRONAL</t>
  </si>
  <si>
    <t>La sustitución de patronos consiste en el cambio de dueño de los establecimientos, negocios o empresas; implica que la empresa siga en funcionamiento y que no se afecten los contratos de trabajo firmados con el antiguo patrono.</t>
  </si>
  <si>
    <t>INCUMPLIMIENTO EN LA ENTREGA DE VIVIENDA DE INTERES SOCIAL</t>
  </si>
  <si>
    <t>No entrega, entrega tardía o entrega defectuosa de viviendas de interés social.</t>
  </si>
  <si>
    <t>ENAJENACION DE ACCIONES SIN EL CUMPLIMIENTO DE LOS REQUISITOS LEGALES</t>
  </si>
  <si>
    <t>Perjuicios derivados de la venta ilegal de acciones (título valor). Ejémplo:  venta de acciones con desconocimiento de las preferencias legalmente determinadas a favor de los trabajadores de las empresas objeto de enajenación.</t>
  </si>
  <si>
    <t>OMISION DE LAS NORMAS DE SALUD OCUPACIONAL</t>
  </si>
  <si>
    <t>Perjuicios ocasionados por culpa patronal cuando no se acatan las normas sobre salud ocupacional determinadas por la Administradora de Riesgos Laborales.</t>
  </si>
  <si>
    <t>NO RECONOCIMIENTO EN DERECHO DE SUBSIDIOS A LOS USUARIOS DE SERVICIOS PUBLICOS DOMICILIARIOS</t>
  </si>
  <si>
    <t>Desconocimiento del derecho a ser beneficiario de los subsidios a favor de los usuarios de los servicios públicos domiciliarios que tengan derecho a ellos. Los subsidios son la diferencia entre lo que se paga por un bien o servicio, y el costo de éste, cuando tal costo es mayor al pago que se recibe, y que se reflejan en el reparto que debe hacerse entre los usuarios como un descuento en el valor de la factura que éste debe cancelar.</t>
  </si>
  <si>
    <t>ACCIDENTE DE TRABAJO O ENFERMEDAD PROFESIONAL POR CULPA PATRONAL</t>
  </si>
  <si>
    <t>Accidente de trabajo (todo suceso repentino que sobreviene por causa o con ocasión del trabajo y que produce en el trabajador Lesión física o síquica orgánica, perturbación funcional, invalidez o muerte) o enfermedad profesional (todo estado patológico que sobrevenga como consecuencia obligada de la clase de trabajo que desempeña el trabajador o del medio en que se ha visto obligado a trabajar), derivada de una culpa patronal (dirección incorrecta del trabajo o vigilancia inadecuada sobre el mismo).</t>
  </si>
  <si>
    <t>INDEBIDA PRESTACION DEL SERVICIO DE CORREO POSTAL</t>
  </si>
  <si>
    <t>Perjucios derivados de la no entrega o entrega deficiente (incluye entrega tardía o entrega defectuosa) o pérdida de correo postal.</t>
  </si>
  <si>
    <t>ILEGALIDAD DEL ACTO ADMINISTRATIVO QUE REVOCA, SUSPENDE O NIEGA UN PROGRAMA DE EDUCACION SUPERIOR</t>
  </si>
  <si>
    <t>Acto administrativo presuntamente viciado de ilegalidad que revoca, suspende o niega un programa de educación superior.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</si>
  <si>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LIQUIDA LA PENSION - ACCION DE LESIVIDAD</t>
  </si>
  <si>
    <t>Acto administrativo presuntamente viciado de ilegalidad que liquida de manera irregular la pensión (incluye invalidez, vejez y muerte) y que no pudo ser revocado de forma directa, por lo que el demandante es el Estado.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</si>
  <si>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SUSPENDE EL PAGO DE LA ASIGNACION DE RETIRO</t>
  </si>
  <si>
    <t>Acto administrativo presuntamente viciado de ilegalidad que suspende el pago de la asignación de retiro.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</si>
  <si>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SUSPENDE EL PAGO DE PENSION</t>
  </si>
  <si>
    <t>Acto administrativo presuntamente viciado de ilegalidad que suspende el pago de la pensión (incluye invalidez, vejez y muerte).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</si>
  <si>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INCUMPLIMIENTO EN EL PAGO DE APORTES PARAFISCALES</t>
  </si>
  <si>
    <t>Mora o no pago de aportes parafiscales. Toda empresa o unidad productiva que tenga trabajadores vinculados mediante contrato de trabajo debe hacer un aporte equivalente al 9% de su nómina por concepto de aportes parafiscales, los cuales se distribuirán de la siguiente forma: 4% para el subsidio familiar (Cajas de Compensación Familiar), 3% para el Instituto Colombiano de Bienestar Familiar (ICBF) y 2% para el Servicio Nacional de Aprendizaje (SENA).</t>
  </si>
  <si>
    <t>INCUMPLIMIENTO EN EL PAGO DE INTERESES SOBRE EL AUXILIO DE CESANTIA</t>
  </si>
  <si>
    <t>Mora o no pago de los intereses sobre el auxilio de cesantías ya reconocidos. Los intereses sobre el auxilio de cesantías son la utilidad sobre el valor de las cesantías acumuladas al 31 de diciembre que corresponde al 12%.</t>
  </si>
  <si>
    <t>LESION A CONSCRIPTO POR EXPLOSION DE MINA ANTIPERSONAL</t>
  </si>
  <si>
    <t>Lesión física o síquica a conscripto (quien presta servicio militar obligatorio) por explosión de mina antipersonal (artefacto explosivo diseñado para herir, mutilar o matar personas; se ubican debajo de la tierra, sobre o cerca de ella y se activan con la presencia, proximidad o contacto de una persona o animal).</t>
  </si>
  <si>
    <t>MUERTE DE CONSCRIPTO POR EXPLOSION DE MINA ANTIPERSONAL</t>
  </si>
  <si>
    <t xml:space="preserve">Muerte de conscripto (quien presta servicio militar obligatorio) por explosión de mina antipersonal (artefacto explosivo diseñado para herir, mutilar o matar personas; se ubican debajo de la tierra, sobre o cerca de ella y se activan con la presencia, proximidad o contacto de una persona o animal). </t>
  </si>
  <si>
    <t>LESION A MIEMBRO VOLUNTARIO DE LA FUERZA PUBLICA POR EXPLOSION DE MINA ANTIPERSONAL</t>
  </si>
  <si>
    <t>Lesión física o síquica a miembro voluntario de la fuerza pública (quien no presta servicio militar obligatorio) por explosión de mina antipersonal (artefacto explosivo diseñado para herir, mutilar o matar personas; se ubican debajo de la tierra, sobre o cerca de ella y se activan con la presencia, proximidad o contacto de una persona o animal).</t>
  </si>
  <si>
    <t>MUERTE DE MIEMBRO VOLUNTARIO DE LA FUERZA PUBLICA POR EXPLOSION DE MINA ANTIPERSONAL</t>
  </si>
  <si>
    <t xml:space="preserve">Muerte de miembro voluntario de la fuerza pública (quien no presta servicio militar obligatorio) por explosión de mina antipersonal (artefacto explosivo diseñado para herir, mutilar o matar personas; se ubican debajo de la tierra, sobre o cerca de ella y se activan con la presencia, proximidad o contacto de una persona o animal). </t>
  </si>
  <si>
    <t>LESION A CIVIL POR GRUPO ARMADO ILEGAL</t>
  </si>
  <si>
    <t>Lesión física o síquica a civil por grupo armado ilegal (guerrilla, autodefensas, bandas criminales). Nota: es subsidiaria a las causas sobre acto terrorista o combate o enfrentamiento.</t>
  </si>
  <si>
    <t>DAÑOS CAUSADOS A BIENES POR GRUPO ARMADO ILEGAL</t>
  </si>
  <si>
    <t>Incluye daños a bienes muebles e inmuebles causados por grupo armado ilegal (guerrilla, autodefensas, bandas criminales). Nota: es subsidiaria a las causas sobre acto terrorista o combate o enfrentamiento.</t>
  </si>
  <si>
    <t>LESION A CONSCRIPTO DURANTE INSTRUCCION</t>
  </si>
  <si>
    <t>Lesión física o síquica a conscripto (quien presta servicio militar obligatorio) con ocasión de las actividades propias de la instrucción militar o de policía.</t>
  </si>
  <si>
    <t>LESION A MIEMBRO VOLUNTARIO DE LA FUERZA PUBLICA DURANTE INSTRUCCION</t>
  </si>
  <si>
    <t>Lesión física o síquica a miembro voluntario de la fuerza pública (quien no presta servicio militar obligatorio) con ocasión de las actividades propias de la instrucción militar o de policía.</t>
  </si>
  <si>
    <t>INDEBIDA LIQUIDACION DE PRIMA DE ACTIVIDAD</t>
  </si>
  <si>
    <t>Liquidación irregular de la prima de actividad propia de los miembros de la fuerza pública, por lo que se pretende su reliquidación.  La prima de actividad es una partida que el titular devenga durante el tiempo que permanezca en actividad y será estimada en los términos señalados por el artículo 141 del Decreto 1212 de 1990 (Dec. 1793 y 1794 de 2000 uniformados) es reconocida a los miembros de la fuerza pública y a personal no uniformado o civil que laboran para el Ministerio de Defensa.</t>
  </si>
  <si>
    <t>INCUMPLIMIENTO EN EL PAGO DE AUXILIO DE CESANTIAS</t>
  </si>
  <si>
    <t>Mora o no pago del auxilio de cesantías ya reconocido. El auxilio de cesantías es una prestación social a cargo del empleador y a favor del trabajador que corresponde en un mes de salario por cada año de servicios prestados o proporcionalmente al tiempo de servicio y tiene como objetivo principal dar un auxilio monetario cuando la persona termine su relación laboral.</t>
  </si>
  <si>
    <t>NO RECONOCIMIENTO DE LA BONIFICACION POR COMPENSACION</t>
  </si>
  <si>
    <t>Desconocimiento del derecho a percibir del derecho a percibir la bonificación por compensación. La bonificación por compensación pretende compensar la diferencia salarial  proporcional del salario mensual en relación con el salario de otros funcionarios de superior jerarquía.</t>
  </si>
  <si>
    <t>ACTOS SEXUALES CON MENOR DE CATORCE AÑOS</t>
  </si>
  <si>
    <t xml:space="preserve">Acceso carnal o acto sexual con menor de catorce años o en su presencia.  </t>
  </si>
  <si>
    <t>DAÑOS A BIENES CON ARMA DE DOTACION OFICIAL</t>
  </si>
  <si>
    <t xml:space="preserve">Daños a bienes muebles e inmuebles por el uso de armas de dotación oficial (aquellas de las que está dotada la fuerza pública para el ejercicio de sus funciones): fusil, granada, bolillo, revólver, pistola, gas pimienta, gases lacrimógenos, balas de salva, etc. </t>
  </si>
  <si>
    <t>DAÑOS CAUSADOS POR MEDIDA DE EXTINCION DE DOMINIO</t>
  </si>
  <si>
    <t>Perjuicios derivados de la perturbación al derecho de dominio sobre bienes muebles e inmuebles, con ocasión de la adopción de medidas de extinción de dominio.</t>
  </si>
  <si>
    <t>CAPTACION ILEGAL DE DINERO</t>
  </si>
  <si>
    <t>Omisión en el deber de inspección, vigilancia y control frente a las captadoras ilegales de dinero.</t>
  </si>
  <si>
    <t>NO RECONOCIMIENTO DE REGALIAS</t>
  </si>
  <si>
    <t>No reconocimiento de regalías.  La explotación de un recurso natural no renovable causará, a favor del Estado, una contraprestación económica a título de regalía, cuya distribución, objetivos, fines, administración, ejecución, control, uso eficiente y destinación, precisando las condiciones de participación de sus beneficiarios se hace a través del Sistema General de Regalías.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</si>
  <si>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MUERTE ACCIDENTAL O FORTUITA A MIEMBRO VOLUNTARIO DE LA FUERZA PUBLICA</t>
  </si>
  <si>
    <t>Muerte de miembro voluntario de la fuerza pública (quien no presta servicio militar obligatorio) causada accidentalmente o de manera fortuita.</t>
  </si>
  <si>
    <t>LESION A TERCERO POR EJECUCION DE OBRA PUBLICA</t>
  </si>
  <si>
    <t xml:space="preserve">Lesión física o síquica causada a terceros (no operador de la obra) por ejecución de obra pública. </t>
  </si>
  <si>
    <t>MUERTE DE CONSCRIPTO EN INSTRUCCION</t>
  </si>
  <si>
    <t>Muerte de conscripto (quien presta servicio militar obligatorio) con ocasión de las actividades propias de la instrucción militar o de policía.</t>
  </si>
  <si>
    <t>MUERTE DE MIEMBRO VOLUNTARIO DE LA FUERZA PUBLICA POR ACTO TERRORISTA</t>
  </si>
  <si>
    <t>Muerte de miembro voluntario de la fuerza pública (quien no presta servicio militar obligatorio) con ocasión de un acto terrorista (acto cuya finalidad es la de generar sosobra en la población civil y desestabilización del estamento militar y/o gubernamental).</t>
  </si>
  <si>
    <t>LESION A MIEMBRO VOLUNTARIO DE LA FUERZA PUBLICA POR ACTO TERRORISTA</t>
  </si>
  <si>
    <t>Lesión física o síquica a miembro voluntario de la fuerza pública (quien no presta servicio militar obligatorio) con ocasión de un acto terrorista (acto cuya finalidad es la de generar sosobra en la población civil y desestabilización del estamento militar y/o gubernamental).</t>
  </si>
  <si>
    <t>LESION A CONSCRIPTO POR ACTO TERRORISTA</t>
  </si>
  <si>
    <t>Lesión física o síquica a conscripto (quien presta servicio militar obligatorio) con ocasión de un acto terrorista (acto cuya finalidad es la de generar sosobra en la población civil y desestabilización del estamento militar y/o gubernamental).</t>
  </si>
  <si>
    <t>MUERTE DE CONSCRIPTO POR ACTO TERRORISTA</t>
  </si>
  <si>
    <t>Muerte de conscripto (quien presta servicio militar obligatorio) con ocasión de un acto terrorista (acto cuya finalidad es la de generar sosobra en la población civil y desestabilización del estamento militar y/o gubernamental).</t>
  </si>
  <si>
    <t>MUERTE DE TERCERO POR EJECUCION DE OBRA PUBLICA</t>
  </si>
  <si>
    <t xml:space="preserve">Muerte causada a terceros (no operador de la obra) por la ejecución de obra pública. </t>
  </si>
  <si>
    <t>MUERTE DE OPERADOR POR EJECUCION DE OBRA PUBLICA</t>
  </si>
  <si>
    <t>Muerte causada a operador (obreros, arquitectos, ingenieros, interventores, contratistas, subcontratistas) por ejecusión de obra pública.</t>
  </si>
  <si>
    <t>PAGO DE CONDENA O CONCILIACION POR ACTUACION DOLOSA O GRAVEMENTE CULPOSA DE SERVIDOR O EX SERVIDOR PUBLICO O PARTICULAR EN EJERCICIO DE FUNCIONES PUBLICAS</t>
  </si>
  <si>
    <t>Recuperación de dineros públicos cuando el Estado haya debido hacer un pago con ocasión de una condena, conciliación u otra forma de terminación de conflictos que sean consecuencia de la conducta dolosa o gravemente culposa del servidor o ex servidor público o del particular en ejercicio de funciones públicas.</t>
  </si>
  <si>
    <t>ILEGALIDAD DEL ACTO ADMINISTRATIVO QUE IMPONE SANCION A LOS USUARIOS DE SERVICIOS PUBLICOS DOMICILIARIOS</t>
  </si>
  <si>
    <t>Acto administrativo presuntamente viciado de ilegalidad que impone sanciones a los usuarios de servicios públicos dominiliarios por parte de las empresas prestadoras.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</si>
  <si>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ESTABLECE CUPOS DE COMBUSTIBLE LIBRE DE IMPUESTOS</t>
  </si>
  <si>
    <t>Acto administrativo presuntamente viciado de ilegalidad que establece la asignación de volúmenes máximos de combustibles libres de impuestos en zonas de frontera.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</si>
  <si>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INDEBIDA CONSTITUCION DE SINDICATO</t>
  </si>
  <si>
    <t xml:space="preserve">Indebida constitución de una organizaión sindical, por lo que pretende la declaratoria de ilegalidad de la constitución del sindicato y su consecuente disolución y liquidación. </t>
  </si>
  <si>
    <t>DESCUENTO ILEGAL A LA MESADA PENSIONAL</t>
  </si>
  <si>
    <t>Descuento a las mesadas pensionales no autorizado legalmente.</t>
  </si>
  <si>
    <t>DESCONOCIMIENTO DE TRASLADO DE REGIMEN PENSIONAL</t>
  </si>
  <si>
    <t>Desconocimiento del derecho de los afiliados al sistema de seguridad social en pensiones a cambiar del régimen pensional de ahorro individual con solidaridad al de prima media con prestación definida o viceversa.</t>
  </si>
  <si>
    <t>NO RECONOCIMIENTO DE CUOTA PARTE PENSIONAL</t>
  </si>
  <si>
    <t>Desconocimiento del deber de aportar cuota parte pensional. Las cuotas partes pensionales contribuyen al financiamiento de las pensiones que otorga Colpensiones y se derivan de los periodos laborados con entidades públicas que aportaban a cajas o fondos diferentes al ISS en L., antes de la entrada en vigencia de la Ley 100 de 1993, y que se acumulan para el cómputo del tiempo requerido para tener derecho a la pensión. El trámite de cobro de la cuota parte es interadministrativo, es decir que, la liquidación es un trámite interno de Colpensiones y el cobro se realiza directamente a la(s) entidad(es) donde el ciudadano trabajó o aportó.</t>
  </si>
  <si>
    <t>INDEBIDA LIQUIDACION DE CUOTA PARTE PENSIONAL</t>
  </si>
  <si>
    <t>Liquidación irregular de cuota parte pensional, se pretende su reliquidación. Las cuotas partes pensionales contribuyen al financiamiento de las pensiones que otorga Colpensiones y se derivan de los periodos laborados con entidades públicas que aportaban a cajas o fondos diferentes al ISS en L., antes de la entrada en vigencia de la Ley 100 de 1993, y que se acumulan para el cómputo del tiempo requerido para tener derecho a la pensión. El trámite de cobro de la cuota parte es interadministrativo, es decir que, la liquidación es un trámite interno de Colpensiones y el cobro se realiza directamente a la(s) entidad(es) donde el ciudadano trabajó o aportó.</t>
  </si>
  <si>
    <t>INDEBIDA LIQUIDACION DE ASIGNACION DE RETIRO</t>
  </si>
  <si>
    <t>Liquidación irregular de la asignación de retiro, por lo que se pretende su reliquidación. La asignación de retiro es una prestación económica a la que tienen derecho los miembros de la Fuerza Pública a partir de su retiro del servicio activo y tras el cumplimiento de determinados requisitos; se asemeja a la pensión de vejez.</t>
  </si>
  <si>
    <t>NO RECONOCIMIENTO DE SUSTITUCION DE LA ASIGNACION DE RETIRO</t>
  </si>
  <si>
    <t xml:space="preserve">Desconocimiento del derecho a percibir la sustitución de la asignación de retiro. La asignación de retiro es una prestación económica cuya finalidad es asimilable a la de la pensión de sobrevivientes reconocida en el Sistema General de Pensiones y se causa por la muerte del beneficiario directo de la asignación de retiro. </t>
  </si>
  <si>
    <t>LESION A MIEMBRO VOLUNTARIO DE LA FUERZA PUBLICA CON VEHICULO OFICIAL</t>
  </si>
  <si>
    <t>Lesión física o síquica a miembro voluntario de la fuerza pública (quien no presta servicio militar obligatorio) con ocasión de la actividad peligrosa de conducción de vehículos de uso oficial.</t>
  </si>
  <si>
    <t>MUERTE DE MIEMBRO VOLUNTARIO DE LA FUERZA PUBLICA CON VEHICULO OFICIAL</t>
  </si>
  <si>
    <t>Muerte de miembro voluntario de la fuerza pública (quien no presta servicio militar obligatorio) con ocasión de la actividad peligrosa de conducción de vehículos de uso oficial.</t>
  </si>
  <si>
    <t>LESION A MIEMBRO VOLUNTARIO DE LA FUERZA PUBLICA CON AERONAVE OFICIAL</t>
  </si>
  <si>
    <t>Lesión física o síquica a miembro voluntario de la fuerza pública (quien no presta servicio militar obligatorio) con ocasión de la actividad peligrosa de pilotaje de aeronaves de uso oficial.</t>
  </si>
  <si>
    <t>MUERTE DE MIEMBRO VOLUNTARIO DE LA FUERZA PUBLICA CON AERONAVE OFICIAL</t>
  </si>
  <si>
    <t>Muerte de miembro voluntario de la fuerza pública (quien no presta servicio militar obligatorio) con ocasión de la actividad peligrosa de pilotaje de aeronaves de uso oficial.</t>
  </si>
  <si>
    <t>LESION A MIEMBRO VOLUNTARIO DE LA FUERZA PUBLICA CON NAVE OFICIAL</t>
  </si>
  <si>
    <t>Lesión física o síquica a miembro voluntario de la fuerza pública (quien no presta servicio militar obligatorio) con ocasión de la actividad peligrosa de conducción de naves de uso oficial.</t>
  </si>
  <si>
    <t>MUERTE DE MIEMBRO VOLUNTARIO DE LA FUERZA PUBLICA CON NAVE OFICIAL</t>
  </si>
  <si>
    <t>Muerte de miembro voluntario de la fuerza pública (quien no presta servicio militar obligatorio) con ocasión de la actividad peligrosa de conducción de naves de uso oficial.</t>
  </si>
  <si>
    <t>LESION A CONSCRIPTO CON VEHICULO OFICIAL</t>
  </si>
  <si>
    <t>Lesión física o síquica a conscripto (quien presta servicio militar obligatorio) con ocasión de la actividad peligrosa de conducción de vehículos de uso oficial.</t>
  </si>
  <si>
    <t>MUERTE DE CONSCRIPTO CON VEHICULO OFICIAL</t>
  </si>
  <si>
    <t>Muerte de conscripto (quien presta servicio militar obligatorio) con ocasión de la actividad peligrosa de conducción de vehículos de uso oficial.</t>
  </si>
  <si>
    <t>LESION A CONSCRIPTO CON AERONAVE OFICIAL</t>
  </si>
  <si>
    <t>Lesión física o síquica a conscripto (quien presta servicio militar obligatorio) con ocasión de la actividad peligrosa de pilotaje de aeronaves de uso oficial.</t>
  </si>
  <si>
    <t>MUERTE DE CONSCRIPTO CON AERONAVE OFICIAL</t>
  </si>
  <si>
    <t>Muerte de conscripto (quien presta servicio militar obligatorio) con ocasión de la actividad peligrosa de pilotaje de aeronaves de uso oficial.</t>
  </si>
  <si>
    <t>MUERTE DE CONSCRIPTO CON NAVE OFICIAL</t>
  </si>
  <si>
    <t>Muerte de conscripto (quien presta servicio militar obligatorio) con ocasión de la actividad peligrosa de conducción de naves de uso oficial.</t>
  </si>
  <si>
    <t>EXISTENCIA O INEXISTENCIA DEL CONTRATO</t>
  </si>
  <si>
    <t>Controversias suscitadas en torno a la verificación del cumplimiento de los requisitos indispensables para el perfeccionamiento de los contratos estatales.</t>
  </si>
  <si>
    <t>INCUMPLIMIENTO DE LAS OBLIGACIONES CONSIGNADAS EN EL ACTA DE LIQUIDACION DEL CONTRATO</t>
  </si>
  <si>
    <t>Mora o no pago de las obligaciones contenidas en el acta de liquidación bilateral de un contrato estatal.</t>
  </si>
  <si>
    <t>INCUMPLIMIENTO DEL ACTO ADMINISTRATIVO QUE LIQUIDA UN CONTRATO</t>
  </si>
  <si>
    <t>Mora o no pago de las obligaciones contenidas en el acto administrativo que liquida unilateralmente un contrato estatal.</t>
  </si>
  <si>
    <t>OMISION EN LAS FUNCIONES DE INSPECCION, VIGILANCIA Y CONTROL</t>
  </si>
  <si>
    <t>No ejercicio, ejercicio deficiente o ejercicio tardío de las funciones constitucionales presidenciales de inspección, vigilancia y control sobre los entes que realizan diversas actividades económicas, generalmente delegadas a las superintendencias.</t>
  </si>
  <si>
    <t>ILEGALIDAD DEL ACTO ADMINISTRATIVO QUE NOMBRA FUNCIONARIO PUBLICO DESCONOCIENDO EL REGIMEN DE CARRERA DIPLOMATICA Y CONSULAR</t>
  </si>
  <si>
    <t>Acto administrativo que nombra a un servidor público con desconocimiento del régimen de carrera diplomática o consular.</t>
  </si>
  <si>
    <t>PERJUICIOS OCASIONADOS POR INSTAURAR UN PROCESO JUDICIAL INFUNDADO</t>
  </si>
  <si>
    <t>Abuso del derecho de acceso a la administración de justicia, temeridad.</t>
  </si>
  <si>
    <t>NO RECONOCIMIENTO DE LOS TRES (3) MESES DE ALTA ESTABLECIDOS EN EL DECRETO 1214 DE 1990</t>
  </si>
  <si>
    <t>Desconocimiento del derecho a percibir los tres (3) meses de alta establecidos en el Decreto 1214 de 1990. Los empleados públicos del Ministerio de Defensa y de la Policía Nacional que sean retirados con derecho a pensión o que queden cesantes, con diez (10) o más años de servicio continuo, por causa distinta a mala conducta comprobada, abandono del cargo o incumplimiento de los deberes inherentes al mismo, tienen derecho a continuar de alta en la contaduría o pagaduría respectiva por el término de tres (3) meses, a partir de la fecha en que se cause la novedad de retiro, para la formación del expediente de prestaciones sociales; en caso de fallecimiento del empleado público, este derecho se reconocerá a sus beneficiarios.</t>
  </si>
  <si>
    <t>ILEGALIDAD DEL ACTO ADMINISTRATIVO QUE IMPONE SANCION POR PRACTICA RESTRICTIVA DE LA COMPETENCIA</t>
  </si>
  <si>
    <t>Acto administrativo presuntamente viciado de ilegalidad que impone sanciones por práctica restrictiva de la competencia. Las prácticas susceptibles de distorsionar la competencia comprenden, entre otros, todo acuerdo entre dos o más empresas que prevenga, restrinja, o distorsione la competencia; toda conducta abusiva por parte de agentes económicos que tengan una posición dominante en el mercado y ciertos actos unilaterales realizados por empresas que impliquen competencia desleal o impacten en el mercado.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</si>
  <si>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NO RECONOCIMIENTO DE TIEMPO DOBLE DE SERVICIO PRESTADO EN ESTADO DE CONMOCION INTERIOR O DE GUERRA INTERNACIONAL</t>
  </si>
  <si>
    <t>Desconocimiento del derecho al cómputo de tiempo doble de servicio prestado en estado de conmoción interior o de guerra internacional por parte de los miembros de la fuerza pública, para efectos prestacionales.</t>
  </si>
  <si>
    <t>ILEGALIDAD DEL ACTO ADMINISTRATIVO QUE NIEGA LA HOMOLOGACION O CONVALIDACION DE TITULOS OTORGADOS EN EL EXTRANJERO</t>
  </si>
  <si>
    <t>Acto administrativo presuntamente viciado de ilegalidad que niega la homologación o convalidación de títulos otorgados en el extranjero. La niega la homologación o convalidación de títulos otorgados en el extranjero es el reconocimiento que el Gobierno colombiano efectúa sobre un título de educación superior, otorgado por una institución de educación superior extranjera o por una institución legalmente reconocida por la autoridad competente en el respectivo país.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</si>
  <si>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NOMBRA UN SERVIDOR PUBLICO DESCONOCIENDO EL REGIMEN DE CARRERA NOTARIAL</t>
  </si>
  <si>
    <t>Acto administrativo que nombra a un servidor público con desconocimiento del régimen de carrera notarial.</t>
  </si>
  <si>
    <t>INDEBIDA LIQUIDACION DE INDEMNIZACION SUSTITUTIVA DE PENSION DE VEJEZ</t>
  </si>
  <si>
    <t>Liquidación irregular de la  indemnización sustitutiva de la pensión de vejez por no contabilización del número total de semanas, indebido cálculo de la tasa de retorno, desconocimiento de régimen de transición, entre otros, por lo que se pretende su reliquidación. La indemnización sustitutiva de la pensión de vejez es una prestación económica que se reconoce a los afiliados al régimen de prima media con prestación definida, cuando éstos no reúnen el número mínimo de semanas cotizadas pero han cumplido la edad mínima para acceder a la pensión de vejez y declaran la imposibilidad de continuar cotizando al sistema general de pensiones.</t>
  </si>
  <si>
    <t>NO OTORGAMIENTO DE LICENCIA DE FUNCIONAMIENTO</t>
  </si>
  <si>
    <t>No otorgamiento o retardo en el otorgamiento de licencias de funcionamiento. El vicio del acto administrativo que no otorga la licencia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</si>
  <si>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ACCESO CARNAL O ACTO SEXUAL CON INCAPAZ DE RESISTIR</t>
  </si>
  <si>
    <t>Acceso carnal o acto sexual con incapaz de resistir (persona que está en incapacidad de resistir o que es puesta por el agresor en incapacidad de resistir).</t>
  </si>
  <si>
    <t>ACOSO SEXUAL</t>
  </si>
  <si>
    <t xml:space="preserve">Acoso, persecusión, hostigamiento o asedio físico o verbal, con fines sexuales no consentidos, en beneficio del agresor o de un tercero, valiéndose de su superioridad.  </t>
  </si>
  <si>
    <t>ILEGALIDAD DEL ACTO ADMINISTRATIVO QUE IMPONE SANCION POR NO PAGO DE APORTES PARAFISCALES</t>
  </si>
  <si>
    <t>Acto administrativo presuntamente viciado de ilegalidad que impone sanción por mora o no pago de aportes parafiscales. Toda empresa o unidad productiva que tenga trabajadores vinculados mediante contrato de trabajo debe hacer un aporte equivalente al 9% de su nómina por concepto de aportes parafiscales, los cuales se distribuirán de la siguiente forma: 4% para el subsidio familiar (Cajas de Compensación Familiar), 3% para el Instituto Colombiano de Bienestar Familiar (ICBF) y 2% para el Servicio Nacional de Aprendizaje (SENA).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</si>
  <si>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PRESTACION INADECUADA DEL SERVICIO CATASTRAL</t>
  </si>
  <si>
    <t>No prestación, prestación deficiente o prestación tardía del servicio catastral: censo estadístico de los bienes inmuebles de una determinada población que contiene la descripción física, económica y jurídica de las propiedades rústicas y urbanas.</t>
  </si>
  <si>
    <t>ILEGALIDAD DEL ACTO ADMINISTRATIVO QUE NO EFECTUA CORRECCION DE HISTORIA LABORAL</t>
  </si>
  <si>
    <t>Acto administrativo presuntamente viciado de ilegalidad que no efectúa corrección de historia laboral. La historia laboral es el reporte de las semanas cotizadas y está compuesta por tres unidades básicas: empleador, afiliado y cotizaciones; incluye las cotizaciones realizadas a partir de enero de 1967 hasta la fecha, así como las cotizaciones efectuadas a los fondos privados y que fueron trasladadas a Colpensiones.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</si>
  <si>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FALTA DE MANTENIMIENTO DE BIEN INMUEBLE ARRENDADO</t>
  </si>
  <si>
    <t>Incumplimiento de la obligación de mantener en óptimas condiciones un inmueble arrendado.</t>
  </si>
  <si>
    <t>ILEGALIDAD DEL ACTO ADMINISTRATIVO QUE IMPONE SANCION A EMPRESA PRESTADORA DE SERVICIOS PUBLICOS DOMICILIARIOS POR VIOLACION AL ESTATUTO DEL CONSUMIDOR</t>
  </si>
  <si>
    <t>Acto administrativo presuntamente viciado de ilegalidad que impone sanciones a las empresas prestadoras de servicios públicos domiciliarios por violación al estatuto del consumidor.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</si>
  <si>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LIBRA MANDAMIENTO DE PAGO</t>
  </si>
  <si>
    <t>DIAN</t>
  </si>
  <si>
    <t>Acto administrativo presuntamente viciado de ilegalidad, mediante el cual se exige el cobro coactivo de obligaciones pendientes ordenando su cancelación.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</si>
  <si>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NO RECONOCIMIENTO DEL INCENTIVO A LA CAPITALIZACION RURAL ESTABLECIDO EN LA LEY 101 DE 1993</t>
  </si>
  <si>
    <t>Desconocimiento a ser beneficiario del incentivo a la capitalización rural. El incentivo a la capitalización rural es un título que incorpora un derecho personal, que expedirá el Fondo para el Financiamiento del Sector Agropecuario, FINAGRO, cuyo monto será descontado de la cuantía total o de los pagos parciales de la obligación crediticia originada en un proyecto de inversión en el sector agropecuario.</t>
  </si>
  <si>
    <t>PERJUICIOS OCASIONADOS POR NO EXPEDICION DE DOCUMENTO</t>
  </si>
  <si>
    <t>Perjuicios derivados de la no expedición de documentos que certifiquen condiciones, situaciones, cumplimiento de requisitos, etc.</t>
  </si>
  <si>
    <t>ILEGALIDAD DEL ACTO ADMINISTRATIVO QUE MODIFICA PLANTA DE PERSONAL</t>
  </si>
  <si>
    <t>Acto administrativo presuntamente viciado de ilegalidad que crea o modifica una planta de personal. Las modificaciones a las plantas de personal deben hacerce de acuerdo con las necesidades del servicio y previo estudio técnico que así lo demuestre.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</si>
  <si>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INCUMPLIMIENTO DE LA OBLIGACION DE SUSCRIBIR CONTRATO DE SEGURO</t>
  </si>
  <si>
    <t>Incumplimiento del deber de suscribir un contrato o póliza de seguro encontrándose legalmente obligado a ello, en virtud del riesgo de la actividad a ejecutar. Nota: No aplica a asuntos contractuales, por lo tanto es subsidiaria de la causa: INCUMPLIMIENTO DE LA OBLIGACION DE CONSTITUCION DE GARANTIAS CONTRACTUALES</t>
  </si>
  <si>
    <t>ILEGALIDAD DEL ACTO ADMINISTRATIVO QUE NIEGA CREACION DE ZONA FRANCA</t>
  </si>
  <si>
    <t>Acto administrativo presuntamente viciado de ilegalidad que niega creación de zona franca. La zona franca es un área geográfica delimitada dentro del territorio nacional, en
donde se desarrollan actividades industriales de bienes y de servicios, o actividades comerciales, bajo una normatividad especial en materia tributaria, aduanera y de comercio exterior, las mercancías ingresadas en estas zonas se consideran fuera del territorio aduanero nacional para efectos de los impuestos a las importaciones y a las exportaciones.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</si>
  <si>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NO SUSCRIPCION DE CONTRATO DE CONCESION PORTUARIA</t>
  </si>
  <si>
    <t>La concesión portuaria es un contrato administrativo en virtud del cual la Nación, por intermedio de la Superintendencia General de Puertos, permite que una sociedad portuaria ocupe y utilice en forma temporal y exclusiva las playas, terrenos de bajamar y zonas accesorias a aquéllas o éstos, para la construcción y operación de un puerto a cambio de una contraprestación económica a favor de la Nación, y de los municipios o distritos donde operen los puertos.</t>
  </si>
  <si>
    <t>ILEGALIDAD DEL ACTO ADMINISTRATIVO QUE NIEGA CONDONACION DE CREDITO EDUCATIVO</t>
  </si>
  <si>
    <t>Acto administrativo presuntamente viciado de ilegalidad que niega la condonación totl o parcial de un crédito educativo, a pesar del cumplimieno de los requisitos previstos por el ordenamiento jurídico para que opere la figura.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</si>
  <si>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NO RECONOCIMIENTO BONIFICACION MENSUAL PARA LAS MADRES COMUNITARIAS Y SUSTITUTAS</t>
  </si>
  <si>
    <t>Desconocimiento del derecho a percibir la bonificación mensuales que el Instituto Colombiano de Bienestar Familiar debe cancelar a las madres comunitarias y sustitutas como remuneración por su labor en los hogares comunitarios o sustitutos y que a su vez constituye el ingreso base para liquidar los aportes a sistema de seguridad social integral.</t>
  </si>
  <si>
    <t>ILEGALIDAD DEL ACTO ADMINISTRATIVO QUE IMPONE SANCION POR VIOLACION DE NORMAS DE PROTECCION AMBIENTAL</t>
  </si>
  <si>
    <t>Acto administrativo presuntamente viciado de ilegalidad que impone sanciones por violación de normas de protección ambiental.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</si>
  <si>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VOCACION HEREDITARIA DE BIENES</t>
  </si>
  <si>
    <t xml:space="preserve">La vocación hereditaria es la capacidad que tiene el ICBF para heredar los bienes pertenecientes a un patrimonio cuando a un causante que no ha testado no le sobreviven hijos, cónyuge, padres, hermanos o sobrinos; implica la declaratoria de bienes vacantes o mostrencos, son vacantes los bienes inmuebles que se encuentran dentro del territorio respectivo a cargo de la nación, sin dueño aparente o conocido, y mostrencos los bienes muebles que se hallen en el mismo caso, es necesario que hayan tenido dueño anteriormente ya que si no han tenido dueño anterior ni pertenecieron a alguien en particular serian entonces bienes baldíos. </t>
  </si>
  <si>
    <t>ILEGALIDAD DEL ACTO ADMINISTRATIVO QUE IMPONE SANCION POR VIOLACION DE NORMAS SOBRE CONTRATO DE APRENDIZAJE</t>
  </si>
  <si>
    <t>Acto administrativo presuntamente viciado de ilegalidad que impone sanciones por violación de normas que reglamentan el contrato de aprendizaje. El contrato de apendizaje es una forma especial del derecho laboral que busca facilitar el desarrollo de los aprendizajes adquiridos durante la etapa de formación teórica, de aprendices y estudiantes universitarios, a cambio que una empresa patrocinadora proporcione los medios para adquirir formación profesional, metódica y completa en el oficio, actividad u ocupación.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</si>
  <si>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NO ACEPTACION DE ENAJENACION VOLUNTARIA DE INMUEBLE AFECTADO A UN PROYECTO DE INFRAESTRUCTURA</t>
  </si>
  <si>
    <t>No aceptación de la oferta de enajenación voluntaria de un inmueble afectado al desarrollo de un proyecto de infraestructura, por lo cual se demanda su expropiación judicial. La expropiación implica el ejercicio de una potestad, de la cual es titular  el Estado, que le permite, con el cumplimiento de los requisitos constitucionales, quitar la propiedad individual sobre un determinado bien en beneficio del interés colectivo, previa indemnización del afectado.</t>
  </si>
  <si>
    <t>LESION A CIVIL CON VEHICULO OFICIAL</t>
  </si>
  <si>
    <t>Lesión física o síquica a civil con ocasión de la actividad peligrosa de conducción de vehículos de uso oficial.</t>
  </si>
  <si>
    <t>INDEBIDA PRESTACION DE SERVICIOS FINANCIEROS</t>
  </si>
  <si>
    <t>Perjuicios derivados de la indebida prestación de los servicios financieros o bancarios. Los servicios financieros son los servicios proporcionados por la industria financiera, que abarca un amplio rango de organismos que gestionan los fondos, incluidas las cooperativas de crédito, bancos, compañías de tarjetas de crédito, compañías de seguros, compañías de financiación al consumo, brokers de bolsa, fondos de inversión y muchas otras.</t>
  </si>
  <si>
    <t>MUERTE DE CIVIL CON VEHICULO OFICIAL</t>
  </si>
  <si>
    <t>Muerte de civil con ocasión de la actividad peligrosa de conducción de vehículos de uso oficial.</t>
  </si>
  <si>
    <t>NO RECONOCIMIENTO DE PENSION FAMILIAR</t>
  </si>
  <si>
    <t>Desconocimiento del derecho a percibir la pensión familiar. La pensión familiar fue creada por la Ley 1580 de 2012 y es aquella que se reconoce por la suma de esfuerzos de cotización o aportes de cada uno de los cónyuges o cada uno de los compañeros permanentes, cuyo resultado es el cumplimiento de los requisitos establecidos para la pensión de vejez.</t>
  </si>
  <si>
    <t>DESCONOCIMIENTO DEL DERECHO A REUBICACION LABORAL</t>
  </si>
  <si>
    <t>Desconocimiento del derecho de los trabajadores oficiales y funcionarios públicos a ser reubicados laboralmente. La reubicación laboral es la adaptación del trabajador en un puesto de trabajo en el que no esté expuesto a las condiciones anteriores que afectaron su salud. Se amerita una reubicación laboral, si la exposición a factores de riesgo presentes en el oficio del trabajador es continua.</t>
  </si>
  <si>
    <t>RETENCION DE CUOTAS SINDICALES</t>
  </si>
  <si>
    <t>La cuota sindical es el aporte con el cual contribuye el afiliado al mantenimiento del sindicato. La retención de las cuotas sindicales consiste en una deducción que el empleador efectúa a los salarios de los trabajadores afiliados a un sindicato y la pone a disposición del sindicato. La retención cesa a partir del momento en que el trabajador o el sindicato, comunica por escrito al empleador el hecho de la renuncia o expulsión, quedando a salvo el derecho del sindicato en caso de información falsa del trabajador.</t>
  </si>
  <si>
    <t>REVOCATORIA DE LICENCIA DE FUNCIONAMIENTO</t>
  </si>
  <si>
    <t>Revocatoria o cancelación de licencias de funcionamiento. El vicio del acto que revoca o cancela la licencia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</si>
  <si>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DECLARA EL RESULTADO DE UN PROCESO ELECTORAL</t>
  </si>
  <si>
    <t>Acto administrativo presuntamente viciado de ilegalidad que declara los resultados de una elección por voto popular. Las decisiones adoptadas por las autoridades electorales que resuelvan sobre reclamaciones o irregularidades respecto de la votación o de los escrutinios, deberán demandarse junto con el acto que declara la elección.</t>
  </si>
  <si>
    <t>NO DEVOLUCION DE APORTES A SALUD DESCONTADOS DE LA PENSION GRACIA</t>
  </si>
  <si>
    <t>Solicitud de devolución de aportes a salud descontados de la pensión gracia por estimar que el descuento afecta el mínimo vital del pensionado. La pensión gracia se reconoce a docentes, empleados normalistas o inspectores educativos al cumplir 50 años de edad, siempre que hubieren servido en el magisterio por lo menos durante 20 años, y que además reúnan los requisitos relativos a la conducta en el desempeño del cargo y a la imposibilidad de proveer lo necesario para su sostenimiento.</t>
  </si>
  <si>
    <t>DESCONOCIMIENTO DEL AMPARO POR RETEN SOCIAL POR CONDICION DE PREPENSIONADO DURANTE LOS PROCESOS DE REESTRUCTURACION Y LIQUIDACION DE ENTIDADES PUBLICAS</t>
  </si>
  <si>
    <t>Desconocimiento de la condición de prepensionado durante los procesos de reestructuración y liquidación de entidades publicas, por lo que se pretende el reintegro del servidor público. El retén social consiste en que ciertos sujetos (los servidores públicos próximos a obtener su pensión de jubilación o de vejez) tendrán una estabilidad laboral reforzada de modo que se mantendrán en sus cargos hasta que finalice el proceso de liquidación, o se presente la extinción material y jurídica de la entidad sometida a dicho procedimiento.</t>
  </si>
  <si>
    <t>DESCONOCIMIENTO DEL AMPARO POR RETEN SOCIAL POR CONDICION DE MADRE O PADRE CABEZA DE FAMILIA DURANTE LOS PROCESOS DE REESTRUCTURACION Y LIQUIDACION DE ENTIDADES PUBLICAS</t>
  </si>
  <si>
    <t>Desconocimiento de la condición de madre o padre cabeza de familia durante los procesos de reestructuración y liquidación de entidades publicas, por lo que se pretende el reintegro del servidor público. El retén social consiste en que ciertos sujetos (madre o padre cabeza de familia sin alternativa económica) tendrán una estabilidad laboral reforzada de modo que se mantendrán en sus cargos hasta que finalice el proceso de liquidación, o se presente la extinción material y jurídica de la entidad sometida a dicho procedimiento.</t>
  </si>
  <si>
    <t>DESCONOCIMIENTO DEL AMPARO POR RETEN SOCIAL POR CONDICION DE PERSONA CON DISCAPACIDAD DURANTE LOS PROCESOS DE REESTRUCTURACION Y LIQUIDACION DE ENTIDADES PUBLICAS</t>
  </si>
  <si>
    <t>Desconocimiento de la condición de discapacitado durante los procesos de reestructuración y liquidación de entidades publicas, por lo que se pretende el reintegro del servidor público. El retén social consiste en que ciertos sujetos (los servidores públicos con limitación física, mental, visual o auditiva) tendrán una estabilidad laboral reforzada de modo que se mantendrán en sus cargos hasta que finalice el proceso de liquidación, o se presente la extinción material y jurídica de la entidad sometida a dicho procedimiento.</t>
  </si>
  <si>
    <t>NO RECONOCIMIENTO DE DEVOLUCION DE APORTES ENTRE ADMINISTRADORAS DEL SISTEMA DE SEGURIDAD SOCIAL INTEGRAL</t>
  </si>
  <si>
    <t>Desconocimiento del derecho a reconocer la devolución de aportes efectuados por los asegurados a otra administradora del sistema de seguridad social integral, en virtud del reconocimiento de una prestación económica. El sistema de seguridad social integral es el conjunto armónico de entidades públicas y privadas, normas y procedimientos y está conformado por los regímenes generales establecidos para pensiones, salud, riesgos profesionales y los servicios sociales complementarios que se definen en la Ley 100 de 1993 y las normas que modifiquén, complementen o desarrollen.</t>
  </si>
  <si>
    <t>VIOLACION AL REGIMEN LEGAL DE INHABILIDADES E INCOMPATIBILIDADES PARA ACCEDER A CARGO DE ELECCION POPULAR</t>
  </si>
  <si>
    <t>Desconocimiento del régimen de inhabilidades e incompatibilidades para acceder a un cargo de elección por voto popular o por cuerpos electorales.</t>
  </si>
  <si>
    <t>INCUMPLIMIENTO EN EL PAGO DE SALARIO</t>
  </si>
  <si>
    <t>Mora o no pago de salario. Salario es la remuneración que recibe el trabajador oficial o el funcionario público de la empresa o entidad para la que trabaja en concepto de paga, generalmente de manera periódica.</t>
  </si>
  <si>
    <t>INDEBIDA LIQUIDACION DE INDEMNIZACION POR DESPIDO SIN JUSTA CAUSA</t>
  </si>
  <si>
    <t>Esta causa fue parametrizada por soporte ekogui, pero ya hay otras causas que la cubren: DESPIDO SIN JUSTA CAUSA DE TRABAJADOR OFICIAL</t>
  </si>
  <si>
    <t>Liquidación irregular de la indemnización por despido sin justa causa, por lo que se pretende su reliquidación. La indemnización por despido sin justa causa es aquella que se causa en caso de terminación unilateral del contrato de trabajo sin justa causa comprobada, por parte del empleador o si éste da lugar a la terminación unilateral por parte del trabajador por alguna de las justas causas contempladas en la ley (artículos 62 y 63 del CST literal B).</t>
  </si>
  <si>
    <t>ILEGALIDAD DEL ACTO ADMINISTRATIVO QUE IMPONE SANCION POR INFRACCION DE TRANSITO</t>
  </si>
  <si>
    <t>Acto administrativo presuntamente viciado de ilegalidad que impone una sanción por infracción de tránsito. Una infracción de tránsito es un incumplimiento de la normativa de circulación de vehículos que acarrea una sanción administrativa, dentro del concepto de infracción de tránsito se incluyen todos los posibles vehículos: de motor, de tracción animal, bicicletas o incluso las producidas por los peatones.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</si>
  <si>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REVISION IMPUESTO DE RENTA Y COMPLEMENTARIOS</t>
  </si>
  <si>
    <t>Acto administrativo presuntamente viciado de ilegalidad que se expide en el proceso de determinación oficial del impuesto, con el cual se modifica la declaración privada del impuesto sobre la renta y complementarios.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</si>
  <si>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REVISION IMPUESTO DE VENTAS</t>
  </si>
  <si>
    <t>Acto administrativo presuntamente viciado de ilegalidad que se expide en el proceso de determinación oficial del impuesto, con el cual se modifica la declaración privada del impuesto a las ventas IVA.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</si>
  <si>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REVISION IMPUESTO DE RETENCION EN LA FUENTE</t>
  </si>
  <si>
    <t>Acto administrativo presuntamente viciado de ilegalidad que se expide en el proceso de determinación oficial del impuesto, con el cual se modifica la declaración privada de retención en la fuente.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</si>
  <si>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REVISION IMPUESTO CREE</t>
  </si>
  <si>
    <t>Acto administrativo presuntamente viciado de ilegalidad que se expide en el proceso de determinación oficial del impuesto, con el cual se modifica la declaración privada del impuesto a la equidad CREE.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</si>
  <si>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REVISION IMPUESTO DE RIQUEZA</t>
  </si>
  <si>
    <t>Acto administrativo presuntamente viciado de ilegalidad que se expide en el proceso de determinación oficial del impuesto, con el cual se modifica la declaración privada del impuesto a la riqueza.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</si>
  <si>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REVISION IMPUESTO AL PATRIMONIO</t>
  </si>
  <si>
    <t>Acto administrativo presuntamente viciado de ilegalidad que se expide en el proceso de determinación oficial del impuesto, con el cual se modifica la declaración privada del impuesto al patrimonio.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</si>
  <si>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REVISION IMPUESTO DE SEGURIDAD DEMOCRATICA</t>
  </si>
  <si>
    <t>Acto administrativo presuntamente viciado de ilegalidad que se expide en el proceso de determinación del impuesto, con el cual se modifica la declaración privada del impuesto al patrimonio.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</si>
  <si>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REVISION IMPUESTO AL CONSUMO</t>
  </si>
  <si>
    <t>Acto administrativo presuntamente viciado de ilegalidad que se expide en el proceso de determinación oficial del impuesto, mediante el cual se modifica la declaración privada del impuesto al consumo.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</si>
  <si>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CORRECCION IMPUESTO DE RENTA Y COMPLEMENTARIOS</t>
  </si>
  <si>
    <t>Acto administrativo presuntamente viciado de ilegalidad que se expide con ocasión de solicitud de corrección a la declaración del impuesto de renta y complementarios disminuyendo el valor a pagar o aumentando el saldo a favor.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</si>
  <si>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CORRECCION IMPUESTO DE VENTAS</t>
  </si>
  <si>
    <t>Acto administrativo presuntamente viciado de ilegalidad que se expide por solicitud de corrección a la declaración del impuesto sobre las ventas IVA disminuyendo el valor a pagar o aumentando el saldo a favor.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</si>
  <si>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CORRECCION IMPUESTO DE RETENCION EN LA FUENTE</t>
  </si>
  <si>
    <t>Acto administrativo presuntamente viciado de ilegalidad que se expide por solicitud de corrección, en debida forma, a la declaración de retenciones en la fuente disminuyendo el valor a pagar.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</si>
  <si>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CORRECCION IMPUESTO CREE</t>
  </si>
  <si>
    <t>Acto administrativo presuntamente viciado de ilegalidad que se expide con ocasión de la solicitud de corrección que hace el contribuyente, a su declaración privada de impuesto a la equidad CREE, para disminuir el valor a pagar.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</si>
  <si>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CORRECCION IMPUESTO DE RIQUEZA</t>
  </si>
  <si>
    <t>Acto administrativo presuntamente viciado de ilegalidad que se expide por solicitud de corrección, de parte del contribuyente, de la declaración de impuesto a la riqueza disminuyendo el valor a pagar.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</si>
  <si>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CORRECCION IMPUESTO AL PATRIMONIO</t>
  </si>
  <si>
    <t>Acto administrativo presuntamente viciado de ilegalidad que se expide por solicitud de corrección a la declaración de impuesto al patrimonio, para disminuir el valor a pagar.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</si>
  <si>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CORRECCION IMPUESTO DE SEGURIDAD DEMOCRATICA</t>
  </si>
  <si>
    <t>Acto administrativo presuntamente viciado de ilegalidad que se expide con ocasión de la solicitud de corrección que hace el contribuyente, a su declaración de impuesto a la seguridad democrática, para disminuir el valor a pagar.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</si>
  <si>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CORRECCION IMPUESTO GMF</t>
  </si>
  <si>
    <t>Acto administrativo presuntamente viciado de ilegalidad que se expide para corregir los errores aritméticos de la declaración del impuesto al gravamen a los movimientos financieros - GMF que originó un menor valor a pagar o un mayor saldo a favor.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</si>
  <si>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AFORO IMPUESTO DE RENTA Y COMPLEMENTARIOS</t>
  </si>
  <si>
    <t>Acto administrativo presuntamente viciado de ilegalidad que se expide al contribuyente que omite la obligación de declarar o no ha presentado declaración, para determinar la obligación tributaria frente al impuesto de renta y complementarios.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</si>
  <si>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AFORO IMPUESTO DE VENTAS</t>
  </si>
  <si>
    <t>Acto administrativo presuntamente viciado de ilegalidad que se expide al responsable de IVA que omite la obligación de declarar o no ha presentado declaración, para determinar la obligación tributaria frente al impuesto a las ventas.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</si>
  <si>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AFORO IMPUESTO DE RETENCION EN LA FUENTE</t>
  </si>
  <si>
    <t>Acto administrativo presuntamente viciado de ilegalidad que se expide al agente retenedor que omite la obligación de declarar o no ha presentado declaración, para determinar la obligación tributaria de retención en la fuente.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</si>
  <si>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AFORO IMPUESTO CREE</t>
  </si>
  <si>
    <t>Acto administrativo presuntamente viciado de ilegalidad que se expide al contribuyente que omite la obligación de declarar o no ha presentado declaración, para determinar la obligación tributaria frente al impuesto a la equidad CREE.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</si>
  <si>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AFORO IMPUESTO DE RIQUEZA</t>
  </si>
  <si>
    <t>Acto administrativo presuntamente viciado de ilegalidad que se expide al contribuyente que omite la obligación de declarar o no ha presentado declaración, para determinar la obligación tributaria frente al impuesto de riqueza.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</si>
  <si>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AFORO IMPUESTO AL PATRIMONIO</t>
  </si>
  <si>
    <t>Acto administrativo presuntamente viciado de ilegalidad que se expide al contribuyente que omite la obligación de declarar o no ha presentado declaración, para determinar la obligación tributaria frente al impuesto al patrimonio.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</si>
  <si>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AFORO IMPUESTO DE SEGURIDAD DEMOCRATICA</t>
  </si>
  <si>
    <t>Acto administrativo presuntamente viciado de ilegalidad que se expide al contribuyente que omite o no ha presentado declaración, para determinar la obligación tributaria frente al impuesto a la seguridad democrática.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</si>
  <si>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AFORO IMPUESTO GMF</t>
  </si>
  <si>
    <t>Acto administrativo presuntamente viciado de ilegalidad que se expide al contribuyente que omite la obligación de declarar o no ha presentado declaración, para determinar la obligación tributaria frente al gravamen a los movimientos financieros.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</si>
  <si>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CLAUSURA ESTABLECIMIENTO DE COMERCIO</t>
  </si>
  <si>
    <t>Acto administrativo expedido por la administración tributaria presuntamente viciado de ilegalidad, para imponer la sanción de clausura o cierre del establecimiento de comercio, oficina, consultorio y, en general, del sitio donde se ejerza la actividad, profesión u oficio, en los casos que indica el Estatuto Tributario Nacional.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</si>
  <si>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OMISION EN LA OBLIGACION DE LLEVAR LIBROS DE CONTABILIDAD</t>
  </si>
  <si>
    <t>Acto administrativo presuntamente viciado de ilegalidad, que impone sanciones relacionadas con hechos irregularidades en la contabilidad como no llevar libros existiendo la obligación, no exhibirlos, llevar doble contabilidad, entre otros.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</si>
  <si>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A ENTIDADES AUTORIZADAS PARA LA RECEPCION Y RECAUDO DE IMPUESTOS</t>
  </si>
  <si>
    <t>Acto administrativo presuntamente viciado de ilegalidad que impone sanciones a las entidades autorizadas para el recaudo de tributos, por incumplimiento del esquema de recepción, recaudo, procesamiento de la información, consignación de los dineros recaudados y entrega de la información y reportes a la Dirección de Impuestos y Aduanas Nacionales.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</si>
  <si>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A CONTADORES PUBLICOS</t>
  </si>
  <si>
    <t>Acto administrativo presuntamente viciado de ilegalidad, por el cual se suspende la facultad al contador, auditor o revisor fiscal, que haya firmado declaraciones tributarias en las cuales se determine inexactitud de datos contables consignados en ella, certificados o pruebas, para firmar declaraciones tributarias y certificar los estados financieros y demás pruebas con destino a la DIAN.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</si>
  <si>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EXTEMPORANEIDAD EN LA DECLARACION INFORMATIVA DE PRECIOS DE TRANSFERENCIA</t>
  </si>
  <si>
    <t>Acto administrativo presuntamente viciado de ilegalidad, por el cual se sanciona a los contribuyentes del impuesto sobre la renta y complementarios, obligados a la aplicación de las normas que regulan el régimen de precios de transferencia, por presentar de forma extemporánea la declaración informativa de las operaciones realizadas con vinculados económicos o partes relacionadas domiciliadas o residentes en el exterior.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</si>
  <si>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INCONSISTENCIAS EN LA DECLARACION INFORMATIVA DE PRECIOS DE TRANSFERENCIA</t>
  </si>
  <si>
    <t>Acto administrativo presuntamente viciado de ilegalidad, por el cual se sanciona a los contribuyentes del impuesto sobre la renta y complementarios, obligados a la aplicación de las normas que regulan el régimen de precios de transferencia, por inconsistencias en la declaración informativas según los casos previstos en la ley.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</si>
  <si>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LA NO PRESENTACION DE LA DECLARACION INFORMATIVA DE PRECIOS DE TRANSFERENCIA</t>
  </si>
  <si>
    <t>Acto administrativo presuntamente viciado de ilegalidad, por el cual se sanciona a los contribuyentes del impuesto sobre la renta y complementarios, obligados a la aplicación de las normas que regulan el régimen de precios de transferencia, por no presentar la declaración informativa de las operaciones realizadas con vinculados económicos o partes relacionadas, dentro del término establecido.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</si>
  <si>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EXTEMPORANEIDAD EN LA DOCUMENTACION COMPROBATORIA DE PRECIOS DE TRANSFERENCIA</t>
  </si>
  <si>
    <t>Acto administrativo presuntamente viciado de ilegalidad, por el cual se sanciona a los contribuyentes del impuesto sobre la renta que celebren operaciones con vinculados económicos o partes relacionadas domiciliadas o residentes en el exterior, por enviar la documentación comprobatoria relativa a cada tipo de operación fuera de los plazos establecidos.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</si>
  <si>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INCONSISTENCIAS EN LA DOCUMENTACION COMPROBATORIA DE PRECIOS DE TRANSFERENCIA</t>
  </si>
  <si>
    <t>Acto administrativo presuntamente viciado de ilegalidad, por el cual se sanciona a los contribuyentes del impuesto sobre la renta que celebren operaciones con vinculados económicos o partes relacionadas domiciliadas o residentes en el exterior, por enviar la documentación comprobatoria con errores o que no corresponda a lo solicitado o no permita verificar la aplicación de los precios de transferencia.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</si>
  <si>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LA NO PRESENTACION DE LA DOCUMENTACION COMPROBATORIA DE PRECIOS DE TRANSFERENCIA</t>
  </si>
  <si>
    <t>Acto administrativo presuntamente viciado de ilegalidad, por el cual se sanciona a los contribuyentes del impuesto sobre la renta que celebren operaciones con vinculados económicos o partes relacionadas domiciliadas o residentes en el exterior, por no presentar la documentación comprobatoria que demuestre la correcta aplicación de las normas del régimen de precios de transferencia.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</si>
  <si>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LA NO PRESENTACION DE INFORMACION EXOGENA</t>
  </si>
  <si>
    <t>Acto administrativo presuntamente viciado de ilegalidad, que sanciona a las personas y entidades obligadas a suministrar información tributaria, así como aquellas a quienes se les haya solicitado informaciones o pruebas, que no la suministren.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</si>
  <si>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EXTEMPORANEIDAD DE LA PRESENTACION DE INFORMACION EXOGENA</t>
  </si>
  <si>
    <t>Acto administrativo presuntamente viciado de ilegalidad, que sanciona a las personas y entidades obligadas a suministrar información tributaria, así como aquellas a quienes se les haya solicitado informaciones o pruebas, que no la suministren dentro del plazo establecido para ello.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</si>
  <si>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INCONSISTENCIAS EN LA PRESENTACION DE INFORMACION EXOGENA</t>
  </si>
  <si>
    <t>Acto administrativo presuntamente viciado de ilegalidad, que sanciona a las personas y entidades obligadas a suministrar información tributaria, así como aquellas a quienes se les haya solicitado informaciones o pruebas, cuyo contenido presente errores o no corresponda a lo solicitado.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</si>
  <si>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DEVOLUCION O COMPENSACION IMPROCEDENTE</t>
  </si>
  <si>
    <t>Acto administrativo presuntamente viciado de ilegalidad, que se expide por el rechazo o modificación de un saldo a favor que fue objeto de devolución o compensación. Las sumas devueltas o compensadas en exceso, deben ser reintegradas junto con los intereses moratorios que correspondan.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</si>
  <si>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DECLARACION DE PROVEEDOR FICTICIO O INSOLVENTE</t>
  </si>
  <si>
    <t>Acto administrativo presuntamente viciado de ilegalidad, que se expide a aquellas personas o entidades que facturen ventas o prestación de servicios simulados o inexistentes y a quienes se encuentre que, durante el proceso de determinación y discusión del tributo tenían bienes que dentro del procedimiento administrativo de cobro no aparecen como base para la cancelación de las obligaciones tributarias y, se haya operado una disminución patrimonial.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</si>
  <si>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DECLARACION DE INSOLVENCIA</t>
  </si>
  <si>
    <t>Acto administrativo presuntamente viciado de ilegalidad, que sanciona a aquellas personas o entidades a quienes no se haya podido cobrar las deudas tributarias, en razón a que traspasaron sus bienes a terceras personas, con el fin de eludir el cobro de la Administración.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</si>
  <si>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EXTEMPORANEIDAD EN LA INSCRIPCION EN EL REGISTRO NACIONAL DE VENDEDORES</t>
  </si>
  <si>
    <t>Acto administrativo presuntamente viciado de ilegalidad, que sanciona a los responsables del impuesto sobre las ventas que se inscriban en el registro nacional de vendedores con posterioridad al plazo establecido y antes de que la Administración de Impuestos lo haga de oficio.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</si>
  <si>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LA OMISION EN LA EXPEDICION DE CERTIFICADOS</t>
  </si>
  <si>
    <t>Acto administrativo presuntamente viciado de ilegalidad que impone sanciones por omisión en el deber de expedición de certificados que den cuenta de condiciones, situaciones, culplimiento de requisitos, etc,.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</si>
  <si>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DECRETA MEDIDAS CAUTELARES</t>
  </si>
  <si>
    <t>Acto administrativo presuntamente viciado de ilegalidad, que se expide de forma previa o simultáneamente con el mandamiento de pago, mediante el cual se decreta el embargo y secuestro preventivo de los bienes del deudor que se hayan establecido como de su propiedad, en un proceso administrativo coactivo.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</si>
  <si>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O ADMITE REGISTRO DE CONTRATO</t>
  </si>
  <si>
    <t>Acto administrativo presuntamente viciado de ilegalidad que se expide a los importadores de tecnología, quienes deben registrar los contratos de importación de tecnología (asistencia técnica, servicios técnicos, licencias de tecnología, etc.) ante DIAN.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</si>
  <si>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O ADMITE ACUERDO ANTICIPADO DE PRECIOS</t>
  </si>
  <si>
    <t>Acto administrativo presuntamente viciado de ilegalidad, que niega o admite un acuerdo con contribuyentes del impuesto sobre la renta, nacionales o extranjeros, en los cuales se determine el precio o margen de utilidad de las diferentes operaciones que realicen con sus vinculados económicos o partes relacionadas, en los términos establecidos en la ley.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</si>
  <si>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O ADMITE CONTRATO DE ESTABILIDAD JURIDICA</t>
  </si>
  <si>
    <t>Acto administrativo presuntamente viciado de ilegalidad, que niega o admite una solicitud de contrato de estabilidad jurídica a inversionistas, para que, si durante su vigencia se modifica en forma adversa a estos alguna de las normas que haya sido identificada en los contratos como determinante de la inversión, tendrán derecho a que se les continúen aplicando dichas normas por el término de duración del contrato.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</si>
  <si>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O APRUEBA FACILIDAD DE PAGO</t>
  </si>
  <si>
    <t>Acto administrativo presuntamente viciado de ilegalidad, que se expide al deudor o a un tercero a su nombre a fin de concederle facilidades para el pago de impuestos, cancelación de intereses y sanciones, siempre que se constituya garantía que respalde suficientemente la deuda.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</si>
  <si>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DEJA SIN EFECTO FACILIDAD DE PAGO</t>
  </si>
  <si>
    <t>Acto administrativo presuntamente viciado de ilegalidad, que se expide al beneficiario de una facilidad para el pago, cuando deja de pagar alguna de las cuotas o incumple el pago de cualquiera otra obligación tributaria surgida con posterioridad a la notificación de la facilidad, para dejarla sin efecto, declarando sin vigencia el plazo concedido, ordenando hacer efectiva la garantía hasta concurrencia del saldo de la deuda garantizada.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</si>
  <si>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O APRUEBA CONCILIACION</t>
  </si>
  <si>
    <t>ILEGALIDAD DEL ACTO ADMINISTRATIVO QUE NIEGA O APRUEBA DACION EN PAGO</t>
  </si>
  <si>
    <t>Acto administrativo presuntamente viciado de ilegalidad, que niega o aprueba la cancelación de obligaciones tributarias mediante la dación en pago de bienes muebles o inmuebles. La dación en pago es un modo de extinguir las obligaciones tributarias administradas por DIAN, por concepto de impuestos, anticipos, retenciones y sanciones junto con las actualizaciones e intereses a que hubiere lugar, a cargo de los deudores que se encuentren en procesos de extinción de dominio, en los cuales se adjudique la propiedad del bien a la Nación-DIAN, o en procesos concursales; de liquidación forzosa administrativa; de reestructuración empresarial; de insolvencia o de cruce de cuentas, que se encuentren en curso, de acuerdo con lo establecido en la Ley 550 de 1999.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</si>
  <si>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O APRUEBA CRUCE DE CUENTAS</t>
  </si>
  <si>
    <t>Acto administrativo presuntamente viciado de ilegalidad, que niega o aprueba el cruce de cuentas como forma de extinguir las obligaciones de tributos nacionales administrados por la U.A.E DIAN a las personas naturales y jurídicas que a su vez sean acreedoras de entidades estatales del orden nacional que formen parte del Presupuesto General de la Nación y que reúnan todos los requisitos previstos en la Ley.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</si>
  <si>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DISPONE DECOMISO DE MERCANCIAS</t>
  </si>
  <si>
    <t>Acto administrativo presuntamente viciado de ilegalidad que decreta el decomiso de mercancías. El decomiso es el acto en virtud del cual pasan a poder de la Nación las mercancías, medios de transporte o unidades de carga, respecto de los cuales no se acredite el cumplimiento de los trámites previstos para su legal introducción, permanencia y circulación en el Territorio Aduanero Nacional.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</si>
  <si>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PROFIERE LIQUIDACION OFICIAL DE REVISION DE VALOR DEL IMPUESTO DE IMPORTACION</t>
  </si>
  <si>
    <t>Acto administrativo presuntamente viciado de ilegalidad que profiere liquidación oficial de revisión de valor del impuesto de importación. La liquidación oficial es el acto mediante el cual la autoridad aduanera determina el valor a pagar e impone las sanciones a que hubiere lugar, cuando en el proceso de importación o en desarrollo de programas de fiscalización se detecte que la liquidación de la declaración no se ajusta a las exigencias legales aduaneras.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</si>
  <si>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LIQUIDACION OFICIAL PARA EFECTOS DE DEVOLUCION DE ARANCELES ADUANEROS</t>
  </si>
  <si>
    <t>Acto administrativo presuntamente viciado de ilegalidad que profiere liquidación oficial de revisión de valor del impuesto de importación. La liquidación oficial es el acto mediante el cual la autoridad determina un menor o mayor valor a pagar en los casos establecidos en la norma aduanera.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</si>
  <si>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FALTA ADUANERA DE LOS DECLARANTES EN EL REGIMEN DE IMPORTACION</t>
  </si>
  <si>
    <t>Acto administrativo presuntamente viciado de ilegalidad que impone sanción por falta aduanera de los declarantes en el régimen de importación, por el cual las mercancías importadas desde el exterior o desde una zona franca pueden circular libremente en el territorio aduanero nacional, previo del pago de los derechos de aduana y del cumplimiento de las formalidades y obligaciones aduaneras. La infracción aduanera es toda acción u omisión que conlleva la transgresión de la legislación aduanera.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</si>
  <si>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FALTA ADUANERA DE LOS DECLARANTES EN EL REGIMEN DE EXPORTACION</t>
  </si>
  <si>
    <t>Acto administrativo presuntamente viciado de ilegalidad que impone sanción por falta aduanera de los declarantes en el régimen de exportación, por el cual se permite la salida de mercancías del territorio aduanero nacional para su uso o consumo definitivo en otro país o en una zona franca. La infracción aduanera es toda acción u omisión que conlleva la transgresión de la legislación aduanera.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</si>
  <si>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FALTA ADUANERA DE LOS DECLARANTES EN EL REGIMEN DE TRANSITO ADUANERO</t>
  </si>
  <si>
    <t>Acto administrativo presuntamente viciado de ilegalidad que impone sanción por falta aduanera de los declarantes en el régimen de tránsito aduanero, mediante el cual las mercancías son transportadas, bajo control aduanero, desde una aduana de partida hasta una aduana de destino en una misma operación en el curso de la cual se cruzan una o varias fronteras. La infracción aduanera es toda acción u omisión que conlleva la transgresión de la legislación aduanera.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</si>
  <si>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FALTA ADUANERA DE LOS AGENTES DE ADUANAS</t>
  </si>
  <si>
    <t>Acto administrativo presuntamente viciado de ilegalidad que impone sanción por falta aduanera de los agentes de aduanas, que son las personas autorizadas por la Dirección de Impuestos y Aduanas Nacionales para ejercer actividades auxiliares de la función pública aduanera de naturaleza mercantil y de servicio, orientada a garantizar que los usuarios de comercio exterior que utilicen sus servicios cumplan con las normas legales existentes en materia de importación, exportación y tránsito aduanero y cualquier operación o procedimiento aduanero inherente a dichas actividades. La infracción aduanera es toda acción u omisión que conlleva la transgresión de la legislación aduanera.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</si>
  <si>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FALTA ADUANERA DE LOS USUARIOS ADUANEROS PERMANENTES</t>
  </si>
  <si>
    <t>Acto administrativo presuntamente viciado de ilegalidad que impone sanción por falta aduanera de los usuarios aduaneros permanentes, considerados como la persona natural o jurídica reconocida e inscrita como tal por la Dirección de Impuestos y Aduanas Nacionales, previo el cumplimiento de los requisitos señalados por la norma aduanera. La infracción aduanera es toda acción u omisión que conlleva la transgresión de la legislación aduanera.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</si>
  <si>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FALTA ADUANERA DE LOS USUARIOS OPERADORES DE ZONA FRANCA</t>
  </si>
  <si>
    <t>Acto administrativo presuntamente viciado de ilegalidad que impone sanción por falta aduanera de los usuarios operadores de zona franca, que son las personas jurídicas autorizada para dirigir, administrar, supervisar, promocionar y desarrollar una o varias zonas francas, así como para calificar a sus usuarios. La infracción aduanera es toda acción u omisión que conlleva la transgresión de la legislación aduanera.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</si>
  <si>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FALTA ADUANERA DE LOS USUARIOS INDUSTRIALES Y COMERCIALES DE ZONA FRANCA</t>
  </si>
  <si>
    <t>Acto administrativo presuntamente viciado de ilegalidad que impone sanción por falta aduanera de los usuarios industriales y comerciales de zona franca. El usuario industrial de bienes es la persona jurídica instalada exclusivamente en una o varias zonas francas, autorizada para producir, transformar o ensamblar bienes mediante el procesamiento de materias primas o de productos semielaborados y el usuario comercial es la persona jurídica autorizada para desarrollar actividades de mercadeo, comercialización, almacenamiento o conservación de bienes en una o varias zonas francas. La infracción aduanera es toda acción u omisión que conlleva la transgresión de la legislación aduanera.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</si>
  <si>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FALTA ADUANERA DE LOS DEPOSITOS PUBLICOS Y PRIVADOS</t>
  </si>
  <si>
    <t>Acto administrativo presuntamente viciado de ilegalidad que impone sanción por falta aduanera de los depósitos públicos y privados, considerados como aquellos lugares autorizados por la autoridad aduanera para el almacenamiento de mercancías bajo control aduanero. La infracción aduanera es toda acción u omisión que conlleva la transgresión de la legislación aduanera.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</si>
  <si>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FALTA ADUANERA DE LOS INTERMEDIARIOS DE TRAFICO POSTAL Y ENVIOS URGENTES</t>
  </si>
  <si>
    <t>Acto administrativo presuntamente viciado de ilegalidad que impone sanción por falta aduanera de los intermediarios de tráfico postal y envíos urgentes. El operador postal oficial o concesionario de correos es quien permite la importación de los envíos de correspondencia y encomiendas que lleguen al territorio aduanero nacional por la red del operador postal oficial y por la modalidad de envíos de entrega rápida. La infracción aduanera es toda acción u omisión que conlleva la transgresión de la legislación aduanera.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</si>
  <si>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FALTA ADUANERA DE LOS TRANSPORTADORES</t>
  </si>
  <si>
    <t>Acto administrativo presuntamente viciado de ilegalidad que impone sanción por falta aduanera de los transportadores. La infracción aduanera es toda acción u omisión que conlleva la transgresión de la legislación aduanera.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</si>
  <si>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FALTA ADUANERA DE LOS AGENTES DE CARGA INTERNACIONAL</t>
  </si>
  <si>
    <t>Acto administrativo presuntamente viciado de ilegalidad que impone sanción por falta aduanera de los agentes de carga internacional, que es la persona física o jurídica que presta servicios en el transporte internacional de mercancías. La infracción aduanera es toda acción u omisión que conlleva la transgresión de la legislación aduanera.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</si>
  <si>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FALTA ADUANERA EN MATERIA DE VALORACION DE MERCANCIAS</t>
  </si>
  <si>
    <t>Acto administrativo presuntamente viciado de ilegalidad que impone sanción por falta aduanera en materia de valoración de mercancías, considerado como el procedimiento aduanero aplicado para determinar el valor en aduana de las mercancías importadas. La infracción aduanera es toda acción u omisión que conlleva la transgresión de la legislación aduanera.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</si>
  <si>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CADUCIDAD DE LA ACCION SANCIONATORIA ADUANERA</t>
  </si>
  <si>
    <t>Acto administrativo presuntamente viciado de ilegalidad porque operó la caducidad de la acción sancionatoria aduanera. La acción administrativa sancionatoria prevista en el estatuto Aduanero, caduca en el término de tres (3) años contados a partir de la comisión del hecho u omisión constitutivo de infracción administrativa aduanera y cuando no fuere posible determinar la fecha de ocurrencia del hecho, se tomará como tal la fecha en que las autoridades aduaneras hubieren tenido conocimiento del mismo. Cuando se trate de hechos de ejecución sucesiva o permanente, el término de caducidad se contará a partir de la ocurrencia del último hecho u omisión.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</si>
  <si>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EL RECONOCIMIENTO E INSCRIPCION O RENOVACION DE LOS USUARIOS ADUANEROS PERMANENTES</t>
  </si>
  <si>
    <t>Acto administrativo presuntamente viciado de ilegalidad que niega el reconocimiento e inscripción o renovación de los usuarios aduaneros permanentes. Para actuar como Usuario Aduanero Permanente se requiere estar inscrito, autorizado o haber obtenido la habilitación, según sea el caso, por parte de la Dirección de Impuestos y Aduanas Nacionales.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</si>
  <si>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LA HABILITACION DE LUGARES PARA EL INGRESO Y SALIDA DE MERCANCIAS BAJO CONTROL ADUANERO</t>
  </si>
  <si>
    <t>Acto administrativo presuntamente viciado de ilegalidad que niega la habilitación. La habilitación es el acto administrativo por medio del cual la autoridad aduanera delimita los sitios que constituyen zona primaria aduanera y que corresponden a aquellos lugares por los cuales se permite el ingreso y salida de mercancías bajo control aduanero y para el cumplimiento de las formalidades aduaneras pertinentes.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</si>
  <si>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LA AUTORIZACION COMO DEPOSITO PUBLICO O PRIVADO DE MERCANCIAS BAJO CONTROL ADUANERO</t>
  </si>
  <si>
    <t>Acto administrativo presuntamente viciado de ilegalidad que niega la autorización como depósito público o privado de mercancías bajo control aduanero. La habilitación como depósito público o privado de mercancías bajo control aduanero es el acto administrativo por medio del cual la autoridad aduanera autoriza un lugar para el almacenamiento de mercancías bajo control aduanero.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</si>
  <si>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LA DEVOLUCION O COMPENSACION DE OBLIGACIONES ADUANERAS</t>
  </si>
  <si>
    <t>Acto administrativo presuntamente viciado de ilegalidad que niega la devolución o compensación de obligaciones aduaneras. La devolución o compensación de obligaciones aduaneras corresponde a la decisión de compensar o devolver los pagos en exceso de derechos de impuestos a la importación, de sanciones o pagos de lo no debido por concepto de obligaciones aduaneras.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</si>
  <si>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EFECTUA CLASIFICACION ARANCELARIA MERCANCIAS</t>
  </si>
  <si>
    <t>Acto administrativo presuntamente viciado de ilegalidad que clasifica arancelariamente una mercancía. La resolución de clasificación arancelaria es el acto administrativo de carácter obligatorio, mediante el cual la DIAN, en aplicación a la nomenclatura arancelaria vigente, asigna a una mercancía un código numérico denominado subpartida arancelaria, atendiendo, entre otros aspectos, a sus características físicas, químicas y técnicas. El vicio del acto puede ser la expedición con infracción de las normas en que debería fundarse, o sin competencia, o en forma irregular, o mediante falsa motivación, o con falta de motivación, o con desviación de las atribuciones propias de quien lo profirió.</t>
  </si>
  <si>
    <t>OMISION EN LA DEVOLUCION OPORTUNA DE TRIBUTOS ADUANEROS PAGADOS EN EXCESO</t>
  </si>
  <si>
    <t>El trámite de las solicitudes de devolución o compensación de tributos aduaneros cuando se efectúan pagos en exceso de derechos e impuestos a la importación, de sanciones o pagos de lo no debido por concepto de obligaciones aduaneras, se encuentra previsto en la normatividad aduanera. Puede alegarse una omisión de la administración en el cumplimiento de las normas que regulan el trámite de devoluciones de los tributos aduaneros, ya sea porque no se resuelve o se resuelve de manera deficiente, defectuosa o tardía la solicitud de devolución.</t>
  </si>
  <si>
    <t>APREHENSION ILEGAL DE MERCANCIAS</t>
  </si>
  <si>
    <t>La aprehensión es una medida cautelar consistente en la retención de mercancías, medios de transporte o unidades de carga, mientras la autoridad aduanera verifica su legal introducción, permanencia y circulación dentro del territorio aduanero nacional. La ilegalidad de la aprehensión se puede presentar por la demora de la administración en el trámite del proceso para establecer el cumplimiento de las formalidades aduaneras en la introducción y permanencia de las mercancías de procedencia extranjera en el país o por el incumplimiento de las normas que regulan el procedimiento administrativo de decomiso.</t>
  </si>
  <si>
    <t>ILEGALIDAD DEL ACTO ADMINISTRATIVO QUE DESVINCULA A SUPERNUMERARIO</t>
  </si>
  <si>
    <t>Acto administrativo presuntamente viciado de ilegalidad, que se expide a quienes suplen las vacancias temporales de los servidores públicos en carrera administrativa, por terminación del servicio.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</si>
  <si>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INSCRIPCION DE FUNCIONARIO EN EL REGISTRO PUBLICO DE CARRERA ADMINISTRATIVA</t>
  </si>
  <si>
    <t>Acto administrativo presuntamente viciado de ilegalidad que niega la inscripción, actualización o cancelación o corrección de los datos de un funcionario público en el Registro Público de Carrera Administrativa que es el registro que lleva la anotación formal, histórica y consecutiva, de aquellos datos relacionados con el servidor público que ha adquirido derechos de carrera.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 Es el registro que lleva la anotación formal, histórica y consecutiva, de aquellos datos relacionados con el servidor público que ha adquirido derechos de carrera en uno de los sistemas administrados por la CNSC.</t>
  </si>
  <si>
    <t>CAUSA DIAN POR DEFINIR</t>
  </si>
  <si>
    <t>Causa parametrizada por solicitud expresa de la DIAN y concertada con DGI, con el propósito de que los procesos por temas DIAN que registre la ANDJE sean hubicados provisionalmente en esta causa a efectos de que posteriormente la DIAN los migre a la causa adecuada.</t>
  </si>
  <si>
    <t>EXCESO EN EL COBRO DE INTERESES</t>
  </si>
  <si>
    <t>Cobro de intereses remuneratorios o moratorios liquidados por encima de las tasas máximas permitidas legalmente.</t>
  </si>
  <si>
    <t>ILEGALIDAD DEL ACTO ADMINISTRATIVO QUE DEFINE AVALUO CATASTRAL</t>
  </si>
  <si>
    <t>Acto administrativo presuntamente viciado de ilegalidad define el valor de los inmuebles para efectos tributarios y de las relaciones fiscales con el Estado.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</si>
  <si>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HACINAMIENTO CARCELARIO</t>
  </si>
  <si>
    <t>Ocupación de un espacio de reclusión por un número de individuos que excede la capacidad funcional de aquél.</t>
  </si>
  <si>
    <t>MUERTE DE MIEMBRO VOLUNTARIO DE LA FUERZA PUBLICA EN ENFRENTAMIENTO ENTRE TROPAS</t>
  </si>
  <si>
    <t>Muerte de miembro voluntario de la fuerza pública (quien no presta servicio militar obligatorio) con ocasión de un enfrentamiento entre tropas o situación de "fuego amigo".</t>
  </si>
  <si>
    <t>VIOLACION O AMENAZA AL GOCE DE UN AMBIENTE SANO</t>
  </si>
  <si>
    <t>Violación o amenaza al derecho e interés colectivo al goce de un ambiente sano.</t>
  </si>
  <si>
    <t>ILEGALIDAD DEL ACTO ADMINISTRATIVO QUE NIEGA EXPEDICION DE HOJA DE SERVICIOS</t>
  </si>
  <si>
    <t>Acto administrativo presuntamente viciado de ilegalidad que niega la expedición o conformación de la hoja de sevicios a los miembros de la fuerza pública. La hoja de servicios de los miembros de las fuerza pública es el documento oficial que acredita la historia laboral.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</si>
  <si>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MUERTE DE MIEMBRO VOLUNTARIO DE LA FUERZA PUBLICA CON ARMA DE USO PERSONAL</t>
  </si>
  <si>
    <t xml:space="preserve">Muerte de miembro voluntario de la fuerza pública (quien no presta servicio militar obligatorio) con armas de uso personal. </t>
  </si>
  <si>
    <t>PERDIDA DE POSESION O TENENCIA DE BIEN</t>
  </si>
  <si>
    <t>Pérdida de la posesión o tenencia de un bien mueble o inmueble o parte él por lo que se solicita la reivindicación del derecho de dominio pleno.</t>
  </si>
  <si>
    <t>DIVISION DE LA COSA COMUN POR PARTE DE COMUNEROS O COPROPIETARIOS</t>
  </si>
  <si>
    <t>Solicitud de división jurídica y material, si el tipo de bien lo permite, de la cosa común por parte del comunero o copropietario.</t>
  </si>
  <si>
    <t>ILEGALIDAD DEL ACTO ADMINISTRATIVO QUE NIEGA PERMISO PARA PORTE O TENENCIA DE ARMAS</t>
  </si>
  <si>
    <t>Acto administrativo presuntamente viciado de ilegalidad que niega permiso para porte o tenencia de armas.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</si>
  <si>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FINANCIACION DE ESTUDIOS</t>
  </si>
  <si>
    <t>Acto administrativo presuntamente viciado de ilegalidad que beca o crédito beca a quien cumple los requisitos establecidos para cada tipo de beneficio.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</si>
  <si>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DENEGACION DE PETICION DE EXTENSION DE JURISPRUDENCIA</t>
  </si>
  <si>
    <t>Denegación total o parcial de la petición de extensión de jurisprudencia o silencio frente a dicha petición, por lo que el interesado acude ante el Consejo de Estado a efectos de que se ordene la extensión de juriprudencia.</t>
  </si>
  <si>
    <t>DESCUENTO DE NOMINA NO AUTORIZADO</t>
  </si>
  <si>
    <t>Descuentos o deducciones salariales no autolizadas legalmente o por el asalariado.</t>
  </si>
  <si>
    <t>ILEGALIDAD DEL ACTO ADMINISTRATIVO QUE NOMBRA FUNCIONARIO PUBLICO DESCONOCIENDO EL REGIMEN DE CARRERA JUDICIAL</t>
  </si>
  <si>
    <t>Acto administrativo que nombra a un servidor público con desconocimiento del régimen de carrera judicial.</t>
  </si>
  <si>
    <t>ILEGALIDAD DEL ACTO ADMINISTRATIVO QUE NOMBRA FUNCIONARIO PUBLICO DESCONOCIENDO EL REGIMEN DE CARRERA ADMINISTRATIVA</t>
  </si>
  <si>
    <t>Acto administrativo que nombra a un servidor público con desconocimiento del régimen de carrera administrativa.</t>
  </si>
  <si>
    <t>VIA DE HECHO DE LA ADMINISTRACION</t>
  </si>
  <si>
    <t>Perjuicios causados por vías de hecho de la administración. La vía de hecho es la actuación de la administración fuera de su ámbito de competencia (órgano manifiestamente incompetente) o realizada al margen del procedimiento establecido (prescindiendo total y absolutamente del procedimiento legalmente establecido). Nota: es una causa subsidiaria o residual.</t>
  </si>
  <si>
    <t>ILEGALIDAD DEL ACTO ADMINISTRATIVO QUE REGULA LOS SERVICIOS PUBLICOS DE ENERGIA, GAS NATURAL, GLP Y COMBUSTIBLES LIQUIDOS</t>
  </si>
  <si>
    <t>Acto administrativo presuntamente viciado de ilegalidad que regula los servicios de energía eléctrica, gas natural, gas licuado de petróleo (GLP) y combustibles líquidos con el propósito de que se presten al mayor número posible de personas, al menor costo posible para los usuarios y con una remuneración adecuada para las empresas que permita garantizar calidad, cobertura y expansión; esta competencia asignada a la Comisión de Regulación de Energía y Gas - CREG por la Ley 143 de 1994.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</si>
  <si>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APRUEBA TARIFAS DE ENERGIA Y GAS COMBUSTIBLE</t>
  </si>
  <si>
    <t>Acto administrativo presuntamente viciado de ilegalidad que aprueba las tarifas de energía y gas. El artículo 23 de la Ley 143 de 1994 asignó a la Comisión de Regulación de Energía y Gas - CREG la función de aprobar las fórmulas tarifarias y las metodologías para el cálculo de las tarifas aplicables a los usuarios regulados.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</si>
  <si>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DESPOJO JURIDICO Y MATERIAL DE TIERRAS</t>
  </si>
  <si>
    <t>Abandono forzado de un bien inmueble rural o urbano, por lo que solicita la inscripción en el registro de tierras despojadas y abandonadas y la consecuente gestión de la restitución jurídica y material del predio.</t>
  </si>
  <si>
    <t>PERJUICIOS OCASIONADOS POR DECLARATORIA DE ZONA DE RESERVA FORESTAL</t>
  </si>
  <si>
    <t xml:space="preserve">Perjuicios ocasionados a los propietarios de inmuebles por declaratoria de zona de reserva forestal, lo que implica la imposibilidad o limitación de su explotación económica. La reserva forestal o natural es un terreno que se encuentra protegido por el Estado, ya que posee gran importancia para la vida silvestre, flora o la fauna del país, al mismo tiempo que ofrece al hombre la oportunidad de realizar investigaciones en pro a la conservación de las especies. </t>
  </si>
  <si>
    <t>ILEGALIDAD DEL ACTO ADMINISTRATIVO QUE IMPONE SANCION POR VIOLACION DE NORMAS DE DERECHO LABORAL INDIVIDUAL</t>
  </si>
  <si>
    <t>Acto administrativo presuntamente viciado de ilegalidad que impone sanciones por violación de normas de derecho laboral individual. El derecho laboral individual es el conjunto de normas jurídicas que regulan las relaciones entre el empleador y uno o varios trabajadores a nivel individual.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</si>
  <si>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VIOLACION DE NORMAS DE DERECHO LABORAL COLECTIVO</t>
  </si>
  <si>
    <t>Acto administrativo presuntamente viciado de ilegalidad que impone sanciones por violación de normas de derecho laboral colectivo. El derecho laboral colectivo es el conjunto de normas jurídicas que regulan las relaciones entre patronos y trabajadores no de modo individual, sino en atención a los intereses comunes a todos ellos o a los grupos profesionales.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</si>
  <si>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VIOLACION DE NORMAS DEL SISTEMA DE SEGURIDAD SOCIAL INTEGRAL</t>
  </si>
  <si>
    <t>Acto administrativo presuntamente viciado de ilegalidad que impone sanciones por violación de normas del sistema de seguridad social integral. El sistema de seguridad social integral es el conjunto armónico de entidades públicas y privadas, normas y procedimientos y está conformado por los regímenes generales establecidos para pensiones, salud, riesgos profesionales y los servicios sociales complementarios que se definen en la Ley 100 de 1993 y las normas que modifiquén, complementen o desarrollen.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</si>
  <si>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CUMPLIMIENTO DE REQUISITOS LEGALES PARA LEVANTAMIENTO DE FUERO SINDICAL</t>
  </si>
  <si>
    <t>Solicitud de levantamiento del fuero sindical por cumplimiento de los requisitos legales para tal efecto. El fuero sindical es la garantía de que gozan algunos trabajadores oficiales o funcionarios públicos (fundadores de sindicato, miembros junta directiva del sindicato, etc.) de no ser despedidos, ni desmejorados en sus condiciones de trabajo, ni trasladados a otros establecimientos de la misma empresa o a un municipio distinto, sin justa causa, previamente calificada por el juez del trabajo. Nota: es subsidiaria a la causa CUMPLIMIENTO DE REQUISITOS LEGALES PARA LEVANTAMIENTO DE FUERO SINDICAL EN PROCESOS DE REESTRUCTURACION Y LIQUIDACION DE ENTIDADES PUBLICAS.</t>
  </si>
  <si>
    <t>INCUMPLIMIENTO EN EL PAGO DE CUOTAS DE COPROPIEDAD</t>
  </si>
  <si>
    <t>Mora o no pago de las cuotas de administración de la copropiedad.</t>
  </si>
  <si>
    <t>ILEGALIDAD DEL ACTO ADMINISTRATIVO QUE NIEGA LA DEVOLUCION O COMPENSACION DE OBLIGACIONES TRIBUTARIAS</t>
  </si>
  <si>
    <t>Acto administrativo presuntamente viciado de ilegalidad, que se expide a los contribuyentes por la no procedencia de la solicitud de devolución y/o compensación de saldos a favor generados en impuestos.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</si>
  <si>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SUBROGACION DE LOS DERECHOS DEL ASEGURADO POR RESPONSABILIDAD EN SINIESTRO</t>
  </si>
  <si>
    <t>Pretensión del asegurador de subrogarse en los derechos del asegurado contra quien produjo el daño. Cuando el asegurador paga una indemnización en un seguro de daños se sustituye en los derechos del asegurado contra las personas comprometidas con la ocurrencia del siniestro; la subrogación del asegurador sobre los derechos del asegurado contra los responsables del siniestro, como lo expresa el artículo 1096 del Código de Comercio, se da por el ministerio de la ley hasta concurrencia de su importe.</t>
  </si>
  <si>
    <t>ILEGALIDAD DEL ACTO ADMINISTRATIVO QUE ORDENA LA DEVOLUCION DE VALORES POR REINTEGRO AL SERVICIO ACTIVO</t>
  </si>
  <si>
    <t>Solicitud de devolución de los dineros pagados a los miembros de la fuerza pública por concepto de asignación de retiro, cuando han sido reintegrados al servicio en virtud de una decisión judicial que dispone su reintegro sin solución de continuidad, lo que implica que se le reconocen el salario y demás emolumentos derivados de este, los cuales  o pueden coexistir con la asignación de retiro dado que por mandato constitucional nadie podrá desempeñar simultáneamente más de un empleo público ni recibir más de una asignación que provenga del tesoro público.</t>
  </si>
  <si>
    <t>ILEGALIDAD DEL ACTO ADMINISTRATIVO QUE IMPONE SANCIONES DERIVADAS DE LA FACULTAD DE INSPECCION, VIGILANCIA Y CONTROL</t>
  </si>
  <si>
    <t>Acto administrativo presuntamente viciado de ilegalidad, que impone sanciones en ejercicio de las funciones constitucionales presidenciales de inspección, vigilancia y control sobre los entes que realizan diversas actividades económicas, generalmente delegadas a las superintendencias.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</si>
  <si>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RECLAMACIONES SOBRE ASPECTOS SIN SALVEDADES EN EL ACTA DE LIQUIDACION</t>
  </si>
  <si>
    <t>NUEVA</t>
  </si>
  <si>
    <t>Perjuicios derivados de aspectos respecto de los cuales no se efectuaron salvedades en el acta de liquidacion del contrato estatal.</t>
  </si>
  <si>
    <t>ILEGALIDAD DEL ACTO ADMINISTRATIVO QUE DECLARA EL INCUMPLIMIENTO DEL CONTRATO</t>
  </si>
  <si>
    <t>Acto administrativo presuntamente viciado de ilegalidad que declara el incumplimiento del contrato estatal.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</si>
  <si>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INCUMPLIMIENTO DE LA OBLIGACION DE CONSTITUCION DE GARANTIAS CONTRACTUALES</t>
  </si>
  <si>
    <t>Perjuicios derivados de la concresión de los riesgos que debían asegurarse, cuando no se constituyen las garantías contractuales correspondientes.</t>
  </si>
  <si>
    <t>INCUMPLIMIENTO DEL CONTRATO POR EJECUCION PARCIAL DE PRESTACIONES</t>
  </si>
  <si>
    <t>DESAGREGAR</t>
  </si>
  <si>
    <t>INCUMPLIMIENTO CONTRACTUAL</t>
  </si>
  <si>
    <t>Perjuicios derivados del cumplimiento defectuoso o deficiente de las obligaciones pactadas en el contrato estatal, por cualquiera de las partes.</t>
  </si>
  <si>
    <t>INCUMPLIMIENTO DEL CONTRATO POR EJECUCION TARDIA DE PRESTACIONES</t>
  </si>
  <si>
    <t>Perjuicios derivados de la mora en el cumplimiento de las obligaciones pactadas en el contrato estatal, por cualquiera de las partes</t>
  </si>
  <si>
    <t>INCUMPLIMIENTO DEL CONTRATO POR INDEBIDA INTERPRETACION</t>
  </si>
  <si>
    <t xml:space="preserve">Perjuicios derivados del no cumplimiento de las obligaciones pactadas en el contrato estatal, derivado de una interpretación errónea de las cláusulas contractuales. </t>
  </si>
  <si>
    <t>INCUMPLIMIENTO DEL CONTRATO POR NO EJECUCION DE PRESTACIONES</t>
  </si>
  <si>
    <t>Perjuicios derivados del no cumplimiento de las obligaciones pactadas en el contrato estatal, por cualquiera de las partes</t>
  </si>
  <si>
    <t>INCUMPLIMIENTO DEL CONTRATO POR VIOLACION DEL PRINCIPIO DE PLANEACION POR PARTE DE LA ENTIDAD CONTRATANTE</t>
  </si>
  <si>
    <t xml:space="preserve">Perjuicios derivados del no cumplimiento de las obligaciones pactadas en el contrato estatal, derivado de la violación del deber de planeación por parte de la entidad contratante. </t>
  </si>
  <si>
    <t>INCUMPLIMIENTO DEL CONTRATO POR VIOLACION DEL PRINCIPIO DE PLANEACION POR PARTE DEL CONTRATISTA</t>
  </si>
  <si>
    <t xml:space="preserve">Perjuicios derivados del no cumplimiento de las obligaciones pactadas en el contrato estatal, derivado de la violación del deber de planeación por parte del contratista. </t>
  </si>
  <si>
    <t>REDUCCION DE LA CLAUSULA PENAL POR INCUMPLIMIENTO PARCIAL</t>
  </si>
  <si>
    <t>Pretensión de reducción del monto de la cláusula penal de manera proporcional al incumplimiento parcial del contrato estatal.</t>
  </si>
  <si>
    <t>DESEQUILIBRIO ECONOMICO DEL CONTRATO POR ACTOS O HECHOS DE LA ENTIDAD CONTRATANTE</t>
  </si>
  <si>
    <t>DESEQUILIBRIO ECONOMICO DEL CONTRATO</t>
  </si>
  <si>
    <t>Perjuicios derivados de la afectación anormal de la ecuación financiera del contrato estatal durante su ejecución, por actos o hechos de la entidad administrativa contratante, como cuando no cumple con las obligaciones derivadas del contrato o introduce modificaciones al mismo -ius variandi-, sean éstas abusivas o no.</t>
  </si>
  <si>
    <t>DESEQUILIBRIO ECONOMICO DEL CONTRATO POR ACTOS O HECHOS DEL CONTRATISTA</t>
  </si>
  <si>
    <t>Perjuicios derivados de la afectación anormal de la ecuación financiera del contrato estatal durante su ejecución, por actos o hechos del contratista que no implican incumplimiento.</t>
  </si>
  <si>
    <t>DESEQUILIBRIO ECONOMICO DEL CONTRATO POR EL HECHO DEL PRINCIPE</t>
  </si>
  <si>
    <t>Perjuicios derivados de la afectación anormal de la ecuación financiera del contrato estatal durante su ejecución, por actos generales de la administración como Estado, o “teoría del hecho del príncipe”, como cuando en ejercicio de sus potestades constitucionales y legales, cuya voluntad se manifiesta mediante leyes o actos administrativos de carácter general, afecta negativamente el contrato.</t>
  </si>
  <si>
    <t>DESEQUILIBRIO ECONOMICO DEL CONTRATO POR TEORIA DE LA IMPREVISION</t>
  </si>
  <si>
    <t>Perjuicios derivados de la afectación anormal de la ecuación financiera del contrato estatal durante su ejecución por factores exógenos a las partes del negocio, o “teoría de la imprevisión”, que involucran circunstancias no imputables al Estado y externas al contrato, pero con incidencia en él.</t>
  </si>
  <si>
    <t>NULIDAD ABSOLUTA DEL CONTRATO ESTATAL</t>
  </si>
  <si>
    <t>NULIDAD DEL CONTRATO ESTATAL</t>
  </si>
  <si>
    <t>Controversias suscitadas en torno a la validez del contrato estatal por configuración de vicios que generan nulidad absoluta.</t>
  </si>
  <si>
    <t>NULIDAD RELATIVA DEL CONTRATO ESTATAL</t>
  </si>
  <si>
    <t>Controversias suscitadas en torno a la validez del contrato estatal por configuración de vicios que constituyen nulidad relativa.</t>
  </si>
  <si>
    <t>EXTENSION DE LAS GARANTIAS CONTRACTUALES</t>
  </si>
  <si>
    <t>Perjuicios derivados de la extensión de las garantías contractuales a situaciones imprevisibles y por lo tanto no cubiertas dentro de los riesgos asegurados.</t>
  </si>
  <si>
    <t>ILEGALIDAD DEL ACTO ADMINISTRATIVO QUE DECLARA LA TERMINACION UNILATERAL DEL CONTRATO</t>
  </si>
  <si>
    <t>Acto administrativo presuntamente viciado de ilegalidad que declara la terminación unilateral del contrato estatal.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</si>
  <si>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MAYOR PERMANENCIA DE OBRA</t>
  </si>
  <si>
    <t>Perjuicios ocasionados como consecuencia de la ampliación del plazo de ejecución del contrato.</t>
  </si>
  <si>
    <t>MAYORES CANTIDADES, SOBRECOSTOS Y OBRAS ADICIONALES EN CONTRATO DE OBRA A PRECIO GLOBAL</t>
  </si>
  <si>
    <t>Perjuicios derivados de haber incurrido en mayores cantidades, sobrecostos y obras adicionales en los contratos de obra por precio global, es decir, aquellos en los que el contratista, a cambio de las prestaciones a que se compromete, obtiene como remuneración una suma fija siendo el único responsable de la vinculación de personal, de la elaboración de subcontratos y de la obtención de materiales.</t>
  </si>
  <si>
    <t>MAYORES CANTIDADES, SOBRECOSTOS Y OBRAS ADICIONALES EN CONTRATO DE OBRA A PRECIO UNITARIO</t>
  </si>
  <si>
    <t>Perjuicios derivados de haber incurrido en mayores cantidades, sobrecostos y obras adicionales en los contratos de obra a precio unitario, es decir, aquellos en los que la forma de pago es por unidades o cantidades de obra y el valor total corresponde al que resulta de multiplicar las cantidades de obras ejecutadas por el precio de cada una de ellas comprometiéndose el contratista a realizar las obras especificadas en el contrato.</t>
  </si>
  <si>
    <t>MAYORES CANTIDADES, SOBRECOSTOS Y OBRAS ADICIONALES POR EVENTO DE FUERZA MAYOR</t>
  </si>
  <si>
    <t>Perjuicios derivados de haber incurrido en mayores cantidades, sobrecostos y obras adicionales, como consecuencia de un evento de fuerza mayor.</t>
  </si>
  <si>
    <t>MODIFICACION Y/O REVISION DE LAS PRESTACIONES CONTRACTUALES</t>
  </si>
  <si>
    <t>Modificación o revisión de las prestaciones pactadas en el contrato.</t>
  </si>
  <si>
    <t>MODIFICACION Y/O REVISION DEL PLAZO CONTRACTUAL</t>
  </si>
  <si>
    <t>Modificación o revisión del plazo pactado para la ejecución del contrato.</t>
  </si>
  <si>
    <t>ILEGALIDAD DEL ACTO ADMINISTRATIVO QUE INTERPRETA UNILATERALMENTE EL CONTRATO</t>
  </si>
  <si>
    <t>Acto administrativo presuntamente viciado de ilegalidad que interpreta unilateralmente el contrato estatal.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</si>
  <si>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EJECUCIONES EXTRAJUDICIALES PERPETRADAS POR AGENTES DEL ESTADO</t>
  </si>
  <si>
    <t>EJECUCION EXTRAJUDICIAL</t>
  </si>
  <si>
    <t>Perjuicios derivados del homicidio deliberado de una persona por parte de agentes del Estado, con apoyo en la potestad del Estado para justificar y perpetrar el crimen.</t>
  </si>
  <si>
    <t>EJECUCIONES EXTRAJUDICIALES PERPETRADAS POR TERCEROS CON PARTICIPACION DE AGENTES DEL ESTADO</t>
  </si>
  <si>
    <t>Perjuicios derivados del homicidio deliberado de una persona por parte de terceros con participación de agentes del Estado, con apoyo en la potestad del Estado para justificar y perpetrar el crimen.</t>
  </si>
  <si>
    <t>DAÑOS A BIENES CON VEHICULO OFICIAL</t>
  </si>
  <si>
    <t>DAÑOS CAUSADOS A CIVIL CON VEHICULO OFICIAL</t>
  </si>
  <si>
    <t>Daños a bienes muebles e inmuebles con ocasión de la actividad peligrosa de conducción de vehículos de uso oficial.</t>
  </si>
  <si>
    <t>LESION A CIVIL CON AERONAVE OFICIAL</t>
  </si>
  <si>
    <t>DAÑOS CAUSADOS A CIVIL CON AERONAVE DE USO OFICIAL</t>
  </si>
  <si>
    <t>Lesión física o síquica a civil con ocasión de la actividad peligrosa de pilotaje de aeronaves de uso oficial.</t>
  </si>
  <si>
    <t>MUERTE DE CIVIL CON AERONAVE OFICIAL</t>
  </si>
  <si>
    <t>Muerte de civil con ocasión de la actividad peligrosa de pilotaje de aeronaves de uso oficial.</t>
  </si>
  <si>
    <t>DAÑOS A BIENES CON AERONAVE OFICIAL</t>
  </si>
  <si>
    <t>Daños a bienes muebles e inmuebles con ocasión de la actividad peligrosa de pilotaje de aeronaves de uso oficial.</t>
  </si>
  <si>
    <t>LESION A CIVIL CON NAVE OFICIAL</t>
  </si>
  <si>
    <t>DAÑOS CAUSADOS A CIVIL CON NAVE OFICIAL</t>
  </si>
  <si>
    <t>Lesión física o síquica a civil con ocasión de la actividad peligrosa de conducción de naves de uso oficial.</t>
  </si>
  <si>
    <t>MUERTE DE CIVIL CON NAVE OFICIAL</t>
  </si>
  <si>
    <t>Muerte de civil con ocasión de la actividad peligrosa de conducción de naves de uso oficial.</t>
  </si>
  <si>
    <t>DAÑOS A BIENES CON NAVE OFICIAL</t>
  </si>
  <si>
    <t>Daños a bienes muebles e inmuebles con ocasión de la actividad peligrosa de conducción de naves de uso oficial.</t>
  </si>
  <si>
    <t>LESION AUTO INFLIGIDA DE CONSCRIPTO</t>
  </si>
  <si>
    <t>DAÑO AUTO INFLIGIDO DE CONSCRIPTO</t>
  </si>
  <si>
    <t>Lesión física o síquica auto infligida por el conscripto (quien presta servicio militar obligatorio).</t>
  </si>
  <si>
    <t>MUERTE AUTO INFLIGIDA DE CONSCRIPTO</t>
  </si>
  <si>
    <t>Muerte auto infligida (suicidio) de conscripto (quien presta servicio militar obligatorio).</t>
  </si>
  <si>
    <t>LESION A CONSCRIPTO CON NAVE OFICIAL</t>
  </si>
  <si>
    <t>Lesión física o síquica a conscripto (quien presta servicio militar obligatorio) con ocasión de la actividad peligrosa de conducción de naves de uso oficial.</t>
  </si>
  <si>
    <t>LESION A CONSCRIPTO DERIVADA DE LA PRESTACION DEL SERVICIO DE SALUD</t>
  </si>
  <si>
    <t>Lesión física o síquica a conscripto (quien presta servicio militar obligatorio) derivada de una falla en la prestación del servicio de salud.</t>
  </si>
  <si>
    <t>MUERTE DE CONSCRIPTO DERIVADA DE LA PRESTACION DEL SERVICIO DE SALUD</t>
  </si>
  <si>
    <t>Muerte de conscripto (quien presta servicio militar obligatorio) derivada de una falla en la prestación del servicio de salud.</t>
  </si>
  <si>
    <t>LESION A CONSCRIPTO EN OPERATIVO MILITAR</t>
  </si>
  <si>
    <t>LESION A CONSCRIPTO EN OPERATIVO MILITAR Y/O COMBATE O ENFRENTAMIENTO</t>
  </si>
  <si>
    <t>Lesión física o síquica a conscripto (quien presta servicio militar obligatorio) con ocasión de un operativo militar.</t>
  </si>
  <si>
    <t>MUERTE DE CONSCRIPTO EN OPERATIVO MILITAR</t>
  </si>
  <si>
    <t>MUERTE DE CONSCRIPTO EN OPERATIVO MILITAR Y/O COMBATE O ENFRENTAMIENTO</t>
  </si>
  <si>
    <t>Muerte de conscripto (quien presta servicio militar obligatorio) con ocasión de un operativo militar.</t>
  </si>
  <si>
    <t>LESION A CONSCRIPTO EN COMBATE O ENFRENTAMIENTO</t>
  </si>
  <si>
    <t>Lesión física o síquica a conscripto (quien presta servicio militar obligatorio) con ocasión de un combate con grupo armado ilegal o por enfrentamiento con la delincuencia común.</t>
  </si>
  <si>
    <t>MUERTE DE CONSCRIPTO EN COMBATE O ENFRENTAMIENTO</t>
  </si>
  <si>
    <t>Muerte de conscripto (quien presta servicio militar obligatorio) con ocasión de un combate con grupo armado ilegal o por enfrentamiento con la delincuencia común.</t>
  </si>
  <si>
    <t>LESION A CONSCRIPTO EN ENFRENTAMIENTO ENTRE TROPAS</t>
  </si>
  <si>
    <t>Lesión física o síquica a conscripto (quien presta servicio militar obligatorio) con ocasión de un enfrentamiento entre tropas o situación de "fuego amigo".</t>
  </si>
  <si>
    <t>LESION A CONSCRIPTO EN PROCEDIMIENTO DE POLICIA</t>
  </si>
  <si>
    <t>Lesión física o síquica a conscripto (quien presta servicio militar obligatorio)  en la ejecución material de las normas y actos que surgen del ejercicio del poder y la función de Policía.</t>
  </si>
  <si>
    <t>MUERTE DE CONSCRIPTO EN PROCEDIMIENTO DE POLICIA</t>
  </si>
  <si>
    <t>MUERTE DE CONSCRIPTO EN ENFRENTAMIENTO ENTRE TROPAS</t>
  </si>
  <si>
    <t>Muerte de conscripto (quien presta servicio militar obligatorio)  con ocasión de un enfrentamiento entre tropas o situación de "fuego amigo".</t>
  </si>
  <si>
    <t>SECUESTRO DE CONSCRIPTO</t>
  </si>
  <si>
    <t>DAÑOS DERIVADOS DEL SECUESTRO</t>
  </si>
  <si>
    <t>Privación ilegal de la libertad de conscriptos (quien presta el servicio militar obligatorio) por parte de grupos armados ilegales o delincuencia común.</t>
  </si>
  <si>
    <t>LESION AUTO INFLIGIDA DE MIEMBRO VOLUNTARIO DE LA FUERZA PUBLICA</t>
  </si>
  <si>
    <t>DAÑO AUTO INFLIGIDO DE MIEMBRO VOLUNTARIO DE LA FUERZA PUBLICA</t>
  </si>
  <si>
    <t>Lesión física o síquica auto infligida por miembro voluntario de la fuerza pública (quien no presta servicio militar obligatorio).</t>
  </si>
  <si>
    <t>MUERTE AUTO INFLIGIDA DE MIEMBRO VOLUNTARIO DE LA FUERZA PUBLICA</t>
  </si>
  <si>
    <t>Muerte auto infligida (suicidio) de miembro voluntario de la fuerza pública (quien no presta servicio militar obligatorio).</t>
  </si>
  <si>
    <t>LESION A MIEMBRO VOLUNTARIO DE LA FUERZA PUBLICA DERIVADA DE LA PRESTACION DEL SERVICIO DE SALUD</t>
  </si>
  <si>
    <t>Lesión física o síquica a miembro voluntario de la fuerza pública (quien no presta servicio militar obligatorio) derivada de una falla en la prestación del servicio de salud.</t>
  </si>
  <si>
    <t>MUERTE DE MIEMBRO VOLUNTARIO DE LA FUERZA PUBLICA DERIVADA DE LA PRESTACION DEL SERVICIO DE SALUD</t>
  </si>
  <si>
    <t>Muerte de miembro voluntario de la fuerza pública (quien no presta servicio militar obligatorio) derivada de una falla en la prestación del servicio de salud.</t>
  </si>
  <si>
    <t>LESION A MIEMBRO VOLUNTARIO DE LA FUERZA PUBLICA EN OPERATIVO MILITAR</t>
  </si>
  <si>
    <t>LESION A MIEMBRO VOLUNTARIO DE LA FUERZA PUBLICA EN OPERATIVO MILITAR Y/O COMBATE O ENFRENTAMIENTO</t>
  </si>
  <si>
    <t>Lesión física o síquica a miembro voluntario de la fuerza pública (quien no presta servicio militar obligatorio) con ocasión de un operativo militar.</t>
  </si>
  <si>
    <t>MUERTE DE MIEMBRO VOLUNTARIO DE LA FUERZA PUBLICA EN OPERATIVO MILITAR</t>
  </si>
  <si>
    <t>MUERTE DE MIEMBRO VOLUNTARIO DE LA FUERZA PUBLICA EN OPERATIVO MILITAR Y/O COMBATE O ENFRENTAMIENTO</t>
  </si>
  <si>
    <t>Muerte demiembro voluntario de la fuerza pública (quien no presta servicio militar obligatorio) con ocasión de un operativo militar.</t>
  </si>
  <si>
    <t>LESION A MIEMBRO VOLUNTARIO DE LA FUERZA PUBLICA EN COMBATE O ENFRENTAMIENTO</t>
  </si>
  <si>
    <t>Lesión física o síquica a miembro voluntario de la fuerza pública (quien no presta servicio militar obligatorio) con ocasión de un combate con grupo armado ilegal o por enfrentamiento con la delincuencia común.</t>
  </si>
  <si>
    <t>MUERTE DE MIEMBRO VOLUNTARIO DE LA FUERZA PUBLICA EN COMBATE O ENFRENTAMIENTO</t>
  </si>
  <si>
    <t>Muerte de miembro voluntario de la fuerza pública (quien no presta servicio militar obligatorio) con ocasión de un combate con grupo armado ilegal o por enfrentamiento con la delincuencia común.</t>
  </si>
  <si>
    <t>LESION A MIEMBRO VOLUNTARIO DE LA FUERZA PUBLICA EN ENFRENTAMIENTO ENTRE TROPAS</t>
  </si>
  <si>
    <t>Lesión física o síquica a miembro voluntario de la fuerza pública (quien no presta servicio militar obligatorio) con ocasión de un enfrentamiento entre tropas o situación de "fuego amigo".</t>
  </si>
  <si>
    <t>LESION A MIEMBRO VOLUNTARIO DE LA FUERZA PUBLICA EN PROCEDIMIENTO DE POLICIA</t>
  </si>
  <si>
    <t>Lesión física o síquica a miembro voluntario de la fuerza pública (quien no presta servicio militar obligatorio) en la ejecución material de las normas y actos que surgen del ejercicio del poder y la función de Policía.</t>
  </si>
  <si>
    <t>MUERTE DE MIEMBRO VOLUNTARIO DE LA FUERZA PUBLICA EN PROCEDIMIENTO DE POLICIA</t>
  </si>
  <si>
    <t>Lesión física o síquica a miembro voluntario de la fuerza pública (quien no presta servicio militar obligatorio) en la ejecución material de las normas y actos que surgen del ejercicio del Poder y la Función de Policía.</t>
  </si>
  <si>
    <t>SECUESTRO DE MIEMBRO VOLUNTARIO DE LA FUERZA PUBLICA</t>
  </si>
  <si>
    <t>Privación ilegal de la libertad de miembro voluntario de la fuerza pública (quien no presta servicio militar obligatorio) por parte de grupos armados ilegales o delincuencia común.</t>
  </si>
  <si>
    <t>LESION A MIEMBRO VOLUNTARIO DE LA FUERZA PUBLICA CON ARMA DE USO PERSONAL</t>
  </si>
  <si>
    <t xml:space="preserve">Lesión física o síquica de miembro voluntario de la fuerza pública (quien no presta servicio militar obligatorio) con armas de uso personal. </t>
  </si>
  <si>
    <t>SECUESTRO DE CIVIL</t>
  </si>
  <si>
    <t>Privación ilegal de la libertad de civiles por grupos armados ilegales o delincuencia común.</t>
  </si>
  <si>
    <t>LESION A CIVIL EN OPERATIVO MILITAR</t>
  </si>
  <si>
    <t>LESION A CIVIL EN DESARROLLO DE OPERATIVO MILITAR Y/O COMBATE O ENFRENTAMIENTO</t>
  </si>
  <si>
    <t xml:space="preserve">Lesión física o síquica causada a civil en desarrollo de un operativo militar. </t>
  </si>
  <si>
    <t>MUERTE DE CIVIL EN OPERATIVO MILITAR</t>
  </si>
  <si>
    <t>MUERTE DE CIVIL EN DESARROLLO DE OPERATIVO MILITAR Y/O COMBATE O ENFRENTAMIENTO</t>
  </si>
  <si>
    <t>Muerte de civil en desarrollo de un operativo militar.</t>
  </si>
  <si>
    <t>DAÑOS A BIENES EN OPERATIVO MILITAR</t>
  </si>
  <si>
    <t>DAÑOS CAUSADOS A BIENES EN OPERATIVO MILITAR Y/O COMBATE O ENFRENTAMIENTO</t>
  </si>
  <si>
    <t>Daños a bienes muebles e inmuebles causados en desarrollo de un operativo.</t>
  </si>
  <si>
    <t>LESION A CIVIL EN COMBATE O ENFRENTAMIENTO</t>
  </si>
  <si>
    <t>Lesión física o síquica causada a civil con ocasión de un combate entre la fuerza pública y grupo armado ilegal o por enfrentamiento con la delincuencia común.</t>
  </si>
  <si>
    <t>MUERTE DE CIVIL EN COMBATE O ENFRENTAMIENTO</t>
  </si>
  <si>
    <t>Muerte de civil con ocasión de un combate entre la fuerza pública y grupo armado ilegal o por enfrentamiento con la delincuencia común.</t>
  </si>
  <si>
    <t>DAÑOS A BIENES EN COMBATE O ENFRENTAMIENTO</t>
  </si>
  <si>
    <t>Daños a bienes muebles e inmuebles causados en desarrollo de un combate entre la fuerza pública y grupo armado ilegal o por enfrentamiento con la delincuencia común.</t>
  </si>
  <si>
    <t>LESION A CIVIL EN ENFRENTAMIENTO ENTRE TROPAS</t>
  </si>
  <si>
    <t>Lesión física o síquica causada a civil con ocasión de un enfrentamiento entre tropas de la fuerza pública o situación de "fuego amigo".</t>
  </si>
  <si>
    <t>MUERTE DE CIVIL EN ENFRENTAMIENTO ENTRE TROPAS</t>
  </si>
  <si>
    <t>Muerte de civil con ocasión de un enfrentamiento entre tropas de la fuerza pública o situación de "fuego amigo".</t>
  </si>
  <si>
    <t>DAÑOS A BIENES EN ENFRENTAMIENTO ENTRE TROPAS</t>
  </si>
  <si>
    <t>Daños a bienes muebles e inmuebles causados en desarrollo de un enfrentamiento entre tropas de la fuerza pública o situación de "fuego amigo".</t>
  </si>
  <si>
    <t>LESION A RECLUSO CAUSADA POR AGENTES DEL ESTADO</t>
  </si>
  <si>
    <t>LESION A RECLUSO</t>
  </si>
  <si>
    <t>Lesión física o síquica causada por agentes del Estado a quienes se encuentran privados de la libertad en centros carcelarios o de detención en razón de una medida de aseguramiento o por una condena penal en firme.</t>
  </si>
  <si>
    <t>LESION A RECLUSO CAUSADA POR TERCEROS</t>
  </si>
  <si>
    <t>Lesión física o síquica causada por terceros a quienes se encuentran privados de la libertad en centros carcelarios o de detención en razón de una medida de aseguramiento o por una condena penal en firme.</t>
  </si>
  <si>
    <t>LESION A RECLUSO CAUSADA POR OTRO RECLUSO</t>
  </si>
  <si>
    <t>Lesión física o síquica causada por otros reclusos a quienes se encuentran privados de la libertad en centros carcelarios o de detención en razón de una medida de aseguramiento o por una condena penal en firme.</t>
  </si>
  <si>
    <t>LESION AUTO INFLIGIDA DE RECLUSO</t>
  </si>
  <si>
    <t>Lesión física o síquica auto infligida de quienes se encuentran privados de la libertad en centros carcelarios o de detención en razón de una medida de aseguramiento o por una condena penal en firme.</t>
  </si>
  <si>
    <t>LESION ACCIDENTAL O FORTUITA A RECLUSO</t>
  </si>
  <si>
    <t>Lesión física o síquica causada accidentalmente o de manera fortuita a quienes se encuentran privados de la libertad en centros carcelarios o de detención en razón de una medida de aseguramiento o por una condena penal en firme.</t>
  </si>
  <si>
    <t>LESION A RECLUSO DERIVADA DE LA PRESTACION DEL SERVICIO DE SALUD</t>
  </si>
  <si>
    <t>Lesión física o síquica derivada de una falla en la prestación del servicio de salud a quienes se encuentran privados de la libertad en centros carcelarios o de detención en razón de una medida de aseguramiento o por una condena penal en firme.</t>
  </si>
  <si>
    <t>MUERTE DE RECLUSO CAUSADA POR AGENTES DEL ESTADO</t>
  </si>
  <si>
    <t>MUERTE DE RECLUSO</t>
  </si>
  <si>
    <t>Muerte de quienes se encuentran privados de la libertad en centros carcelarios o de detención en razón de una medida de aseguramiento o por una condena penal en firme, causada por agentes del Estado.</t>
  </si>
  <si>
    <t>MUERTE DE RECLUSO CAUSADA POR TERCEROS</t>
  </si>
  <si>
    <t>Muerte de quienes se encuentran privados de la libertad en centros carcelarios o de detención en razón de una medida de aseguramiento o por una condena penal en firme, causada por terceros.</t>
  </si>
  <si>
    <t>MUERTE DE RECLUSO CAUSADA POR OTRO RECLUSO</t>
  </si>
  <si>
    <t>Muerte de quienes se encuentran privados de la libertad en centros carcelarios o de detención en razón de una medida de aseguramiento o por una condena penal en firme, causada por otro recluso.</t>
  </si>
  <si>
    <t>MUERTE AUTO INFLIGIDA DE RECLUSO</t>
  </si>
  <si>
    <t>Muerte auto infligida (suicidio) de quienes se encuentran privados de la libertad en centros carcelarios o de detención en razón de una medida de aseguramiento o por una condena penal en firme.</t>
  </si>
  <si>
    <t>MUERTE ACCIDENTAL O FORTUITA A RECLUSO</t>
  </si>
  <si>
    <t>Muerte de quienes se encuentran privados de la libertad en centros carcelarios o de detención en razón de una medida de aseguramiento o por una condena penal en firme, causada accidentalmente o de manera fortuita.</t>
  </si>
  <si>
    <t>MUERTE DE RECLUSO DERIVADA DE LA PRESTACION DEL SERVICIO DE SALUD</t>
  </si>
  <si>
    <t>Muerte de quienes se encuentran privados de la libertad en centros carcelarios o de detención en razón de una medida de aseguramiento o por una condena penal en firme, derivada de una falla en la prestación del servicio de salud.</t>
  </si>
  <si>
    <t>LESION POR CONDUCCION DE ENERGIA ELECTRICA</t>
  </si>
  <si>
    <t>DAÑOS CAUSADOS POR CONDUCCION DE ENERGIA ELECTRICA</t>
  </si>
  <si>
    <t>Lesión física o síquica derivada de la actividad peligrosa de conducción de energía eléctrica.</t>
  </si>
  <si>
    <t>MUERTE POR CONDUCCION DE ENERGIA ELECTRICA</t>
  </si>
  <si>
    <t>Muerte derivada de la actividad peligrosa de conducción de energía eléctrica.</t>
  </si>
  <si>
    <t>DAÑOS A BIENES POR CONDUCCION DE ENERGIA ELECTRICA</t>
  </si>
  <si>
    <t xml:space="preserve">Daños a bienes muebles e inmuebles con ocasión de la actividad peligrosa de conducción de energía eléctrica.  </t>
  </si>
  <si>
    <t>LESION POR VIA PUBLICA EN MAL ESTADO</t>
  </si>
  <si>
    <t>DAÑOS CAUSADOS POR VIA EN MAL ESTADO</t>
  </si>
  <si>
    <t>Lesión física o síquica con ocasión de via pública en mal estado de mantenimiento.</t>
  </si>
  <si>
    <t>MUERTE POR VIA PUBLICA EN MAL ESTADO</t>
  </si>
  <si>
    <t>Muerte con ocasión de via pública en mal estado de mantenimiento.</t>
  </si>
  <si>
    <t>DAÑOS A BIENES POR VIA PUBLICA EN MAL ESTADO</t>
  </si>
  <si>
    <t>Daños a bienes muebles e inmuebles con ocasión de via pública en mal estado de mantenimiento.</t>
  </si>
  <si>
    <t>LESION POR FALTA DE SEÑALIZACION EN LA VIA PUBLICA</t>
  </si>
  <si>
    <t>DAÑOS CAUSADOS POR FALTA DE SEÑALIZACION EN LA VIA PUBLICA</t>
  </si>
  <si>
    <t>Lesión física o síquica con ocasión de vía pública con ausencia o deficiencia en la señalización.</t>
  </si>
  <si>
    <t>MUERTE POR FALTA DE SEÑALIZACION EN LA VIA PUBLICA</t>
  </si>
  <si>
    <t>Muerte con ocasión de vía pública con ausencia o deficiencia en la señalización.</t>
  </si>
  <si>
    <t>DAÑOS A BIENES POR FALTA DE SEÑALIZACION EN LA VIA PUBLICA</t>
  </si>
  <si>
    <t>Daños a bienes muebles e inmuebles con ocasión de vía pública con ausencia o deficiencia en la señalización.</t>
  </si>
  <si>
    <t>LESION POR FALTA DE ILUMINACION EN LA VIA PUBLICA</t>
  </si>
  <si>
    <t>Lesión física o síquica con ocasión de vía pública con ausencia o deficiencia de iluminación.</t>
  </si>
  <si>
    <t>MUERTE POR FALTA DE ILUMINACION EN LA VIA PUBLICA</t>
  </si>
  <si>
    <t>Muerte con ocasión de vía pública con ausencia o deficiencia de iluminación</t>
  </si>
  <si>
    <t>DAÑOS A BIENES POR FALTA DE ILUMINACION EN LA VIA PUBLICA</t>
  </si>
  <si>
    <t>Daños a bienes muebles e inmuebles con ocasión de vía pública con ausencia o deficiencia de iluminación.</t>
  </si>
  <si>
    <t>LESION POR CAIDA DE ARBOL</t>
  </si>
  <si>
    <t>DAÑOS CAUSADOS POR CAIDA DE ARBOL</t>
  </si>
  <si>
    <t>Lesión física o síquica con ocasión de caida de arbol.</t>
  </si>
  <si>
    <t>MUERTE POR CAIDA DE ARBOL</t>
  </si>
  <si>
    <t>Muerte con ocasión de caida de arbol.</t>
  </si>
  <si>
    <t>DAÑOS A BIENES POR CAIDA DE ARBOL</t>
  </si>
  <si>
    <t>Daños a bienes muebles e inmuebles con ocasión de caida de arbol.</t>
  </si>
  <si>
    <t>LESION POR RUINA DE EDIFICACION PUBLICA</t>
  </si>
  <si>
    <t>DAÑOS OCASIONADOS POR RUINA DE EDIFICIO</t>
  </si>
  <si>
    <t>Lesión física o síquica con ocasión de ruina de edificación pública.</t>
  </si>
  <si>
    <t>MUERTE POR RUINA DE EDIFICACION PUBLICA</t>
  </si>
  <si>
    <t>Muerte con ocasión de ruina de edificación pública.</t>
  </si>
  <si>
    <t>DAÑOS A BIENES POR RUINA DE EDIFICACION PUBLICA</t>
  </si>
  <si>
    <t>Daños a bienes muebles e inmuebles con ocasión de ruina de edificación pública.</t>
  </si>
  <si>
    <t>LESION EN ACCIDENTE AEREO</t>
  </si>
  <si>
    <t>DAÑOS CAUSADOS POR ACCIDENTE AEREO</t>
  </si>
  <si>
    <t>Lesión física o síquica con ocasión de accidentes aéreos en los que no esté comprometida una aeronave oficial.</t>
  </si>
  <si>
    <t>MUERTE EN ACCIDENTE AEREO</t>
  </si>
  <si>
    <t>Muerte con ocasión de accidentes aéreos en los que no esté comprometida una aeronave oficial.</t>
  </si>
  <si>
    <t>DAÑOS A BIENES EN ACCIDENTE AEREO</t>
  </si>
  <si>
    <t>Daños a bienes muebles e inmuebles con ocasión de accidentes aéreos en los que no esté comprometida una aeronave oficial.</t>
  </si>
  <si>
    <t>LESION EN ACCIDENTE FLUVIAL</t>
  </si>
  <si>
    <t>DAÑOS CAUSADOS POR ACCIDENTE FLUVIAL-MARITIMO</t>
  </si>
  <si>
    <t>Lesión física o síquica con ocasión de accidentes fluviales en los que no esté comprometida una nave oficial.</t>
  </si>
  <si>
    <t>MUERTE EN ACCIDENTE FLUVIAL</t>
  </si>
  <si>
    <t>Muerte con ocasión de accidentes fluviales en los que no esté comprometida una nave oficial.</t>
  </si>
  <si>
    <t>DAÑOS A BIENES EN ACCIDENTE FLUVIAL</t>
  </si>
  <si>
    <t>Daños a bienes muebles e inmuebles con ocasión de accidentes fluviales o marítimos en los que no esté comprometida una nave oficial.</t>
  </si>
  <si>
    <t>LESION EN ACCIDENTE MARITIMO</t>
  </si>
  <si>
    <t>Lesión física o síquica con ocasión de accidentes marítimos en los que no esté comprometida una nave oficial.</t>
  </si>
  <si>
    <t>MUERTE EN ACCIDENTE MARITIMO</t>
  </si>
  <si>
    <t>Muerte con ocasión de accidentes marítimos en los que no esté comprometida una nave oficial.</t>
  </si>
  <si>
    <t>DAÑOS A BIENES EN ACCIDENTE MARITIMO</t>
  </si>
  <si>
    <t>Daños a bienes muebles e inmuebles con ocasión de accidentes marítimos o marítimos en los que no esté comprometida una nave oficial.</t>
  </si>
  <si>
    <t>LESION POR ALUD DE TIERRA</t>
  </si>
  <si>
    <t>DAÑO CAUSADO POR ALUD DE TIERRA</t>
  </si>
  <si>
    <t>Lesión física o síquica como consecuencia de deslizamientos de tierra.</t>
  </si>
  <si>
    <t>MUERTE POR ALUD DE TIERRA</t>
  </si>
  <si>
    <t>Muerte como consecuencia de deslizamientos de tierra.</t>
  </si>
  <si>
    <t>DAÑOS A BIENES POR ALUD DE TIERRA</t>
  </si>
  <si>
    <t>Daños a bienes muebles e inmuebles como consecuencia de deslizamientos de tierra.</t>
  </si>
  <si>
    <t>LESION POR INUNDACION</t>
  </si>
  <si>
    <t>DAÑOS CAUSADOS POR INUNDACION</t>
  </si>
  <si>
    <t xml:space="preserve">Lesión física o síquica como consecuencia de inundaciones.  </t>
  </si>
  <si>
    <t>MUERTE POR INUNDACION</t>
  </si>
  <si>
    <t xml:space="preserve">Muerte como consecuencia de inundaciones.  </t>
  </si>
  <si>
    <t>DAÑOS A BIENES POR INUNDACION</t>
  </si>
  <si>
    <t xml:space="preserve">Daños a bienes muebles e inmuebles como consecuencia de inundaciones.  </t>
  </si>
  <si>
    <t>LESION A CIVIL POR ACTO TERRORISTA CONTRA INSTALACIONES, PERSONAJES O ELEMENTOS REPRESENTATIVOS DEL ESTADO</t>
  </si>
  <si>
    <t>DAÑOS CAUSADOS A CIVILES POR ACTO TERRORISTA CONTRA INSTALACIONES, PERSONAJES O ELEMENTOS REPRESENTATIVOS DEL ESTADO</t>
  </si>
  <si>
    <t>Lesión física o síquica a civil por un acto terrorista (acto cuya finalidad es la de generar sosobra en la población civil y desestabilización del estamento militar o gubernamental) en contra de instalaciones (estación de polícia, CAI, etc.), personajes (Fiscal, Ministro, Alcalde, etc.) o elementos (torre de energía eléctrica, etc.) representativos del Estado.</t>
  </si>
  <si>
    <t>MUERTE DE CIVIL POR ACTO TERRORISTA CONTRA INSTALACIONES, PERSONAJES O ELEMENTOS REPRESENTATIVOS DEL ESTADO</t>
  </si>
  <si>
    <t>Muerte de civil por un acto terrorista (acto cuya finalidad es la de generar sosobra en la población civil y desestabilización del estamento militar o gubernamental) en contra de instalaciones (estación de polícia, CAI, etc.), personajes (Fiscal, Ministro, Alcalde, etc.) o elementos (torre de energía eléctrica, etc.) representativos del Estado.</t>
  </si>
  <si>
    <t>DAÑOS A BIENES POR ACTO TERRORISTA CONTRA INSTALACIONES, PERSONAJES O ELEMENTOS REPRESENTATIVOS DEL ESTADO</t>
  </si>
  <si>
    <t>Daños a bienes muebles e inmuebles por un acto terrorista (acto cuya finalidad es la de generar sosobra en la población civil y desestabilización del estamento militar o gubernamental) en contra de instalaciones (estación de polícia, CAI, etc.), personajes (Fiscal, Ministro, Alcalde, etc.) o elementos (torre de energía eléctrica, etc.) representativos del Estado.</t>
  </si>
  <si>
    <t>LESION A CIVIL POR ACTO TERRORISTA CONTRA POBLACION CIVIL</t>
  </si>
  <si>
    <t>DAÑOS CAUSADOS A CIVILES POR ACTO TERRORISTA CONTRA POBLACION CIVIL</t>
  </si>
  <si>
    <t>Lesión física o síquica a civil por un acto terrorista (acto cuya finalidad es la de generar sosobra en la población civil y desestabilización del estamento militar o gubernamental) en contra de la población civil.</t>
  </si>
  <si>
    <t>MUERTE DE CIVIL POR ACTO TERRORISTA CONTRA POBLACION CIVIL</t>
  </si>
  <si>
    <t>Muerte de civil por un acto terrorista (acto cuya finalidad es la de generar sosobra en la población civil y desestabilización del estamento militar o gubernamental) en contra de la población civil.</t>
  </si>
  <si>
    <t>DAÑOS A BIENES POR ACTO TERRORISTA CONTRA POBLACION CIVIL</t>
  </si>
  <si>
    <t>Daños a bienes muebles e inmuebles por un acto terrorista (acto cuya finalidad es la de generar sosobra en la población civil y desestabilización del estamento militar o gubernamental)en contra de la población civil.</t>
  </si>
  <si>
    <t>LESION EN MANIFESTACION PUBLICA</t>
  </si>
  <si>
    <t>DAÑOS CAUSADOS EN MANIFESTACION PUBLICA</t>
  </si>
  <si>
    <t xml:space="preserve">Lesión física o síquica causada en manifestaciones, marchas o reuniones públicas. </t>
  </si>
  <si>
    <t>MUERTE EN MANIFESTACION PUBLICA</t>
  </si>
  <si>
    <t xml:space="preserve">Muerte causada en manifestaciones, marchas o reuniones públicas. </t>
  </si>
  <si>
    <t>DAÑOS A BIENES EN MANIFESTACION PUBLICA</t>
  </si>
  <si>
    <t xml:space="preserve">Daños a bienes muebles e inmuebles con ocasión de manifestaciones, marchas o reuniones públicas. </t>
  </si>
  <si>
    <t>OCUPACION TEMPORAL DE INMUEBLE</t>
  </si>
  <si>
    <t>OCUPACION TEMPORAL O PERMANENTE DE INMUEBLE</t>
  </si>
  <si>
    <t>Ocupación temporal de un bien inmueble por trabajos públicos o por cualquier otra causa.</t>
  </si>
  <si>
    <t>OCUPACION PERMANENTE DE INMUEBLE</t>
  </si>
  <si>
    <t>Ocupación permanente de un bien inmueble por trabajos públicos o por cualquier otra causa.</t>
  </si>
  <si>
    <t>INCUMPLIMIENTO DE SENTENCIA JUDICIAL</t>
  </si>
  <si>
    <t>INCUMPLIMIENTO DE SENTENCIA JUDICIAL O ACUERDO CONCILIATORIO</t>
  </si>
  <si>
    <t>Mora o no pago de una obligación contenida en una sentencia judicial. Nota: incluye el no pago de costas procesales y/o agencias en derecho.</t>
  </si>
  <si>
    <t>INCUMPLIMIENTO DE ACUERDO CONCILIATORIO</t>
  </si>
  <si>
    <t>Mora o no pago de una obligación contenida en un acuerdo conciliatorio aprobado judicialmente.</t>
  </si>
  <si>
    <t>INCUMPLIMIENTO DE LAUDO ARBITRAL</t>
  </si>
  <si>
    <t>Mora o no pago de una obligación contenida en un laudo arbitral. Nota: incluye el no pago de costas procesales y/o agencias en derecho.</t>
  </si>
  <si>
    <t>LESION A ALUMNO EN ESTABLECIMIENTO EDUCATIVO</t>
  </si>
  <si>
    <t>DAÑO EN ESTABLECIMIENTO EDUCATIVO</t>
  </si>
  <si>
    <t xml:space="preserve">Lesión física o síquica a alumno en establecimiento educativo, hogar comunitario, centro de bienestar familiar o en actividades relacionadas con la jornada escolar. </t>
  </si>
  <si>
    <t>MUERTE DE ALUMNO EN ESTABLECIMIENTO EDUCATIVO</t>
  </si>
  <si>
    <t xml:space="preserve">Muerte de alumno en establecimiento educativo, hogar comunitario, centro de bienestar familiar o en actividades relacionadas con la jornada escolar. </t>
  </si>
  <si>
    <t>LESION A PERSONAL DOCENTE O ADMINISTRATIVO EN ESTABLECIMIENTO EDUCATIVO</t>
  </si>
  <si>
    <t xml:space="preserve">Lesión física o síquica a personal docente o administrativo en establecimiento educativo, hogar comunitario, centro de bienestar familiar o en actividades relacionadas con la jornada escolar. </t>
  </si>
  <si>
    <t>MUERTE DE PERSONAL DOCENTE O ADMINISTRATIVO EN ESTABLECIMIENTO EDUCATIVO</t>
  </si>
  <si>
    <t xml:space="preserve">Muerte de personal docente o administrativo en establecimiento educativo, hogar comunitario, centro de bienestar familiar o en actividades relacionadas con la jornada escolar. </t>
  </si>
  <si>
    <t>DAÑOS A BIENES EN ESTABLECIMIENTO EDUCATIVO</t>
  </si>
  <si>
    <t xml:space="preserve">Daño a bienes muebles o inmuebles en establecimiento educativo, hogar comunitario, centro de bienestar familiar o en actividades relacionadas con la jornada escolar. </t>
  </si>
  <si>
    <t>LESION POR USO EXCESIVO DE LA FUERZA</t>
  </si>
  <si>
    <t>DAÑOS CAUSADOS POR USO EXCESIVO DE LA FUERZA</t>
  </si>
  <si>
    <t xml:space="preserve">Lesión física o síquica derivada del exceso en el uso de la fuerza por parte de miembros de la fuerza pública. </t>
  </si>
  <si>
    <t>MUERTE POR USO EXCESIVO DE LA FUERZA</t>
  </si>
  <si>
    <t xml:space="preserve">Muerte derivada del exceso en el uso de la fuerza por parte de miembros de la fuerza pública. </t>
  </si>
  <si>
    <t>DAÑOS A BIENES POR USO EXCESIVO DE LA FUERZA</t>
  </si>
  <si>
    <t xml:space="preserve">Daños a bienes muebles o inmuebles derivados del exceso en el uso de la fuerza por parte de miembros de la fuerza pública. </t>
  </si>
  <si>
    <t>DECRETO INJUSTO DE MEDIDAS CAUTELARES SOBRE BIENES SUSCEPTIBLES DE COMISO EN PROCESOS PENALES</t>
  </si>
  <si>
    <t>Decreto injusto de la medida cautelar de incautación u ocupación de bienes muebles o inmuebles, en el trámite de procesos penales,  que posteriormente es levantada porque no se demostró que los bienes provinieran de un delito o fueran utilizados como medio para la ejecución de este.</t>
  </si>
  <si>
    <t>MORA EN LA ENTREGA DE BIEN INCAUTADO U OCUPADO EN UN PROCESO PENAL</t>
  </si>
  <si>
    <t>Mora en la entrega de bienes muebles o inmuebles incautados u ocupados en el trámite de un proceso penal cuando ya se ha ordenado judicialmente la entrega.</t>
  </si>
  <si>
    <t>LESION POR SEMOVIENTE DE PROPIEDAD DEL ESTADO</t>
  </si>
  <si>
    <t>LESION DE CIVIL CAUSADA POR SEMOVIENTE (EQUINO) DE PROPIEDAD DE FFMM</t>
  </si>
  <si>
    <t>Lesion causada por semoviente (equino, canino, etc.) de propiedad del Estado.</t>
  </si>
  <si>
    <t>MUERTE POR SEMOVIENTE DE PROPIEDAD DEL ESTADO</t>
  </si>
  <si>
    <t>Muerte causada por semoviente (equino, canino, etc.) de propiedad del Estado.</t>
  </si>
  <si>
    <t>DAÑOS A BIENES POR SEMOVIENTE DE PROPIEDAD DEL ESTADO</t>
  </si>
  <si>
    <t>Daños a bienes muebles e inmuebles causados por semoviente (equino, canino, etc.) de propiedad del Estado.</t>
  </si>
  <si>
    <t>DAÑOS DERIVADOS DE LA ACTIVIDAD LEGISLATIVA</t>
  </si>
  <si>
    <t>DAÑO ESPECIAL POR EXPEDICION DE LEY CONSTITUCIONAL Y/O ACTO ADMINISTRATIVO LICITO</t>
  </si>
  <si>
    <t>En esta causa se integran las causas (ID 270) DAÑO ESPECIAL POR EXPEDICION DE LEY CONSTITUCIONAL Y/O ACTO ADMINISTRATIVO LICITO y (ID 1876) FALLA DEL SERVICIO POR EL HECHO DEL LEGISLADOR</t>
  </si>
  <si>
    <t>Daños derivados de la función legislativa, tanto si se trata de disposiciones legales declaradas inexequibles, como de la aplicación de disposiciones legales amparadas por la presunción de constitucionalidad o declaradas exequibles.</t>
  </si>
  <si>
    <t>DAÑOS DERIVADOS DE ACTO ADMINISTRATIVO LICITO</t>
  </si>
  <si>
    <t>Daños ocasionados por la expedición de actos administrativos lícitos (su legalidad no es cuestionada).</t>
  </si>
  <si>
    <t>IMPOSICION INJUSTA DE MEDIDA DE ASEGURAMIENTO NO PRIVATIVA DE LA LIBERTAD</t>
  </si>
  <si>
    <t>Perjuicios derivados de la imposición de medidas de aseguramiento no privativas de la libertad, cuando el proceso penal termina con sentencia absolutoria o su equivalente.</t>
  </si>
  <si>
    <t>LESION POR FALTA DE ADOPCION DE MEDIDAS DE PROTECCION Y SEGURIDAD</t>
  </si>
  <si>
    <t>INCUMPLIMIENTO DEL DEBER DE PROTECCION Y SEGURIDAD POR PARTE DEL ESTADO</t>
  </si>
  <si>
    <t xml:space="preserve">Lesión física o síquica derivada del no suministro de medidas de protección o seguridad a quienes las han solicitado o a quienes se encuentran en una notoria condición de amenaza o riesgo personal. Nota: es subsidiaria a aquellas causas que hacen referencia a los daños derivados de secuestro, acto terrorista, entre otros. </t>
  </si>
  <si>
    <t>MUERTE POR FALTA DE ADOPCION DE MEDIDAS DE PROTECCION Y SEGURIDAD</t>
  </si>
  <si>
    <t xml:space="preserve">Muerte derivada del no suministro de medidas de protección o seguridad a quienes las han solicitado o a quienes se encuentran en una notoria condición de amenaza o riesgo personal. Nota: es subsidiaria a aquellas causas que hacen referencia a los daños derivados de secuestro, acto terrorista, entre otros. </t>
  </si>
  <si>
    <t>DAÑOS A BIENES POR FALTA DE ADOPCION DE MEDIDAS DE PROTECCION Y SEGURIDAD</t>
  </si>
  <si>
    <t xml:space="preserve">Daños a bienes derivados del no suministro de medidas de protección o seguridad a quienes las han solicitado o a quienes se encuentran en una notoria condición de amenaza o riesgo personal. Nota: es subsidiaria a aquellas causas que hacen referencia a los daños derivados de secuestro, acto terrorista, entre otros. </t>
  </si>
  <si>
    <t>LESION POR INDEBIDA O INSUFICIENTE ADOPCION DE MEDIDAS DE PROTECCION Y SEGURIDAD</t>
  </si>
  <si>
    <t xml:space="preserve">Lesión física o síquica derivada de un indebido o insuficiente suministro de medidas de protección o seguridad a quienes las han solicitado o a quienes se encuentran en una notoria condición de amenaza o riesgo personal. Nota: es subsidiaria a aquellas causas que hacen referencia a los daños derivados de secuestro, acto terrorista, entre otros. </t>
  </si>
  <si>
    <t>MUERTE POR INDEBIDA O INSUFICIENTE ADOPCION DE MEDIDAS DE PROTECCION Y SEGURIDAD</t>
  </si>
  <si>
    <t xml:space="preserve">Muerte derivada de un indebido o insuficiente suministro de medidas de protección o seguridad a quienes las han solicitado o a quienes se encuentran en una notoria condición de amenaza o riesgo personal. Nota: es subsidiaria a aquellas causas que hacen referencia a los daños derivados de secuestro, acto terrorista, entre otros. </t>
  </si>
  <si>
    <t>DAÑOS A BIENES POR INDEBIDA O INSUFICIENTE ADOPCION DE MEDIDAS DE PROTECCION Y SEGURIDAD</t>
  </si>
  <si>
    <t xml:space="preserve">Daños a bienes derivados de un indebido o insuficiente suministro de medidas de protección o seguridad a quienes las han solicitado o a quienes se encuentran en una notoria condición de amenaza o riesgo personal. Nota: es subsidiaria a aquellas causas que hacen referencia a los daños derivados de secuestro, acto terrorista, entre otros. </t>
  </si>
  <si>
    <t>LESION POR MODIFICACION O REDUCCION DE LAS MEDIDAS DE PROTECCION Y SEGURIDAD</t>
  </si>
  <si>
    <t xml:space="preserve">Lesión física o síquica derivada de la modificación o reducción de medidas de protección o seguridad a quienes las han solicitado o a quienes se encuentran en una notoria condición de amenaza o riesgo personal. Nota: es subsidiaria a aquellas causas que hacen referencia a los daños derivados de secuestro, acto terrorista, entre otros. </t>
  </si>
  <si>
    <t>MUERTE POR MODIFICACION O REDUCCION DE LAS MEDIDAS DE PROTECCION Y SEGURIDAD</t>
  </si>
  <si>
    <t xml:space="preserve">Muerte derivada de la modificación o reducción de medidas de protección o seguridad a quienes las han solicitado o a quienes se encuentran en una notoria condición de amenaza o riesgo personal. Nota: es subsidiaria a aquellas causas que hacen referencia a los daños derivados de secuestro, acto terrorista, entre otros. </t>
  </si>
  <si>
    <t>DAÑOS A BIENES POR MODIFICACION O REDUCCION DE LAS MEDIDAS DE PROTECCION Y SEGURIDAD</t>
  </si>
  <si>
    <t xml:space="preserve">Daños a bienes derivados de la modificación o reducción de medidas de protección o seguridad a quienes las han solicitado o a quienes se encuentran en una notoria condición de amenaza o riesgo personal. Nota: es subsidiaria a aquellas causas que hacen referencia a los daños derivados de secuestro, acto terrorista, entre otros. </t>
  </si>
  <si>
    <t>LESION POR INDEBIDA PRESTACION DEL SERVICIO DE SALUD GINECO OBSTETRICO</t>
  </si>
  <si>
    <t>FALLA EN LA PRESTACION DEL SERVICIO DE SALUD</t>
  </si>
  <si>
    <t>Lesión fisica o síquica (de la madre o del hijo) derivada de una indebida prestación del servicio de salud gineco obstétrico.</t>
  </si>
  <si>
    <t>MUERTE POR INDEBIDA PRESTACION DEL SERVICIO DE SALUD GINECO OBSTETRICO</t>
  </si>
  <si>
    <t>Muerte (de la madre o del hijo) derivada de una indebida prestación del servicio de salud gineco obstétrico.</t>
  </si>
  <si>
    <t>LESION POR INDEBIDO CONSENTIMIENTO INFORMADO EN LA PRESTACION DEL SERVICIO DE SALUD</t>
  </si>
  <si>
    <t>Lesión fisica o síquica derivada de una indebida ilustración e información, previa e idónea, al paciente sobre las condiciones y consecuencias del acto médico a efectos de obtener su consentimiento.</t>
  </si>
  <si>
    <t>MUERTE POR INDEBIDO CONSENTIMIENTO INFORMADO EN LA PRESTACION DEL SERVICIO DE SALUD</t>
  </si>
  <si>
    <t>Muerte derivada de una indebida ilustración e información, previa e idónea, al paciente sobre las condiciones y consecuencias del acto médico a efectos de obtener su consentimiento.</t>
  </si>
  <si>
    <t>LESION POR INCUMPLIMIENTO DEL DEBER DE SEGURIDAD EN LA ATENCION HOSPITALARIA</t>
  </si>
  <si>
    <t>Lesión física o síquica derivada del incumplimiento del deber de vigilancia, custodia y seguridad en la atención hospitalaria.</t>
  </si>
  <si>
    <t>MUERTE POR INCUMPLIMIENTO DEL DEBER DE SEGURIDAD EN LA ATENCION HOSPITALARIA</t>
  </si>
  <si>
    <t>Muerte derivada del incumplimiento del deber de vigilancia, custodia y seguridad en la atención hospitalaria.</t>
  </si>
  <si>
    <t>LESION POR INDEBIDA PRESTACION DEL SERVICIO DE SALUD</t>
  </si>
  <si>
    <t>Lesión fisica o síquica derivada de una indebida prestación del servicio de salud (diagnóstico, acto quirúrgico, acto anestésico, tratamiento).</t>
  </si>
  <si>
    <t>MUERTE POR INDEBIDA PRESTACION DEL SERVICIO DE SALUD</t>
  </si>
  <si>
    <t>Muerte (de la madre o del hijo) de una indebida prestación del servicio de salud (diagnóstico, acto quirúrgico, acto anestésico, tratamiento).</t>
  </si>
  <si>
    <t>LESION EN OPERACION ADMINISTRATIVA</t>
  </si>
  <si>
    <t>DAÑOS CAUSADOS POR OPERACION ADMINISTRATIVA</t>
  </si>
  <si>
    <t xml:space="preserve">Lesión física o síquica con ocasión de la ejecución material de un acto administrativo (no incluye aquellos ejecutados por la Policía). </t>
  </si>
  <si>
    <t>MUERTE EN OPERACION ADMINISTRATIVA</t>
  </si>
  <si>
    <t xml:space="preserve">Muerte con ocasión de la ejecución material de un acto administrativo (no incluye aquellos ejecutados por la Policía). </t>
  </si>
  <si>
    <t>DAÑOS A BIENES EN OPERACION ADMINISTRATIVA</t>
  </si>
  <si>
    <t xml:space="preserve">Daño a bien mueble o inmueble con ocasión de la ejecución material de un acto administrativo (no incluye aquellos ejecutados por la Policía). </t>
  </si>
  <si>
    <t>LESION DE MIEMBRO VOLUNTARIO DE LA FUERZA PUBLICA POR DESCONOCIDOS</t>
  </si>
  <si>
    <t>Lesión física o síquica de miembro voluntario de la fuerza pública (quien no presta servicio militar obligatorio) por terceros desconocidos, con ocación de su calidad de miembro de la fuerza pública.</t>
  </si>
  <si>
    <t>LESION DE CONSCRIPTO POR DESCONOCIDOS</t>
  </si>
  <si>
    <t>Lesión física o síquica a conscripto (quien presta servicio militar obligatorio) por terceros desconocidos, con ocación de su calidad de conscripto.</t>
  </si>
  <si>
    <t>MUERTE DE CONSCRIPTO POR DESCONOCIDOS</t>
  </si>
  <si>
    <t>Muerte de conscripto (quien presta servicio militar obligatorio) por terceros desconocidos, con ocación de su calidad de conscripto.</t>
  </si>
  <si>
    <t>LESION EN ZONA DE DISTENSION</t>
  </si>
  <si>
    <t>DAÑOS CAUSADOS EN ZONA DE DISTENSION</t>
  </si>
  <si>
    <t>Lesión física o síquica en una zona de distensión (zona geográfica libre de presencia de la fuerza pública) y con ocación de la implementación de dicha medida.</t>
  </si>
  <si>
    <t>MUERTE EN ZONA DE DISTENSION</t>
  </si>
  <si>
    <t>Muerte en una zona de distensión (zona geográfica libre de presencia de la fuerza pública) y con ocación de la implementación de dicha medida.</t>
  </si>
  <si>
    <t>DAÑOS A BIENES EN ZONA DE DISTENSION</t>
  </si>
  <si>
    <t>Daños a bienes muebles e inmuebles en una zona de distensión (zona geográfica libre de presencia de la fuerza pública) y con ocación de la implementación de dicha medida.</t>
  </si>
  <si>
    <t>LESION POR ACTIVIDAD MINERA</t>
  </si>
  <si>
    <t>DAÑOS CAUSADOS POR EXPLORACION Y/O EXPLOTACION MINERA Y DE HIDROCARBUROS</t>
  </si>
  <si>
    <t>Lesión física o síquica con ocasión de la actividad minera, comprende las etapas de cateo y prospección, exploración, explotación, beneficio, labor general, transporte, comercialización, cierre y post cierre.</t>
  </si>
  <si>
    <t>MUERTE POR ACTIVIDAD MINERA</t>
  </si>
  <si>
    <t>Muerte con ocasión de la actividad minera, comprende las etapas de cateo y prospección, exploración, explotación, beneficio, labor general, transporte, comercialización, cierre y post cierre.</t>
  </si>
  <si>
    <t>DAÑOS A BIENES POR ACTIVIDAD MINERA</t>
  </si>
  <si>
    <t>Daños a bienes muebles e inmuebles con ocasión de la actividad minera, comprende las etapas de cateo y prospección, exploración, explotación, beneficio, labor general, transporte, comercialización, cierre y post cierre.</t>
  </si>
  <si>
    <t>LESION POR ACTIVIDAD DEL SECTOR DE HIDROCARBUROS</t>
  </si>
  <si>
    <t>Lesión física o síquica con ocasión de la actividad del sector de hidrocarburos (material orgánico compuesto principalmente por hidrógeno y carbono), comprende las actividades de exploración sísmica, exploración perforatoria, producción, refinación, transporte y comercialización.</t>
  </si>
  <si>
    <t>MUERTE POR ACTIVIDAD DEL SECTOR DE HIDROCARBUROS</t>
  </si>
  <si>
    <t>Muerte con ocasión de la actividad del sector de hidrocarburos (material orgánico compuesto principalmente por hidrógeno y carbono), comprende las actividades de exploración sísmica, exploración perforatoria, producción, refinación, transporte y comercialización.</t>
  </si>
  <si>
    <t>DAÑOS A BIENES POR ACTIVIDAD DEL SECTOR DE HIDROCARBUROS</t>
  </si>
  <si>
    <t>Daños a bienes muebles e inmuebles con ocasión de la actividad del sector de hidrocarburos (material orgánico compuesto principalmente por hidrógeno y carbono), comprende las actividades de exploración sísmica, exploración perforatoria, producción, refinación, transporte y comercialización.</t>
  </si>
  <si>
    <t>PERDIDA O DAÑOS A BIENES EMBARGADOS O SECUESTRADOS</t>
  </si>
  <si>
    <t>Pérdida o deterioro de bienes muebles o inmuebles embargados o secuestrados.</t>
  </si>
  <si>
    <t>MORA EN LA ENTREGA DE BIEN EMBARGADO O SECUESTRADO</t>
  </si>
  <si>
    <t>Mora en la entrega de bienes muebles o inmuebles embargados o secuestrados cuando ya se ha ordenado la entrega.</t>
  </si>
  <si>
    <t>DESPIDO INDIRECTO DE FUNCIONARIO PUBLICO</t>
  </si>
  <si>
    <t>El funcionario público pone término a la relación laboral legal y reglamentaria con el Estado mediante renuncia motivada, por considerar que el empleador ha incurrido en un grave incumplimiento de sus obligaciones legales, contractuales o convencionales.</t>
  </si>
  <si>
    <t>INDEBIDA LIQUIDACION DE PENSION DE VEJEZ</t>
  </si>
  <si>
    <t>ILEGALIDAD DEL ACTO ADMINISTRATIVO QUE LIQUIDA PENSION</t>
  </si>
  <si>
    <t>Liquidación irregular de la pensión de vejez por: no contabilización del número total de semanas, indebido cálculo de la tasa de retorno, desconocimiento de régimen de transición, nuevos factores salariales, entre otros, por lo que se pretende su reliquidación. La pensión de vejez es una prestación económica que consiste en obtener una renta mensual que se otorga en forma vitalicia a partir del cumplimiento de los requisitos de edad y tiempo cotizado.</t>
  </si>
  <si>
    <t>INDEBIDA LIQUIDACION DE PENSION DE INVALIDEZ</t>
  </si>
  <si>
    <t>Liquidación irregular de la pensión de invalidez por no contabilización del número total de semanas, indebido cálculo de la tasa de retorno, desconocimiento de régimen de transición, nuevos factores salariales, entre otros, por lo que se pretende su reliquidación. La pensión de invalidez es una prestación económica que consiste en el pago de una renta mensual denominada pensión a una persona que ha sido calificada como inválida y cuya enfermedad o patología es de origen común.</t>
  </si>
  <si>
    <t>INDEBIDA LIQUIDACION DE PENSION DE SOBREVIVIENTE</t>
  </si>
  <si>
    <t>Liquidación irregular de la pensión de sobreviviente por no contabilización del número total de semanas, indebido cálculo de la tasa de retorno, desconocimiento de régimen de transición, nuevos factores salariales, entre otros, por lo que se pretende su reliquidación. La pensión de sobrevivientes es una prestación económica que se causa por la muerte de un afiliado activo al sistema de seguridad social.</t>
  </si>
  <si>
    <t>INCUMPLIMIENTO EN EL PAGO DE PENSION DE VEJEZ</t>
  </si>
  <si>
    <t>INCUMPLIMIENTO EN EL PAGO DE LA PENSION</t>
  </si>
  <si>
    <t>Mora o no pago de la pensión de vejez ya reconocida. La pensión de vejez es una prestación económica que consiste en obtener una renta mensual que se otorga en forma vitalicia a partir del cumplimiento de los requisitos de edad y tiempo cotizado.</t>
  </si>
  <si>
    <t>INCUMPLIMIENTO EN EL PAGO DE PENSION DE INVALIDEZ</t>
  </si>
  <si>
    <t>Mora o no pago de la pensión de invalidez ya reconocida. La pensión de invalidez es una prestación económica que consiste en el pago de una renta mensual denominada pensión a una persona que ha sido calificada como inválida y cuya enfermedad o patología es de origen común.</t>
  </si>
  <si>
    <t>INCUMPLIMIENTO EN EL PAGO DE PENSION DE SOBREVIVIENTE</t>
  </si>
  <si>
    <t>Mora o no pago de la pensión de sobreviviente ya reconocida. La pensión de sobrevivientes es una prestación económica que se causa por la muerte de un afiliado activo al sistema de seguridad social.</t>
  </si>
  <si>
    <t>INDEBIDA LIQUIDACION DEL AUXILIO FUNERARIO</t>
  </si>
  <si>
    <t>Liquidación irregular del auxilio funerario, por lo que se pretende su reliquidación. El auxilio funerario es una prestación económica que se genera cuando fallece el afiliado o pensionado por vejez o invalidez y, se paga a la persona que demuestre haber sufragado los gastos fúnebres o de entierro.</t>
  </si>
  <si>
    <t>INCUMPLIMIENTO EN EL PAGO DEL AUXILIO FUNERARIO</t>
  </si>
  <si>
    <t>Mora o no pago del auxilio funerario ya reconocido. El auxilio funerario es una prestación económica que se genera cuando fallece el afiliado o pensionado por vejez o invalidez y, se paga a la persona que demuestre haber sufragado los gastos fúnebres o de entierro.</t>
  </si>
  <si>
    <t>NO RECONOCIMIENTO DE INCREMENTO DE PENSION DE VEJEZ</t>
  </si>
  <si>
    <t>NO RECONOCIMIENTO DE INCREMENTO PENSIONAL</t>
  </si>
  <si>
    <t>Desconocimiento del derecho al incremento de la pensión de vejez por cónyuge, compañero o compañera permanente y cada uno de los hijos e hijas dependientes que establece el Decreto 758 de 1990. La pensión de vejez es una prestación económica que consiste en obtener una renta mensual que se otorga en forma vitalicia a partir del cumplimiento de los requisitos de edad y tiempo cotizado.</t>
  </si>
  <si>
    <t>NO RECONOCIMIENTO DE INCREMENTO DE PENSION DE INVALIDEZ</t>
  </si>
  <si>
    <t>Desconocimiento del derecho al incremento de la pensión de invalidez por cónyuge, compañero o compañera permanente y cada uno de los hijos e hijas dependientes que establece el Decreto 758 de 1990. La pensión de invalidez es una prestación económica que consiste en el pago de una renta mensual denominada pensión a una persona que ha sido calificada como inválida y cuya enfermedad o patología es de origen común.</t>
  </si>
  <si>
    <t>INDEBIDA LIQUIDACION DE INCREMENTO DE PENSION DE VEJEZ</t>
  </si>
  <si>
    <t>Liquidación irregular de incremento de la pensión de vejez por cónyuge, compañero o compañera permanente o hijos e hijas dependientes que establece el Decreto 758 de 1990, por lo que se pretende su reliquidación. La pensión de vejez es una prestación económica que consiste en obtener una renta mensual que se otorga en forma vitalicia a partir del cumplimiento de los requisitos de edad y tiempo cotizado.</t>
  </si>
  <si>
    <t>INDEBIDA LIQUIDACION DE INCREMENTO DE PENSION DE INVALIDEZ</t>
  </si>
  <si>
    <t>Liquidación irregular de incremento de la pensión de invalidez por cónyuge, compañero o compañera permanente o hijos e hijas dependientes que establece el Decreto 758 de 1990, por lo que se pretende su reliquidación. La pensión de invalidez es una prestación económica que consiste en el pago de una renta mensual denominada pensión a una persona que ha sido calificada como inválida y cuya enfermedad o patología es de origen común.</t>
  </si>
  <si>
    <t>INCUMPLIMIENTO EN EL PAGO DE INCREMENTO DE PENSION DE VEJEZ</t>
  </si>
  <si>
    <t xml:space="preserve">Mora o no pago de incremento de la pensión de vejez por cónyuge, compañero o compañera permanente o hijos e hijas dependientes que establece el Decreto 758 de 1990, ya reconocido. La pensión de vejez es una prestación económica que consiste en obtener una renta mensual que se otorga en forma vitalicia a partir del cumplimiento de los requisitos de edad y tiempo cotizado. </t>
  </si>
  <si>
    <t>INCUMPLIMIENTO EN EL PAGO DE INCREMENTO DE PENSION DE INVALIDEZ</t>
  </si>
  <si>
    <t>Mora o no pago de incremento de la pensión de invalidez por cónyuge, compañero o compañera permanente o hijos e hijas dependientes que establece el Decreto 758 de 1990, ya reconocido. La pensión de invalidez es una prestación económica que consiste en el pago de una renta mensual denominada pensión a una persona que ha sido calificada como inválida y cuya enfermedad o patología es de origen común.</t>
  </si>
  <si>
    <t>NO RECONOCIMIENTO DE RETROACTIVO DE PENSION DE VEJEZ</t>
  </si>
  <si>
    <t>NO RECONOCIMIENTO DE RETROACTIVO PENSIONAL</t>
  </si>
  <si>
    <t>Desconocimiento del derecho a percibir el retroactivo de la pensión de vejez. El retroactivo de la pensión de vejez corresponde a las mesadas causadas entre el momento del cumplimiento de requisitos para acceder a una prestación pensional de vejez y el ingreso efectivo a la nómina de pensionados. La pensión de vejez es una prestación económica que consiste en obtener una renta mensual que se otorga en forma vitalicia a partir del cumplimiento de los requisitos de edad y tiempo cotizado.</t>
  </si>
  <si>
    <t>NO RECONOCIMIENTO DE RETROACTIVO DE PENSION DE INVALIDEZ</t>
  </si>
  <si>
    <t>Desconocimiento del derecho a percibir el retroactivo de la pensión de invalidez. El retroactivo de la pensión de invalidez corresponde a las mesadas causadas entre el momento en que se declara la pérdida de la capacidad laboral y el ingreso efectivo a la nómina de pensionados. La pensión de invalidez es una prestación económica que consiste en el pago de una renta mensual denominada pensión a una persona que ha sido calificada como inválida y cuya enfermedad o patología es de origen común.</t>
  </si>
  <si>
    <t>INDEBIDA LIQUIDACION DE RETROACTIVO DE PENSION DE VEJEZ</t>
  </si>
  <si>
    <t>Liquidación irregular del retroactivo de la pensión de vejez, por lo que se pretende su reliquidación. El retroactivo de la pensión de vejez corresponde a las mesadas causadas entre el momento del cumplimiento de requisitos para acceder a una prestación pensional de vejez y el ingreso efectivo a la nómina de pensionados. La pensión de vejez es una prestación económica que consiste en obtener una renta mensual que se otorga en forma vitalicia a partir del cumplimiento de los requisitos de edad y tiempo cotizado.</t>
  </si>
  <si>
    <t>INDEBIDA LIQUIDACION DE RETROACTIVO DE PENSION DE INVALIDEZ</t>
  </si>
  <si>
    <t>Liquidación irregular del retroactivo de la pensión de invalidez, por lo que se pretende su reliquidación. El retroactivo de la pensión de invalidez corresponde a las mesadas causadas entre el momento en que se declara la pérdida de la capacidad laboral y el ingreso efectivo a la nómina de pensionados. La pensión de invalidez es una prestación económica que consiste en el pago de una renta mensual denominada pensión a una persona que ha sido calificada como inválida y cuya enfermedad o patología es de origen común.</t>
  </si>
  <si>
    <t>INCUMPLIMIENTO EN EL PAGO DE RETROACTIVO DE PENSION DE VEJEZ</t>
  </si>
  <si>
    <t>Mora o no pago del retroactivo de la pensión de vejez ya reconocido. El retroactivo de la pensión de vejez corresponde a las mesadas causadas entre el momento del cumplimiento de requisitos para acceder a una prestación pensional de vejez y el ingreso efectivo a la nómina de pensionados. La pensión de vejez es una prestación económica que consiste en obtener una renta mensual que se otorga en forma vitalicia a partir del cumplimiento de los requisitos de edad y tiempo cotizado.</t>
  </si>
  <si>
    <t>INCUMPLIMIENTO EN EL PAGO DE RETROACTIVO DE PENSION DE INVALIDEZ</t>
  </si>
  <si>
    <t>Mora o no pago del retroactivo de la pensión de invalidez ya reconocida. El retroactivo de la pensión de invalidez corresponde a las mesadas causadas entre el momento en que se declara la pérdida de la capacidad laboral y el ingreso efectivo a la nómina de pensionados. La pensión de invalidez es una prestación económica que consiste en el pago de una renta mensual denominada pensión a una persona que ha sido calificada como inválida y cuya enfermedad o patología es de origen común.</t>
  </si>
  <si>
    <t>NO RECONOCIMIENTO DE LA INDEXACION Y REAJUSTE DE LA PENSION DE VEJEZ</t>
  </si>
  <si>
    <t>ILEGALIDAD DEL ACTO ADMINISTRATIVO QUE NO RECONOCE LA INDEXACION Y REAJUSTE DE LA PENSION</t>
  </si>
  <si>
    <t>Desconocimiento del derecho a que la pensión de vejez mantenga su poder adquisitivo constante, mediante el reajuste anual de oficio, según la variación porcentual del Indice de Precios al Consumidor, certificado por el DANE para el año inmediatamente anterior o si la pensión de vejez mensual es igual al salario mínimo legal mensual vigente, el reajuste de oficio corresponde al mismo porcentaje en que se incremente dicho salario por el Gobierno Nacional. La pensión de vejez es una prestación económica que consiste en obtener una renta mensual que se otorga en forma vitalicia a partir del cumplimiento de los requisitos de edad y tiempo cotizado.</t>
  </si>
  <si>
    <t>NO RECONOCIMIENTO DE LA INDEXACION Y REAJUSTE DE LA PENSION DE INVALIDEZ</t>
  </si>
  <si>
    <t>Desconocimiento del derecho a que la pensión de invalidez mantenga su poder adquisitivo constante, mediante el reajuste anual de oficio, según la variación porcentual del Indice de Precios al Consumidor, certificado por el DANE para el año inmediatamente anterior o si la pensión de vejez mensual es igual al salario mínimo legal mensual vigente, el reajuste de oficio corresponde al mismo porcentaje en que se incremente dicho salario por el Gobierno Nacional. La pensión de invalidez es una prestación económica que consiste en el pago de una renta mensual denominada pensión a una persona que ha sido calificada como inválida y cuya enfermedad o patología es de origen común.</t>
  </si>
  <si>
    <t>NO RECONOCIMIENTO DE LA INDEXACION Y REAJUSTE DE LA PENSION DE SOBREVIVIENTE</t>
  </si>
  <si>
    <t>Desconocimiento del derecho a que la pensión de sobreviviente mantenga su poder adquisitivo constante, mediante el reajuste anual de oficio, según la variación porcentual del Indice de Precios al Consumidor, certificado por el DANE para el año inmediatamente anterior o si la pensión de vejez mensual es igual al salario mínimo legal mensual vigente, el reajuste de oficio corresponde al mismo porcentaje en que se incremente dicho salario por el Gobierno Nacional. La pensión de sobrevivientes es una prestación económica que se causa por la muerte de un pensionado o un afiliado activo al sistema de seguridad social.</t>
  </si>
  <si>
    <t>INCUMPLIMIENTO EN EL PAGO DE LA INDEXACION Y REAJUSTE DE LA PENSION DE VEJEZ</t>
  </si>
  <si>
    <t>Mora o no pago de la indexación o reajuste anual de la pensión de vejez ya reconocida. La indexación o reajuste anual permite que la pensión de vejez mantenga su poder adquisitivo constante, mediante el reajuste anual de oficio, según la variación porcentual del Indice de Precios al Consumidor, certificado por el DANE para el año inmediatamente anterior o si la pensión de vejez mensual es igual al salario mínimo legal mensual vigente, el reajuste de oficio corresponde al mismo porcentaje en que se incremente dicho salario por el Gobierno Nacional. La pensión de vejez es una prestación económica que consiste en obtener una renta mensual que se otorga en forma vitalicia a partir del cumplimiento de los requisitos de edad y tiempo cotizado.</t>
  </si>
  <si>
    <t>INCUMPLIMIENTO EN EL PAGO DE LA INDEXACION Y REAJUSTE DE LA PENSION DE INVALIDEZ</t>
  </si>
  <si>
    <t>Mora o no pago de la indexación o reajuste anual de la pensión deinvalidez ya renocida. La indexación o reajuste anual permite que la pensión de invalidez mantenga su poder adquisitivo constante, mediante el reajuste anual de oficio, según la variación porcentual del Indice de Precios al Consumidor, certificado por el DANE para el año inmediatamente anterior o si la pensión de vejez mensual es igual al salario mínimo legal mensual vigente, el reajuste de oficio corresponde al mismo porcentaje en que se incremente dicho salario por el Gobierno Nacional. La pensión de invalidez es una prestación económica que consiste en el pago de una renta mensual denominada pensión a una persona que ha sido calificada como inválida y cuya enfermedad o patología es de origen común.</t>
  </si>
  <si>
    <t>INCUMPLIMIENTO EN EL PAGO DE LA INDEXACION Y REAJUSTE DE LA PENSION DE SOBREVIVIENTE</t>
  </si>
  <si>
    <t>Mora o no pago de la indexación o reajuste anual de la pensión de sobreviviente ya reconocida. La indexación o reajuste anual permite que la pensión de sobreviviente mantenga su poder adquisitivo constante, mediante el reajuste anual de oficio, según la variación porcentual del Indice de Precios al Consumidor, certificado por el DANE para el año inmediatamente anterior o si la pensión de vejez mensual es igual al salario mínimo legal mensual vigente, el reajuste de oficio corresponde al mismo porcentaje en que se incremente dicho salario por el Gobierno Nacional. La pensión de sobrevivientes es una prestación económica que se causa por la muerte de un pensionado o un afiliado activo al sistema de seguridad social.</t>
  </si>
  <si>
    <t>NO RECONOCIMIENTO DE REAJUSTE DE LA PENSION POR LEY 4 DE 1992</t>
  </si>
  <si>
    <t>REAJUSTE PENSIONAL POR LEY 4 DE 1992</t>
  </si>
  <si>
    <t>Desconocimiento del derecho al reajuste pensional contemplado en la Ley 4 de 1992.</t>
  </si>
  <si>
    <t>INDEBIDA LIQUIDACION DE REAJUSTE DE LA PENSION POR LEY 4 DE 1992</t>
  </si>
  <si>
    <t>Liquidación irregular del reajuste pensional contemplado en la Ley 4 de 1992, por lo que se pretende su reliquidación.</t>
  </si>
  <si>
    <t>INCUMPLIMIENTO EN EL PAGO DE REAJUSTE DE LA PENSION POR LEY 4 DE 1992</t>
  </si>
  <si>
    <t>Mora o no pago del reajuste pensional contemplado en la Ley 4 de 1992, ya reconocido.</t>
  </si>
  <si>
    <t>INDEBIDA LIQUIDACION DE PENSION FAMILIAR</t>
  </si>
  <si>
    <t>Liquidación irregular de pensión familiar, por lo que se pretende su reliquidación. La pensión familiar fue creada por la Ley 1580 de 2012 y es aquella que se reconoce por la suma de esfuerzos de cotización o aportes de cada uno de los cónyuges o cada uno de los compañeros permanentes, cuyo resultado es el cumplimiento de los requisitos establecidos para la pensión de vejez.</t>
  </si>
  <si>
    <t>INCUMPLIMIENTO EN EL PAGO DE PENSION FAMILIAR</t>
  </si>
  <si>
    <t>Mora o no pago de pensión familiar ya reconocida. La pensión familiar fue creada por la Ley 1580 de 2012 y es aquella que se reconoce por la suma de esfuerzos de cotización o aportes de cada uno de los cónyuges o cada uno de los compañeros permanentes, cuyo resultado es el cumplimiento de los requisitos establecidos para la pensión de vejez.</t>
  </si>
  <si>
    <t>NO RECONOCIMIENTO DEL AUXILIO DE CESANTIAS</t>
  </si>
  <si>
    <t>ILEGALIDAD DEL ACTO ADMINISTRATIVO QUE LIQUIDA EL AUXILIO DE CESANTIAS</t>
  </si>
  <si>
    <t>Desconocimiento del derecho a percibir el auxilio de cesantías. El auxilio de cesantías es una prestación social a cargo del empleador y a favor del trabajador que corresponde en un mes de salario por cada año de servicios prestados o proporcionalmente al tiempo de servicio y tiene como objetivo principal dar un auxilio monetario cuando la persona termine su relación laboral. Nota: es subsidiaria a las causas particulares sobre otras prestaciones sociales, como el auxilio de cesantías o la prima de servicios.</t>
  </si>
  <si>
    <t>INDEBIDA LIQUIDACION DEL AUXILIO DE CESANTIAS</t>
  </si>
  <si>
    <t>Liquidación irregular del auxilio de cesantías, por lo que se pretende su reliquidación. El auxilio de cesantías es una prestación social a cargo del empleador y a favor del trabajador que corresponde en un mes de salario por cada año de servicios prestados o proporcionalmente al tiempo de servicio y tiene como objetivo principal dar un auxilio monetario cuando la persona termine su relación laboral.</t>
  </si>
  <si>
    <t>NO RECONOCIMIENTO DE INTERESES SOBRE AUXILIO DE CESANTIAS</t>
  </si>
  <si>
    <t>ILEGALIDAD DEL ACTO ADMINISTRATIVO QUE LIQUIDA INTERESES SOBRE EL AUXILIO DE CESANTIA</t>
  </si>
  <si>
    <t>Desconocimiento del derecho a percibir los intereses sobre el auxilio de cesantías. El auxilio de cesantías es una prestación social a cargo del empleador y a favor del trabajador que corresponde en un mes de salario por cada año de servicios prestados o proporcionalmente al tiempo de servicio y tiene como objetivo principal dar un auxilio monetario cuando la persona termine su relación laboral.</t>
  </si>
  <si>
    <t>INDEBIDA LIQUIDACION DE INTERESES SOBRE AUXILIO DE CESANTIAS</t>
  </si>
  <si>
    <t>Liquidación irregular de los intereses sobre el auxilio de cesantías, por lo que se pretende su reliquidación. Los intereses sobre el auxilio de cesantías son la utilidad sobre el valor de las cesantías acumuladas al 31 de diciembre que corresponde al 12%.</t>
  </si>
  <si>
    <t>ILEGALIDAD DEL ACTO ADMINISTRATIVO QUE SANCIONA DISCIPLINARIAMENTE A FUNCIONARIO PUBLICO POR ABANDONO DEL CARGO</t>
  </si>
  <si>
    <t>ILEGALIDAD DEL ACTO ADMINISTRATIVO QUE RETIRA A SERVIDOR PUBLICO POR ABANDONO DEL CARGO</t>
  </si>
  <si>
    <t>Acto administrativo presuntamente viciado de ilegalidad que sanciona a funcionario público por abandono del cargo, funciones o servicio. El abandono del cargo, funciones o servicio es la dejación voluntaria, injustificada, definitiva y no transitoria de los deberes y responsabilidades que exige el empleo del cual es titular el funcionario público, durante el término mínimo señalado en las normas.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</si>
  <si>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SANCIONA DISCIPLINARIAMENTE A TRABAJADOR OFICIAL POR ABANDONO DEL SERVICIO</t>
  </si>
  <si>
    <t>Acto administrativo presuntamente viciado de ilegalidad que sanciona a trabajador oficial por abandono del cargo, funciones o servicio. El abandono del cargo o servicio es la dejación voluntaria, injustificada, definitiva y no transitoria de los deberes y responsabilidades que exige el empleo del cual es titular el trabajador oficial, durante el término mínimo señalado en las normas.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</si>
  <si>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INCUMPLIMIENTO EN EL PAGO DE ASIGNACION DE RETIRO</t>
  </si>
  <si>
    <t>Mora o no pago de la asignación de retiro ya reconocida. La asignación de retiro es una prestación económica a la que tienen derecho los miembros de la Fuerza Pública a partir de su retiro del servicio activo y tras el cumplimiento de determinados requisitos; se asemeja a la pensión de vejez.</t>
  </si>
  <si>
    <t>INDEBIDA LIQUIDACION DE SUSTITUCION DE LA ASIGNACION DE RETIRO</t>
  </si>
  <si>
    <t xml:space="preserve">Liquidación irregular de la sustitución de la asignación de retiro, por lo que se pretende su reliquidación. La asignación de retiro es una prestación económica cuya finalidad es asimilable a la de la pensión de sobrevivientes reconocida en el Sistema General de Pensiones y se causa por la muerte del beneficiario directo de la asignación de retiro. </t>
  </si>
  <si>
    <t>INCUMPLIMIENTO EN EL PAGO DE SUSTITUCION DE LA ASIGNACION DE RETIRO</t>
  </si>
  <si>
    <t xml:space="preserve">Mora o no pago de la sustitución de la asignación de retiro ya reconocida. La asignación de retiro es una prestación económica cuya finalidad es asimilable a la de la pensión de sobrevivientes reconocida en el Sistema General de Pensiones y se causa por la muerte del beneficiario directo de la asignación de retiro. </t>
  </si>
  <si>
    <t>NO RECONOCIMIENTO DE PRIMA DE SERVICIOS</t>
  </si>
  <si>
    <t>ILEGALIDAD DEL ACTO ADMINISTRATIVO QUE NO RECONOCE PAGO DE PRIMA DE SERVICIOS</t>
  </si>
  <si>
    <t>Desconocimiento del derecho a percibir la prima de servicios. La prima de servicios es una prestación social que corresponde a un pago que hace el empleador al trabajador, para que de alguna forma el empleado también disfrute de las utilidades arrojadas por la empresa, su reconocimiento es obligatorio aun cuando la empresa no obtenga utilidades en algún período y corresponde al pago de 15 días de trabajo, por cada semestre laborado.</t>
  </si>
  <si>
    <t>INDEBIDA LIQUIDACION DE PRIMA DE SERVICIOS</t>
  </si>
  <si>
    <t>Liquidación irregular de la prima de servicios, por lo que se pretende su reliquidación. La prima de servicios es una prestación social que corresponde a un pago que hace el empleador al trabajador, para que de alguna forma el empleado también disfrute de las utilidades arrojadas por la empresa, su reconocimiento es obligatorio aun cuando la empresa no obtenga utilidades en algún período y corresponde al pago de 15 días de trabajo, por cada semestre laborado.</t>
  </si>
  <si>
    <t>INCUMPLIMIENTO EN EL PAGO DE PRIMA DE SERVICIOS</t>
  </si>
  <si>
    <t>Mora o no pago de prima de servicios ya reconocida. La prima de servicios es una prestación social que corresponde a un pago que hace el empleador al trabajador, para que de alguna forma el empleado también disfrute de las utilidades arrojadas por la empresa, su reconocimiento es obligatorio aun cuando la empresa no obtenga utilidades en algún período y corresponde al pago de 15 días de trabajo, por cada semestre laborado.</t>
  </si>
  <si>
    <t>INDEBIDA LIQUIDACION DE PRIMA DE ACTUALIZACION</t>
  </si>
  <si>
    <t>Liquidación irregular de la prima de actualización, por lo que se pretende su reliquidación. La prima de actualización pretende la nivelación de la remuneración del personal activo y retirado de la Fuerza Pública.</t>
  </si>
  <si>
    <t>INCUMPLIMIENTO EN EL PAGO DE PRIMA DE ACTUALIZACION</t>
  </si>
  <si>
    <t>Mora o no pago de prima de actualización ya reconocida. La prima de actualización pretende la nivelación de la remuneración del personal activo y retirado de la Fuerza Pública.</t>
  </si>
  <si>
    <t>INCUMPLIMIENTO EN EL PAGO DE PRIMA DE ACTIVIDAD</t>
  </si>
  <si>
    <t>Mora o no pago de la prima de actividad ya reconocida, propia de los miembros de la fuerza pública.  La prima de actividad es una partida que el titular devenga durante el tiempo que permanezca en actividad y será estimada en los términos señalados por el artículo 141 del Decreto 1212 de 1990 (Dec. 1793 y 1794 de 2000 uniformados) es reconocida a los miembros de la fuerza pública y a personal no uniformado o civil que laboran para el Ministerio de Defensa.</t>
  </si>
  <si>
    <t>INDEBIDA LIQUIDACION DE PRIMA DE ANTIGUEDAD</t>
  </si>
  <si>
    <t>Liquidación irregular de la prima de antiguedad propia de los miembros de la fuerza pública, por lo que se pretende su reliquidación. Desconocimiento del derecho a percibir la prima de antiguedad. El artículo 46 del Decreto 1214 de 1990 establece el pago de una prima de servicios, más conocida como prima de antigüedad a los empleados públicos del Ministerio de Defensa y de la Policía Nacional, a partir de la fecha en que cumplan 15 años de servicios continuos o discontinuos como tales en el Ministerio de Defensa, en las Fuerzas Militares o en la Policía Nacional, su pago es mensual y se liquidara sobre el sueldo básico.</t>
  </si>
  <si>
    <t>INCUMPLIMIENTO EN EL PAGO DE PRIMA DE ANTIGUEDAD</t>
  </si>
  <si>
    <t>Mora o no pago de la prima de antiguedad ya reconocida, propia de los miembros de la fuerza pública. Desconocimiento del derecho a percibir la prima de antiguedad. El artículo 46 del Decreto 1214 de 1990 establece el pago de una prima de servicios, más conocida como prima de antigüedad a los empleados públicos del Ministerio de Defensa y de la Policía Nacional, a partir de la fecha en que cumplan 15 años de servicios continuos o discontinuos como tales en el Ministerio de Defensa, en las Fuerzas Militares o en la Policía Nacional, su pago es mensual y se liquidara sobre el sueldo básico.</t>
  </si>
  <si>
    <t>INDEBIDA LIQUIDACION DE PRIMA TECNICA</t>
  </si>
  <si>
    <t>Liquidación irregular de la prima técnica, por lo que se pretende su reliquidación. La prima técnica puede reconocerse por formación avanzada o altamente calificada o, por evaluación del desempeño.</t>
  </si>
  <si>
    <t>INCUMPLIMIENTO EN EL PAGO DE PRIMA TECNICA</t>
  </si>
  <si>
    <t>Mora o no pago de la prima técnica ya reconocida. La prima técnica puede reconocerse por formación avanzada o altamente calificada o, por evaluación del desempeño.</t>
  </si>
  <si>
    <t>INDEBIDA LIQUIDACION DE SUBSIDIO FAMILIAR</t>
  </si>
  <si>
    <t>Liquidación irregular del subsidio familiar, por lo que se pretende su reliquidación. El subsidio familiar es una prestación social pagadera en dinero, especie y servicios. El subsidio familiar en dinero, denominado cuota monetaria, se paga mensualmente a los trabajadores por cada una de las personas que tengan a su cargo con derecho a este.</t>
  </si>
  <si>
    <t>INCUMPLIMIENTO EN EL PAGO DE SUBSIDIO FAMILIAR</t>
  </si>
  <si>
    <t>Mora o no pago de subsidio familiar ya reconocido. El subsidio familiar es una prestación social pagadera en dinero, especie y servicios. El subsidio familiar en dinero, denominado cuota monetaria, se paga mensualmente a los trabajadores por cada una de las personas que tengan a su cargo con derecho a este.</t>
  </si>
  <si>
    <t>NO RECONOCIMIENTO DE SUBSIDIO DE VIVIENDA</t>
  </si>
  <si>
    <t>ILEGALIDAD DEL ACTO ADMINISTRATIVO QUE NIEGA EL SUBSIDIO DE VIVIENDA</t>
  </si>
  <si>
    <t>Desconocimiento del derecho a ser beneficiario del subsidio de vivienda. El subsidio de vivienda es un aporte en dinero que se entrega (por parte de la Caja de Compensación Familiar o la Caja Promotora de Vivienda Militar y de Policía, entre otras) por una sola vez al beneficiario, sin cargo de restitución por parte de este y que constituye un complemento del ahorro del afiliado, para facilitar la adquisición, construcción de vivienda o liberación de hipoteca.</t>
  </si>
  <si>
    <t>INDEBIDA LIQUIDACION DE SUBSIDIO DE VIVIENDA</t>
  </si>
  <si>
    <t>Liquidación irregular del subsidio de vivienda, por lo que se pretende su reliquidación. El subsidio de vivienda es un aporte en dinero que se entrega (por parte de la Caja de Compensación Familiar o la Caja Promotora de Vivienda Militar y de Policía, entre otras) por una sola vez al beneficiario, sin cargo de restitución por parte de este y que constituye un complemento del ahorro del afiliado, para facilitar la adquisición, construcción de vivienda o liberación de hipoteca.</t>
  </si>
  <si>
    <t>INCUMPLIMIENTO EN EL PAGO DE SUBSIDIO DE VIVIENDA</t>
  </si>
  <si>
    <t>Mora o no pago del subsidio de vivienda ya reconocido. El subsidio de vivienda es un aporte en dinero que se entrega (por parte de la Caja de Compensación Familiar o la Caja Promotora de Vivienda Militar y de Policía, entre otras) por una sola vez al beneficiario, sin cargo de restitución por parte de este y que constituye un complemento del ahorro del afiliado, para facilitar la adquisición, construcción de vivienda o liberación de hipoteca.</t>
  </si>
  <si>
    <t>NO RECONOCIMIENTO DE PRESTACIONES SOCIALES</t>
  </si>
  <si>
    <t>NO RECONOCIMIENTO EN DERECHO DE PRESTACIONES SOCIALES</t>
  </si>
  <si>
    <t>Desconocimiento del derecho a percibir prestaciones sociales. Las prestaciones sociales son los dineros adicionales al salario que el empleador debe reconocer al trabajador oficial o al funcionario público por sus servicios prestados, es el reconociendo a su aporte en la generación de ingresos y utilidad en la empresa o unidad económica.</t>
  </si>
  <si>
    <t>INDEBIDA LIQUIDACION DE PRESTACIONES SOCIALES</t>
  </si>
  <si>
    <t>Liquidación irregular de prestaciones sociales, por lo que se pretende su reliquidación. Las prestaciones sociales son los dineros adicionales al salario que el empleador debe reconocer al trabajador oficial o al funcionario público por sus servicios prestados, es el reconociendo a su aporte en la generación de ingresos y utilidad en la empresa o unidad económica.</t>
  </si>
  <si>
    <t>NO RECONOCIMIENTO DE HONORARIOS</t>
  </si>
  <si>
    <t>NO RECONOCIMIENTO EN DERECHO DE HONORARIOS</t>
  </si>
  <si>
    <t>Desconocimiento del derecho a percibir la remuneración pactada en un contrato de prestación de servicios.</t>
  </si>
  <si>
    <t>INDEBIDA LIQUIDACION DE HONORARIOS</t>
  </si>
  <si>
    <t>Liquidación irregular de honorarios, por lo que se pretende su reliquidación. Los honorarios son la remuneración pactada en un contrato de prestación de servicios.</t>
  </si>
  <si>
    <t>INCUMPLIMIENTO EN EL PAGO DE HONORARIOS</t>
  </si>
  <si>
    <t>Mora o no pago de honorarios ya reconocidos. Los honorarios son la remuneración pactada en un contrato de prestación de servicios.</t>
  </si>
  <si>
    <t>ILEGALIDAD DEL ACTO ADMINISTRATIVO QUE RETIRA DEL SERVICIO A MIEMBRO DE LA FUERZA PUBLICA POR PERDIDA DE LA CAPACIDAD LABORAL</t>
  </si>
  <si>
    <t>ILEGALIDAD DEL ACTO ADMINISTRATIVO QUE RETIRA DEL SERVICIO A MIEMBRO DE LA FUERZA PUBLICA</t>
  </si>
  <si>
    <t>Acto administrativo presuntamente viciado de ilegalidad que de retira del servicio a miembro de la fuerza pública por perdida o disminución de la capacidad laboral. El vicio del acto administrativo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</si>
  <si>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DESVINCULACION DE LOS MIEMBROS DE LA FUERZA PUBLICA POR LLAMAMIENTO A CALIFICAR SERVICIOS</t>
  </si>
  <si>
    <t>Acto administrativo presuntamente viciado de ilegalidad que de desvincula a miembro de la fuerza pública por llamamiento a calificar servicios. El llamamiento a calificar servicios es la facultad de disponer el retiro de los miembros de la fuerza pública, una vez se ha cumplido con el tiempo mínimo de servicio para hacerse acreedor de una asignación de retiro; es una forma normal de culminación de la carrera profesional como uniformado de la institución  y permite la renovación generacional de la estructura y jerarquía. El vicio del acto administrativo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</si>
  <si>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DESVINCULACION DE LOS MIEMBROS DE LA FUERZA PUBLICA POR RETIRO DISCRECIONAL</t>
  </si>
  <si>
    <t>Acto administrativo presuntamente viciado de ilegalidad que desvincula a miembro de la fuerza pública por retiro discrecional. El retiro discrecional es la facultad, por razones del servicio y en forma discrecional, de disponer el retiro de los miembros de la fuerza pública con cualquier tiempo de servicio. El vicio del acto administrativo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</si>
  <si>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DESCONOCIMIENTO DEL FUERO SINDICAL</t>
  </si>
  <si>
    <t>ILEGALIDAD DEL ACTO ADMINISTRATIVO QUE DESCONOCE EL FUERO SINDICAL</t>
  </si>
  <si>
    <t>Desconocimiento del fuero sindical, por lo que se pretende el reintegro del servidor público. El fuero sindical es la garantía de que gozan algunos trabajadores oficiales o funcionarios públicos (fundadores de sindicato, miembros junta directiva del sindicato, etc.) de no ser despedidos, ni desmejorados en sus condiciones de trabajo, ni trasladados a otros establecimientos de la misma empresa o a un municipio distinto, sin justa causa, previamente calificada por el juez del trabajo. Nota: es subsidiaria a la causa DESCONOCIMIENTO DEL FUERO SINDICAL EN LOS PROCESOS DE REESTRUCTURACION Y LIQUIDACION DE ENTIDADES PUBLICAS.</t>
  </si>
  <si>
    <t>DESCONOCIMIENTO DEL FUERO SINDICAL EN LOS PROCESOS DE REESTRUCTURACION Y LIQUIDACION DE ENTIDADES PUBLICAS</t>
  </si>
  <si>
    <t>Desconocimiento del fuero sindical en procesos de reestructuración y liquidación de estidades públicas, por lo que se pretende el reintegro del servidor público. El fuero sindical es la garantía de que gozan algunos trabajadores oficiales o funcionarios públicos (fundadores de sindicato, miembros junta directiva del sindicato, etc.) de no ser despedidos, ni desmejorados en sus condiciones de trabajo, ni trasladados a otros establecimientos de la misma empresa o a un municipio distinto, sin justa causa, previamente calificada por el juez del trabajo.</t>
  </si>
  <si>
    <t>DAÑOS CAUSADOS A FUNCIONARIO DE CARRERA ADMINISTRATIVA DURANTE LOS PROCESOS DE REESTRUCTURACION Y LIQUIDACION DE ENTIDADES PUBLICAS</t>
  </si>
  <si>
    <t>ILEGALIDAD DEL ACTO ADMINISTRATIVO QUE SUPRIME EL CARGO</t>
  </si>
  <si>
    <t>Daños causados a funcionario público de carrera durante los procesos de reestructuración y liquidación de entidades publicas. Es funcionario público de carrera quien tiene una relación legal y regamentaria con el Estado e ingresó a la función pública mediante concurso de méritos.</t>
  </si>
  <si>
    <t>DAÑOS CAUSADOS A FUNCIONARIO DE LIBRE NOMBRAMIENTO Y REMOCION DURANTE LOS PROCESOS DE REESTRUCTURACION Y LIQUIDACION DE ENTIDADES PUBLICAS</t>
  </si>
  <si>
    <t>Daños causados a funcionario público de libre nombramiento y remoción durante los procesos de reestructuración y liquidación de entidades publicas. Es funcionario público de libre nombramiento y remoción quien tiene una relación legal y regamentaria con el Estado y respecto de ellos el nominador puede proceder a su nombramiento y remoción en forma discrecional.</t>
  </si>
  <si>
    <t>DAÑOS CAUSADOS A FUNCIONARIO EN PROVISIONALIDAD DURANTE LOS PROCESOS DE REESTRUCTURACION Y LIQUIDACION DE ENTIDADES PUBLICAS</t>
  </si>
  <si>
    <t>Daños causados a funcionario público en provisionalidad durante los procesos de reestructuración y liquidación de entidades publicas. Es funcionario público en provisionalidad quien tiene una relación legal y regamentaria con el Estado y ocupa transitoriamente un empleo de carrera cuando este no está provisto de manera definitiva.</t>
  </si>
  <si>
    <t>CUMPLIMIENTO DE REQUISITOS LEGALES PARA LEVANTAMIENTO DE FUERO SINDICAL EN PROCESOS DE REESTRUCTURACION Y LIQUIDACION DE ENTIDADES PUBLICAS</t>
  </si>
  <si>
    <t>Solicitud de levantamiento del fuero sindical en procesos de reestructuración y liquidación de estidades públicas. El fuero sindical es la garantía de que gozan algunos trabajadores oficiales o funcionarios públicos (fundadores de sindicato, miembros junta directiva del sindicato, etc.) de no ser despedidos, ni desmejorados en sus condiciones de trabajo, ni trasladados a otros establecimientos de la misma empresa o a un municipio distinto, sin justa causa, previamente calificada por el juez del trabajo. Nota: es subsidiaria a la causa CUMPLIMIENTO DE REQUISITOS LEGALES PARA LEVANTAMIENTO DE FUERO SINDICAL EN PROCESOS DE REESTRUCTURACION Y LIQUIDACION DE ENTIDADES PUBLICAS.</t>
  </si>
  <si>
    <t>ILEGALIDAD DEL ACTO ADMINISTRATIVO QUE ORDENA EL RETIRO DE SERVIDOR PUBLICO POR CUMPLIMIENTO DE LA EDAD DE RETIRO FORZOSO</t>
  </si>
  <si>
    <t>ILEGALIDAD DEL ACTO ADMINISTRATIVO QUE ORDENA EL RETIRO FORZOSO</t>
  </si>
  <si>
    <t>Acto administrativo presuntamente viciado de ilegalidad que ordena el retiro de un servidor público por cumplimiento de la edad de retiro forzoso, tanto para hombres como para mujeres es de 65 años de edad.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</si>
  <si>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NO RECONOCIMIENTO DE PAGO DE INCAPACIDAD MEDICA</t>
  </si>
  <si>
    <t>NO RECONOCIMIENTO EN DERECHO DEL PAGO DE INCAPACIDAD MEDICA</t>
  </si>
  <si>
    <t>Desconocimiento del derecho a percibir el pago de incapacidad médica originada por enfermedad general o profesional o por accidente común o de trabajo.</t>
  </si>
  <si>
    <t>INDEBIDA LIQUIDACION DE PAGO DE INCAPACIDAD MEDICA</t>
  </si>
  <si>
    <t>Liquidación irregular de pago de incapacidad médica originada por enfermedad general o profesional o por accidente común o de trabajo, por lo que se pretende su reliquidación.</t>
  </si>
  <si>
    <t>INCUMPLIMIENTO EN EL PAGO DE INCAPACIDAD MEDICA</t>
  </si>
  <si>
    <t>Mora o no pago de incapacidad médica originada por enfermedad general o profesional o por accidente común o de trabajo, ya reconocida.</t>
  </si>
  <si>
    <t>INDEBIDA LIQUIDACION DE INDEMNIZACION POR DISMINUCION DE CAPACIDAD LABORAL</t>
  </si>
  <si>
    <t>Liquidación irregular de indemnización en caso de disminución permanenete de la capacidad laboral ocasionada por accidente de trabajo o enfermedad laboral, por lo que se pretende su reliquidación. La incapacidad permanente parcial se presenta cuando el afiliado al Sistema General de Riesgos Profesionales, como consecuencia de un accidente de trabajo o de una enfermedad profesional, sufre una disminución parcial, pero definitiva en alguna o algunas de sus facultades para realizar su trabajo habitual.</t>
  </si>
  <si>
    <t>INCUMPLIMIENTO EN EL PAGO DE INDEMNIZACION POR DISMINUCION DE CAPACIDAD LABORAL</t>
  </si>
  <si>
    <t>Mora o no pago de indemnización en caso de disminución permanenete de la capacidad laboral ocasionada por accidente de trabajo o enfermedad laboral, ya reconocida. La incapacidad permanente parcial se presenta cuando el afiliado al Sistema General de Riesgos Profesionales, como consecuencia de un accidente de trabajo o de una enfermedad profesional, sufre una disminución parcial, pero definitiva en alguna o algunas de sus facultades para realizar su trabajo habitual.</t>
  </si>
  <si>
    <t>INDEBIDO TRASLADO DE FUNCIONARIO PUBLICO</t>
  </si>
  <si>
    <t>ILEGALIDAD DEL ACTO ADMINISTRATIVO QUE ORDENA UN TRASLADO</t>
  </si>
  <si>
    <t>Indebido traslado de funcionario público. El traslado es la situación administrativa que implica el traslado de manera permanente del funcionario público a otro lugar de trabajo. Es funcionario público quien tiene una relación legal y regamentaria con el Estado</t>
  </si>
  <si>
    <t>INDEBIDO TRASLADO DE TRABAJADOR OFICIAL</t>
  </si>
  <si>
    <t>Indebido traslado de trabajador oficial. El traslado es la situación administrativa que implica el traslado de manera permanente del trabajador oficial a otro lugar de trabajo. Es trabajador oficial quien tiene una relación contractual laboral con el Estado.</t>
  </si>
  <si>
    <t>INDEBIDA LIQUIDACION DE INDEMNIZACION POR MUERTE EN ACCIDENTE DE TRABAJO</t>
  </si>
  <si>
    <t>Liquidación irregular de la indemnización en caso de muerte del servidor público ocasionada por accidente de trabajo o enfermedad laboral, por lo que se pretende su reliquidación.</t>
  </si>
  <si>
    <t>INCUMPLIMIENTO EN EL PAGO DE INDEMNIZACION POR MUERTE EN ACCIDENTE DE TRABAJO</t>
  </si>
  <si>
    <t>Mora o no pago de la indemnización en caso de muerte del servidor público ocasionada por accidente de trabajo o enfermedad laboral, ya reconocida.</t>
  </si>
  <si>
    <t>INDEBIDA LIQUIDACION DE LA BONIFICACION POR COMPENSACION</t>
  </si>
  <si>
    <t>Liquidación irregular de la bonificación por compensación, por lo que se pretende su reliquidación. La bonificación por compensación pretende compensar la diferencia salarial  proporcional del salario mensual en relación con el salario de otros funcionarios de superior jerarquía.</t>
  </si>
  <si>
    <t>INCUMPLIMIENTO EN EL PAGO DE LA BONIFICACION POR COMPENSACION</t>
  </si>
  <si>
    <t>Mora o no pago de la bonificación por compensación ya reconocida. La bonificación por compensación pretende compensar la diferencia salarial  proporcional del salario mensual en relación con el salario de otros funcionarios de superior jerarquía.</t>
  </si>
  <si>
    <t>INCUMPLIMIENTO EN EL PAGO DE REGALIAS</t>
  </si>
  <si>
    <t>Mora o no pago de regalías ya reconocidas. La explotación de un recurso natural no renovable causará, a favor del Estado, una contraprestación económica a título de regalía, cuya distribución, objetivos, fines, administración, ejecución, control, uso eficiente y destinación, precisando las condiciones de participación de sus beneficiarios se hace a través del Sistema General de Regalías.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</si>
  <si>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NO OTORGAMIENTO DE LICENCIAS AMBIENTALES</t>
  </si>
  <si>
    <t>NO OTORGAMIENTO DE LICENCIAS Y PERMISOS AMBIENTALES</t>
  </si>
  <si>
    <t>No otorgamiento o retardo en el otorgamiento de licencias ambientales. Se entiende por licencia ambiental la autorización que otorga la autoridad ambiental competente para la ejecución de una obra o actividad, sujeta al cumplimiento por el beneficiario de la licencia de los requisitos que la misma establezca en relación con la prevención, mitigación, corrección, compensación y manejo de los efectos ambientales de la obra o actividad autorizada. El vicio del acto que no otorga la licencia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</si>
  <si>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REVOCATORIA DE LICENCIAS AMBIENTALES</t>
  </si>
  <si>
    <t>Revocatoria o cancelación de licencias ambientales. Se entiende por licencia ambiental la autorización que otorga la autoridad ambiental competente para la ejecución de una obra o actividad, sujeta al cumplimiento por el beneficiario de la licencia de los requisitos que la misma establezca en relación con la prevención, mitigación, corrección, compensación y manejo de los efectos ambientales de la obra o actividad autorizada. El vicio del acto que revoca o cancela la licencia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</si>
  <si>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SUSPENSION DE LICENCIAS AMBIENTALES</t>
  </si>
  <si>
    <t>Suspención indebida de licencias ambientales. Se entiende por licencia ambiental la autorización que otorga la autoridad ambiental competente para la ejecución de una obra o actividad, sujeta al cumplimiento por el beneficiario de la licencia de los requisitos que la misma establezca en relación con la prevención, mitigación, corrección, compensación y manejo de los efectos ambientales de la obra o actividad autorizada. El vicio del acto que suspende la licencia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</si>
  <si>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SUSPENSION DE LICENCIA DE FUNCIONAMIENTO</t>
  </si>
  <si>
    <t>Suspención indebida de licencias de funcionamiento. El vicio del acto que suspende la licencia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</si>
  <si>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LICENCIA DE EXPLORACION MINERA</t>
  </si>
  <si>
    <t>Acto administrativo presuntamente viciado de ilegalidad que niega licencia de exploración minera. La licencia de exploración es el título que confiere a una persona el derecho exclusivo a realizar trabajos para establecer existencia de yacimientos de minerales y reservas, dentro de una zona determinada.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</si>
  <si>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LICENCIA DE EXPLOTACION MINERA</t>
  </si>
  <si>
    <t>Acto administrativo presuntamente viciado de ilegalidad que niega licencia de explotación minera. La licencia de explotación es el título que le otorga a una persona la facultad exclusiva de explotar los depósitos o yacimientos de minerales en un área determinada (máximo 10 años).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</si>
  <si>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APORTES MINEROS</t>
  </si>
  <si>
    <t>Acto administrativo presuntamente viciado de ilegalidad que niega aporte minero. El aporte minero otorga a las entidades adscritas o vinculadas al Ministerio de Minas y Energía la facultad exclusiva y temporal de explorar y explotar los yacimientos de uno o varios minerales que existan en un área determinada.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</si>
  <si>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RECHAZA PROPUESTA DE CONTRATO DE CONCESION MINERA</t>
  </si>
  <si>
    <t>Acto administrativo presuntamente viciado de ilegalidad que rechaza propuesta de contrato de concesión minera. Los contratos de concesión minera son contratos celebrados por el Ministerio de Minas y Energía y confieren al concesionario el derecho exclusivo a extraer los minerales y a realizar obras y labores de montaje y desarrollo de la explotación y transporte del mineral (máximo 30 años).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</si>
  <si>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RECHAZA PROPUESTA DE CONTRATO MINERO CON LAS ENTIDADES DESCENTRALIZADAS</t>
  </si>
  <si>
    <t>Acto administrativo presuntamente viciado de ilegalidad que rechaza propuesta de contrato minero con las entidades descentratizadas. Los contratos mineros con las entidades descentralizadas son contratos que celebran los establecimientos públicos y las empresas industriales vinculadas y adscritas al Ministerio de Minas y Energía para explorar y explotar áreas que sean recibidas en aporte.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</si>
  <si>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INSCRIPCION DE TITULO MINERO EN EL REGISTRO MINERO</t>
  </si>
  <si>
    <t>Acto administrativo presuntamente viciado de ilegalidad que niega la inscripción de título minero en el registro minero. El registro minero es un sistema de inscripción, autenticidad y publicidad de los títulos mineros con el derecho a explorar y explotar el suelo y subsuelo de acuerdo al Código de Minas. Son títulos mineros: las licencias de exploración y explotación, los aportes mineros y los contratos mineros.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</si>
  <si>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CREA UN IMPUESTO</t>
  </si>
  <si>
    <t>ILEGALIDAD DEL ACTO ADMINISTRATIVO QUE IMPONE TASA, IMPUESTO O TRIBUTO</t>
  </si>
  <si>
    <t>Acto administrativo presuntamente viciado de ilegalidad que crea un impuesto. Los impuestos son las cantidades económicas que deben ser tributadas al Estado por ley sin proporcionar contraprestación directa alguna en el momento del pago.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 Nota: es subsidiaria a las causas parametrizadas a solicitud de la DIAN que hacen referencia a impuestos específicos.</t>
  </si>
  <si>
    <t>ILEGALIDAD DEL ACTO ADMINISTRATIVO QUE LIQUIDA UN IMPUESTO</t>
  </si>
  <si>
    <t>Acto administrativo presuntamente viciado de ilegalidad que liquida irregularmente un impuesto, por lo que se pretende su reliquidación. Los impuestos son las cantidades económicas que deben ser tributadas al Estado por ley sin proporcionar contraprestación directa alguna en el momento del pago.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 Nota: es subsidiaria a las causas parametrizadas a solicitud de la DIAN que hacen referencia a impuestos específicos.</t>
  </si>
  <si>
    <t>ILEGALIDAD DEL ACTO ADMINISTRATIVO QUE CREA UNA TASA</t>
  </si>
  <si>
    <t>Acto administrativo presuntamente viciado de ilegalidad que crea una tasa. La tasa es un tributo que se caracteriza porque la actividad asumida por el Estado y que genera la obligación tributaria del contribuyente afecta o beneficia especialmente a determinado sujetos, la cuantía de la tasa no depende de la renta del afectado, sino que se relaciona con el costo del servicio o con la valoración del beneficio que se obtiene por la cesión del aprovechamiento especial del patrimonio o las inversiones públicas.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</si>
  <si>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LIQUIDA UNA TASA</t>
  </si>
  <si>
    <t>Acto administrativo presuntamente viciado de ilegalidad que liquida irregularmente una tasa, por lo que se pretende su reliquidación. La tasa es un tributo que se caracteriza porque la actividad asumida por el Estado y que genera la obligación tributaria del contribuyente afecta o beneficia especialmente a determinado sujetos, la cuantía de la tasa no depende de la renta del afectado, sino que se relaciona con el costo del servicio o con la valoración del beneficio que se obtiene por la cesión del aprovechamiento especial del patrimonio o las inversiones públicas.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</si>
  <si>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CREA UNA CONTRIBUCION ESPECIAL</t>
  </si>
  <si>
    <t>Acto administrativo presuntamente viciado de ilegalidad que crea una contribución especial. La contribucuón es un tributo cuya obligación se deriva de la obtención de beneficios especiales individualizados derivados de las inversiones del Estado en obras públicas, prestaciones sociales, salud y otras actividades; con estas acciones públicas se produce un aumento de valor de la propiedad del contribuyente, y es a cambio de ello que el Estado exige el pago de la contribución.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</si>
  <si>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LIQUIDA UNA CONTRIBUCION ESPECIAL</t>
  </si>
  <si>
    <t>Acto administrativo presuntamente viciado de ilegalidad que liquida irregularmente una contribución especial, por lo que se pretende su reliquidación. La contribucuón es un tributo cuya obligación se deriva de la obtención de beneficios especiales individualizados derivados de las inversiones del Estado en obras públicas, prestaciones sociales, salud y otras actividades; con estas acciones públicas se produce un aumento de valor de la propiedad del contribuyente, y es a cambio de ello que el Estado exige el pago de la contribución.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</si>
  <si>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NO RECONOCIMIENTO DE COSTO ACUMULADO DE ASCENSOS EN EL ESCALAFON DOCENTE</t>
  </si>
  <si>
    <t>NULIDAD DEL ACTO ADMINISTRATIVO QUE RECONOCE RETROACTIVIDAD EN EL PAGO DEL ESCALAFON DOCENTE</t>
  </si>
  <si>
    <t xml:space="preserve">Desconocimiento del derecho a percibir los costos acumulados por ascensos en los grados de escalafón docente. El escalafón docente es el sistema de clasificación de los docentes y directivos docentes de acuerdo con su formación académica, experiencia, responsabilidad, desempeño y superación de competencias, constituyendo los distintos grados y niveles que pueden ir alcanzando durante su vida laboral y que garantizan la permanencia en la carrera docente con base en la idoneidad demostrada en su labor y permitiendo asignar el correspondiente salario profesional. </t>
  </si>
  <si>
    <t>INDEBIDA LIQUIDACION DE DE COSTO ACUMULADO DE ASCENSOS EN EL ESCALAFON DOCENTE</t>
  </si>
  <si>
    <t xml:space="preserve">Liquidación irregular de los costos acumulados por ascensos en los grados de escalafón docente, por lo que se pretende su reliquidación. El escalafón docente es el sistema de clasificación de los docentes y directivos docentes de acuerdo con su formación académica, experiencia, responsabilidad, desempeño y superación de competencias, constituyendo los distintos grados y niveles que pueden ir alcanzando durante su vida laboral y que garantizan la permanencia en la carrera docente con base en la idoneidad demostrada en su labor y permitiendo asignar el correspondiente salario profesional. </t>
  </si>
  <si>
    <t>INCUMPLIMIENTO EN EL PAGO DE COSTO ACUMULADO DE ASCENSOS EN EL ESCALAFON DOCENTE</t>
  </si>
  <si>
    <t xml:space="preserve">Mora o no pago de los costos acumulados por ascensos en los grados de escalafón docente, ya reconocidos. Los honorarios son la remuneración pactada en un contrato de prestación de servicios. El escalafón docente es el sistema de clasificación de los docentes y directivos docentes de acuerdo con su formación académica, experiencia, responsabilidad, desempeño y superación de competencias, constituyendo los distintos grados y niveles que pueden ir alcanzando durante su vida laboral y que garantizan la permanencia en la carrera docente con base en la idoneidad demostrada en su labor y permitiendo asignar el correspondiente salario profesional. </t>
  </si>
  <si>
    <t>INCUMPLIMIENTO DE REQUISITOS PARA DESIGNACION DE LIQUIDADOR</t>
  </si>
  <si>
    <t>Designación de liquidador de una entidad sometida a un proceso de reestructuración o liquidación, sin el cumplimiento de los requisitos legalmente previstos.</t>
  </si>
  <si>
    <t>INCUMPLIMIENTO DEL DEBER DE SEGUIMIENTO A LOS PROCESOS DE LIQUIDACION DE ENTIDADES FINANCIERAS</t>
  </si>
  <si>
    <t>De acuerdo con el artículo 11.3.15.1.1 del Decreto 2555 de 2010 le corresponde a Fogafín realizar el seguimiento a la actividad del liquidador y evaluar su gestión y eficacia, contribuyendo así a la consecución de los objetivos estratégicos de la liquidación, tendientes a recuperar el mayor nivel de activos, venderlos al mejor valor posible para pagar a los acreedores en la mayor proporción.</t>
  </si>
  <si>
    <t>INDEBIDA OFICIALIZACION DE ENTIDAD FINANCIERA</t>
  </si>
  <si>
    <t>El numeral 4 del artículo 320 del EOSF faculta a Fogafín a suscribir ampliaciones de capital necesarias para restablecer la situación patrimonial de la entidad financiera, en el supuesto de que dichas ampliaciones no sean cubiertas por los accionistas de la entidad o haya Incumplimiento de una orden de capitalización de la Superintendencia Financiera, por parte de una institución inscrita.</t>
  </si>
  <si>
    <t>INDEBIDA LIQUIDACION DE LA PRIMA DE SEGURO DE DEPOSITO</t>
  </si>
  <si>
    <t>Liquidación irregular de la prima de seguro de depósitos, por lo que se pretende su reliquidacón. El artículo 319 del EOSF dispone que los recursos que conforman la reserva del seguro de depósitos, administrada exclusivamnete por Fogafín, provienen de las primas que pagan las entidades inscritas, los cuales están destinados exclusivamente para atender el pago de los siniestros o para realizar operaciones de apoyo respecto de las referidas entidades inscritas, correponde a Fogafin calcular la prima que pagan las entidades financieras por este concepto.</t>
  </si>
  <si>
    <t>ACCESION POR ALUVION</t>
  </si>
  <si>
    <t>Parametrizada a solicitud de EPON</t>
  </si>
  <si>
    <t>La accesión por aluvión es un modo de adquirir la propiedad por el cual el dueño de una heredad riberana dquiere el terreno de aluvión que es aquel que forma por el lento e imperceptible retiro de las aguas.</t>
  </si>
  <si>
    <t>ILEGALIDAD DEL ACTO ADMINISTRATIVO QUE APRUEBA CALCULO ACTUARIAL</t>
  </si>
  <si>
    <t>Acto administrativo presuntamente viciado de ilegalidad que aprueba cálculo actuarial. El cálculo actuarial es una modalidad de matemáticas aplicadas que sirve para predecir o simular determinados hechos económicos atendiendo a sus posibles consecuencias y los costes que estas supondrían, de modo que puedan ser calculadas posibles compensaciones. Esta modalidad es aplicada entre otros, en el mercado de seguros, hipotecas o en planes de pensiones.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</si>
  <si>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COBRO INDEBIDO DE OBLIGACION</t>
  </si>
  <si>
    <t>Puede ocurrir en alguno de los siguientes eventos: (i) cuando el acreedor percibe del deudor un pago (suma de dinero, bien o servicio) sin que previamente exista el deber jurídico de pagar, por lo que el deudor tiene derecho a exigir al acreedor la devolución de lo indebidamente percibido; o (ii) cuando el acreedor persigue del deudor un pago (suma de dinero, bien o servicio) respecto del cual ha operado el fenómeno jurídico de la prescripción.</t>
  </si>
  <si>
    <t>INDEBIDA LIQUIDACION DE PENSION SUSTITUTIVA</t>
  </si>
  <si>
    <t>Liquidación irregular de la pensión sustitutiva. La pensión sustitutiva es una prestación económica que se causa por la muerte de un pensionado.</t>
  </si>
  <si>
    <t>INCUMPLIMIENTO EN EL PAGO DE PENSION SUSTITUTIVA</t>
  </si>
  <si>
    <t>Mora o no pago de la pensión sustitutiva ya reconocida. La pensión sustitutiva es una prestación económica que se causa por la muerte de un pensionado.</t>
  </si>
  <si>
    <t>INDEBIDO SUMINISTRO DE PROGRAMAS, MEDIDAS O ACCIONES AFIRMATIVAS QUE PERMITAN LA INCLUSION DE LAS PERSONAS CON ALGUNA DISCAPACIDAD</t>
  </si>
  <si>
    <t>No suministro de programas, medidas o acciones afirmativas que permitan la inclusión de la población con algún tipo de discapacidad a la sociedad, y con ello proteger el principio de no discriminación. Ejemplo: no suministro de intérpretes de lenguaje de señas para personas con discapacidad auditiva, encontrándose obligado a ello por ley o reglamento.</t>
  </si>
  <si>
    <t>NO RECONOCIMIENTO DE INDEMNIZACION POR DESPIDO SIN JUSTA CAUSA</t>
  </si>
  <si>
    <t>Desconocimiento del derecho a percibir la indemnización por despido sin justa causa. La indemnización por despido sin justa causa es aquella que se causa en caso de terminación unilateral del contrato de trabajo sin justa causa comprobada, por parte del empleador o si éste da lugar a la terminación unilateral por parte del trabajador por alguna de las justas causas contempladas en la ley (artículos 62 y 63 del CST literal B).</t>
  </si>
  <si>
    <t>INCUMPLIMIENTO EN EL PAGO DE INDEMNIZACION POR DESPIDO SIN JUSTA CAUSA</t>
  </si>
  <si>
    <t>Mora o no pago de la indemnización por despido sin justa causa ya reconocida. La indemnización por despido sin justa causa es aquella que se causa en caso de terminación unilateral del contrato de trabajo sin justa causa comprobada, por parte del empleador o si éste da lugar a la terminación unilateral por parte del trabajador por alguna de las justas causas contempladas en la ley (artículos 62 y 63 del CST literal B).</t>
  </si>
  <si>
    <t>INCUMPLIMIENTO DEL DEBER DE PROTECCION A LA HONRA Y BUEN NOMBRE</t>
  </si>
  <si>
    <t>Perjuicios derivados de la vulneración del derecho al buen nombre y la honra. El buen nombre es la reputación o el concepto que de una persona tienen los demás y que se configura como derecho frente al detrimento que pueda sufrir como producto de expresiones ofensivas o injuriosas o informaciones falsas o tendenciosas. El derecho al buen nombre, como expresión de la reputación o la fama que tiene una persona, se lesiona por las informaciones falsas o erróneas que se difundan sin fundamento y que distorsionan el concepto público que se tiene del individuo. La honra es la estimación o deferencia con la que, en razón a su dignidad humana, cada persona debe ser tenida por los demás miembros de la colectividad que le conocen y le tratan.</t>
  </si>
  <si>
    <t>NO RECONOCIMIENTO DEL 20% DE INCREMENTO DE ASIGNACION SALARIAL MENSUAL PARA SOLDADOS PROFESIONALES SEGUN DECRETO 1794 DE 2000</t>
  </si>
  <si>
    <t>Mindefensa</t>
  </si>
  <si>
    <t>Desconocimiento del derecho a percibir un 20% de incremento en la asignación salarial mensual, correspondiente a la diferencia entre el incremento del 40% para soldados profesionales y el incremento del 60% para quienes al 31 de diciembre del año 2000 se encontraban como soldados de acuerdo con la Ley 131 de 1985; lo anterior en los términos del artículo 1° del Decreto 1794 de 2000.</t>
  </si>
  <si>
    <t>ILEGALIDAD DEL ACTO ADMINISTRATIVO QUE NIEGA INSCRIPCION EN EL REGISTRO UNICO DE VICTIMAS</t>
  </si>
  <si>
    <t>Acto administrativo presuntamente viciado de ilegalidad que niega la inscripción en el Registro Único de Víctimas (RUV). El Registro Único de Víctimas (RUV) es el registro en donde se incluye las declaraciones de víctimas, que se maneja a través del Formato Único de Declaración (FUD), para luego responder a esta población con la asistencia a que tienen derecho según la Ley 1448 de 2011.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</si>
  <si>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INDEBIDA CANALIZACION DE DIVISAS</t>
  </si>
  <si>
    <t>Acto administrativo presuntamente viciado de ilegalidad que impone sanción por indebida canalización de divisas. La sanción por indebida canalización de divisas se impone cuando: i) se canaliza a través del mercado cambiario como importaciones o exportaciones de bienes, o como desembolsos o amortizaciones de financiaciones de estas o aquellas, montos que no se deriven de las mencionadas operaciones obligatoriamente canalizables, ii) cuando se canaliza a través del mercado cambiario un valor superior al consignado en los documentos de aduana o los que hagan sus veces, iii) cuando se canaliza a través del mercado cambiario el valor consignado en los documentos de aduana o los que hagan sus veces, cuando este valor sea superior al valor real de la operación o, iv) se paga o reintegra a través del mercado cambiario por concepto de servicios, montos que no se deriven de las mencionadas operaciones.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</si>
  <si>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NO CANALIZACION DE DIVISAS</t>
  </si>
  <si>
    <t>Acto administrativo presuntamente viciado de ilegalidad que impone sanción por no canalizar las divisas a través del mercado cambiario. La sanción por no canalización de divisas se impone cuando no se canaliza a través del mercado cambiario el valor de una operación que deba obligatoriamente canalizarse a través del mismo, o cuando no se canaliza el valor real de una operación efectivamente realizada.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</si>
  <si>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RELACIONADA CON CUENTAS DE COMPENSACION</t>
  </si>
  <si>
    <t>Acto administrativo presuntamente viciado de ilegalidad que impone sanción relacionada con cuentas de compensación. Los residentes que manejen ingresos y/o egresos por concepto de operaciones sujetas al requisito de canalización por conducto del mercado cambiario o del cumplimiento de obligaciones derivadas de operaciones internas, pueden hacerlo a través de cuentas bancarias en moneda extranjera abiertas ante entidades financieras del exterior, las cuales deberán ser registradas ante el Banco de la República bajo el mecanismo de compensación. Del manejo de estas cuentas se pueden derivar sanciones por: i) no presentar o no transmitir al Banco de la República la relación de operaciones efectuadas a través de una cuenta de compensación o de una cuenta de compensación especial teniendo la obligación de hacerlo, ii) presentar o transmitir al Banco de la República en forma extemporánea la relación de las operaciones efectuadas a través de una cuenta de compensación o de una cuenta de compensación especial teniendo la obligación de hacerlo, iii) por canalizar a través de la cuenta de compensación operaciones diferentes a las del titular de la cuenta, sin que dicha operación se encuentre autorizada por el régimen cambiario.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</si>
  <si>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OPERACIONES DE MERCADO LIBRE</t>
  </si>
  <si>
    <t>Acto administrativo presuntamente viciado de ilegalidad que impone sanción por operaciones de mercado libre. El mercado libre o mercado no cambiario está conformado por todas las divisas generadas por operaciones que no tengan la obligación de ser canalizadas, transferidas o negociadas por medio del mercado cambiario.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</si>
  <si>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INFRACCIONES CAMBIARIAS</t>
  </si>
  <si>
    <t>Acto administrativo presuntamente viciado de ilegalidad que impone sanción por otras infracciones cambiarias. La DIAN tiene como función la de dirigir, administrar, controlar y vigilar a nivel nacional el cumplimiento de las obligaciones cambiarias derivadas de importación y exportación de bienes y servicios y de financiación en moneda extranjera de estas operaciones, y la de controlar y vigilar las operaciones derivadas del régimen cambiario que no sean de competencia de otra entidad, en ejercicio de la cual impone sanciones por su incumplimiento.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</si>
  <si>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DECLARA EL INCUMPLIMIENTO DE UNA OBLIGACION ADUANERA Y ORDENA HACER EFECTIVA LA GARANTIA</t>
  </si>
  <si>
    <t>Acto administrativo presuntamente viciado de ilegalidad que declara el incumplimiento de una obligación aduanera y ordena hacer efectiva la garantía por el monto correspondiente. La declaratoria de incumplimiento de una obligación aduanera y la orden de hacer efectiva una garantía es la decisión que se adopta cuando un obligado aduanero incumple una obligación respecto de la cual, a través de una garantía se ha asegurado el pago de los derechos e impuestos, las sanciones y los intereses que resulten de su incumplimiento.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</si>
  <si>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DECLARA LA PERDIDA O NO ACCESO A BENEFICIOS TRIBUTARIOS</t>
  </si>
  <si>
    <t>Acto administrativo presuntamente viciado de ilegalidad que resuelve no acceder a solicitudes de beneficios tributarios en los términos y condiciones previstos en la Ley y el reglamento respectivo o que decida la pérdida de aquellos.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</si>
  <si>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LIQUIDA IMPUESTO ARMAS, MUNICIONES Y EXPLOSIVOS</t>
  </si>
  <si>
    <t>Acto administrativo presuntamente viciado de ilegalidad, en el que se determinó el impuesto social a las armas, municiones y explosivos.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</si>
  <si>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LIQUIDA UNA CONTRIBUCION DE OBRA PUBLICA</t>
  </si>
  <si>
    <t>Acto administrativo presuntamente viciado de ilegalidad, que liquida la contribución especial de obra pública sobre contratos o concesiones de obra pública.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</si>
  <si>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DECIDE SOBRE TERMINACION POR MUTUO ACUERDO DE PROCESOS ADMINISTRATIVOS TRIBUTARIOS, ADUANEROS O CAMBIARIOS</t>
  </si>
  <si>
    <t>Acto administrativo presuntamente viciado de ilegalidad, que decide sobre solicitudes de terminación por mutuo acuerdo de procesos administrativos, en materia tributaria, aduanera y cambiaria, de acuerdo con los términos y condiciones previstos en la Ley y el reglamento respectivo.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</si>
  <si>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RECHAZA SOLICITUD DEVOLUCION POR PAGO DE LO NO DEBIDO</t>
  </si>
  <si>
    <t>Acto administrativo presuntamente viciado de ilegalidad, que se expide a quienes solicitan el reintegro de pagos efectuados a favor de la Administración sin causa jurídica que los justifique. El pago de lo no debido se verifica por no tener una causa legal exigible en el cumplimiento de obligaciones con la administración.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</si>
  <si>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DA COMO NO PRESENTADA UNA DECLARACION TRIBUTARIA</t>
  </si>
  <si>
    <t>Acto administrativo presuntamente viciado de ilegalidad, que declara como no presentada una declaración tributaria por las causales contempladas en la ley.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</si>
  <si>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NO PRESENTAR DECLARACION TRIBUTARIA</t>
  </si>
  <si>
    <t>Acto administrativo presuntamente viciado de ilegalidad, que se expide a los contribuyentes, agentes retenedores o responsables obligados a declarar, que omiten la presentación de las declaraciones tributarias.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</si>
  <si>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INDEBIDA INSCRIPCION EN EL REGISTRO MERCANTIL</t>
  </si>
  <si>
    <t>Superservicios</t>
  </si>
  <si>
    <t>Indebida inscripción, no inscripción o inscripción tardía de personas, actos y documentos que deben anotarse en el registro mercantil. El registro mercantil tiene por objeto llevar la matrícula de los comerciantes y establecimientos de comercio, y la inscripción de todos los actos, libros y documentos respecto de los cuales la ley exige esa formalidad.</t>
  </si>
  <si>
    <t>TRANSMISION FORZOSA DEL DERECHO REAL DE DOMINIO PRIVADO SOBRE UN BIEN A FAVOR DEL ESTADO - EXPROPIACION JUDICIAL</t>
  </si>
  <si>
    <t>Fondo nacional de regalias</t>
  </si>
  <si>
    <t>Transmisión forzosa del derecho real de dominio privado sobre un bien a favor del Estado, por motivos de utilidad pública o interés social, mediante sentencia judicial e indemnización previa. La expropiación judicial se presenta como consecuencia del fracaso de la etapa de negociación voluntaria, sea porque el propietario se niegue a negociar, guarde silencio, o no cumple con el negocio, y se inicia con la expedición de un acto administrativo que ordena dar inicio al trámite judicial de expropiación. Se encuentra regulada en las Leyes 9° de 1989, 388 de 1997 y en el Código General del Proceso.</t>
  </si>
  <si>
    <t>ILEGALIDAD DEL ACTO ADMINISTRATIVO QUE RESUELVE RECURSOS CONTRA LAS DECISIONES DE LOS PRESTADORES DE SERVICIOS PUBLICOS DOMICILIARIOS</t>
  </si>
  <si>
    <t>Acto administrativo presuntamente viciado de ilegalidad que resuelve los recursos de apelación y queja por parte de la Superintendencia de Servicios Públicos Domiciliarios, interpuestos por los usuarios, en contra de decisiones adoptadas por los prestadores del servicio público domiciliario.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</si>
  <si>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DISPONE LA TOMA DE POSESION DE UNA EMPRESA PRESTADORA DE SERVICIOS PUBLICOS DOMICILIARIOS</t>
  </si>
  <si>
    <t>Acto administrativo presuntamente viciado de ilegalidad que dispone la toma de posesión de un prestador de servicios públicos domiciliarios por parte de la Superintendencia de Servicios Públicos Domiciliarios, en ejercicio de la facultad de intervención del Estado en la prestación de servicios públicos.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</si>
  <si>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DETERMINA SI PROCEDE LA RECUPERACION DE CONSUMOS DE SERVICIOS PUBLICOS DOMICILIARIOS NO FACTURADOS</t>
  </si>
  <si>
    <t>Acto administrativo presuntamente viciado de ilegalidad que determina si es procedente o no el cobro de servicios públicos prestados dejados de facturar.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</si>
  <si>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RESUELVE SOBRE LA RELIQUIDACION DE VALORES CONTENIDOS EN UNA FACTURA DE SERVICIOS PUBLICOS DOMICILIARIOS</t>
  </si>
  <si>
    <t>Acto administrativo presuntamente viciado de ilegalidad resuelve sobre la reliquidación de valores contenidos en la factura de servicios públicos. La factura de servicios públicos es la cuenta que una persona prestadora de servicios públicos entrega o remite al usuario, por causa del consumo y demás servicios inherentes en desarrollo de un contrato de prestación de servicios públicos. Un ejemplo es la reliquidación del servicio de alcantarillado con ocasión de los vertimientos.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</si>
  <si>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DISPONE EL REINTEGRO DE RECURSOS A FAVOR DEL ESTADO</t>
  </si>
  <si>
    <t>Acto administrativo presuntamente viciado de ilegalidad que ordena el reintegro de recursos a favor del Estado.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</si>
  <si>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INCUMPLIMIENTO EN EL PAGO DE INDEMNIZACION SUSTITUTIVA DE PENSION DE VEJEZ</t>
  </si>
  <si>
    <t>COLPENSIONES</t>
  </si>
  <si>
    <t>Mora o no pago de la indemnización sustitutiva de la pensión de vejez ya reconocida.  La indemnización sustitutiva de la pensión de vejez es una prestación económica que se reconoce a los afiliados al régimen de prima media con prestación definida, cuando éstos no reúnen el número mínimo de semanas cotizadas pero han cumplido la edad mínima para acceder a la pensión de vejez y declaran la imposibilidad de continuar cotizando al sistema general de pensiones.</t>
  </si>
  <si>
    <t>NO RECONOCIMIENTO DE INDEMNIZACION SUSTITUTIVA DE PENSION DE SOBREVIVIENTES</t>
  </si>
  <si>
    <t>Desconocimiento del derecho a percibir la indemnización sustitutiva de la pensión de sobreviviente. La indemnización sustitutiva de la pensión de sobreviviente es una prestación económica que se causa por la muerte de un afiliado activo al régimen de prima media con prestación definida, en la medida en que falleció sin haber
cumplido los requisitos necesarios para adquirir el derecho a la pensión.</t>
  </si>
  <si>
    <t>INDEBIDA LIQUIDACION DE INDEMNIZACION SUSTITUTIVA DE PENSION DE SOBREVIVIENTES</t>
  </si>
  <si>
    <t>Liquidación irregular de la indemnización sustitutiva de la pensión de sobreviviente por no contabilización del número total de semanas, indebido cálculo de la tasa de retorno, desconocimiento de régimen de transición, entre otros, por lo que se pretende su reliquidación. La indemnización sustitutiva de la pensión de sobreviviente es una prestación económica que se causa por la muerte de un afiliado activo al régimen de prima media con prestación definida, en la medida en que falleció sin haber cumplido los requisitos necesarios para adquirir el derecho a la pensión.</t>
  </si>
  <si>
    <t>INCUMPLIMIENTO EN EL PAGO DE INDEMNIZACION SUSTITUTIVA DE PENSION DE SOBREVIVIENTES</t>
  </si>
  <si>
    <t>Mora o no pago de la indemnización sustitutiva de la de la pensión de sobreviviente ya reconocida. La indemnización sustitutiva de la pensión de sobreviviente es una prestación económica que se causa por la muerte de un afiliado activo al régimen de prima media con prestación definida, en la medida en que falleció sin haber cumplido los requisitos necesarios para adquirir el derecho a la pensión.</t>
  </si>
  <si>
    <t>NO RECONOCIMIENTO DE RETROACTIVO DE PENSION DE SOBREVIVIENTE</t>
  </si>
  <si>
    <t>Desconocimiento del derecho a percibir el retroactivo de la pensión de sobreviviente. El retroactivo de la pensión de sobreviviente corresponde a las mesadas causadas entre el momento del cumplimiento de requisitos para acceder a una prestación pensional de sobreviviente y el ingreso efectivo a la nómina de pensionados. La pensión de sobreviviente es una prestación económica que se causa por la muerte de un afiliado activo al sistema de seguridad social.</t>
  </si>
  <si>
    <t>INDEBIDA LIQUIDACION DE RETROACTIVO DE PENSION DE SOBREVIVIENTE</t>
  </si>
  <si>
    <t>Liquidación irregular del retroactivo de la pensión de sobreviviente, por lo que se pretende su reliquidación. El retroactivo de la pensión de sobreviviente corresponde a las mesadas causadas entre el momento del cumplimiento de requisitos para acceder a una prestación pensional de sobreviviente y el ingreso efectivo a la nómina de pensionados. La pensión de sobreviviente es una prestación económica que se causa por la muerte de un afiliado activo al sistema de seguridad social.</t>
  </si>
  <si>
    <t>INCUMPLIMIENTO EN EL PAGO DE RETROACTIVO DE PENSION DE SOBREVIVIENTE</t>
  </si>
  <si>
    <t>Mora o no pago del retroactivo de la pensión de sobreviviente ya reconocido. El retroactivo de la pensión de sobreviviente corresponde a las mesadas causadas entre el momento del cumplimiento de requisitos para acceder a una prestación pensional de sobreviviente y el ingreso efectivo a la nómina de pensionados. La pensión de sobreviviente es una prestación económica que se causa por la muerte de un afiliado activo al sistema de seguridad social.</t>
  </si>
  <si>
    <t>NO RECONOCIMIENTO DE LA INDEXACION Y REAJUSTE DE PENSION SUSTITUTIVA</t>
  </si>
  <si>
    <t>Desconocimiento del derecho a que la pensión sustitutiva mantenga su poder adquisitivo constante, mediante el reajuste anual de oficio, según la variación porcentual del Indice de Precios al Consumidor, certificado por el DANE para el año inmediatamente anterior o si la pensión sustitutiva mensual es igual al salario mínimo legal mensual vigente, el reajuste de oficio corresponde al mismo porcentaje en que se incremente dicho salario por el Gobierno Nacional. La pensión sustitutiva es una prestación económica que se causa por la muerte de un pensionado.</t>
  </si>
  <si>
    <t>INCUMPLIMIENTO EN EL PAGO DE LA INDEXACION Y REAJUSTE DE PENSION SUSTITUTIVA</t>
  </si>
  <si>
    <t>Mora o no pago de la indexación o reajuste anual de la pensión sustitutiva ya reconocida. La indexación o reajuste anual permite que la pensión sustitutiva mantenga su poder adquisitivo constante, mediante el reajuste anual de oficio, según la variación porcentual del Indice de Precios al Consumidor, certificado por el DANE para el año inmediatamente anterior o si la pensión sustitutiva mensual es igual al salario mínimo legal mensual vigente, el reajuste de oficio corresponde al mismo porcentaje en que se incremente dicho salario por el Gobierno Nacional. La pensión sustitutiva es una prestación económica que se causa por la muerte de un pensionado.</t>
  </si>
  <si>
    <t>NO RECONOCIMIENTO DE RETROACTIVO DE PENSION SUSTITUTIVA</t>
  </si>
  <si>
    <t>Desconocimiento del derecho a percibir el retroactivo de la pensión sustitutiva. El retroactivo de la pensión sustitutiva corresponde a las mesadas causadas entre el momento del cumplimiento de requisitos para acceder a una pensión sustitutiva y el ingreso efectivo a la nómina de pensionados. La pensión sustitutiva es una prestación económica que se causa por la muerte de un pensionado.</t>
  </si>
  <si>
    <t>INDEBIDA LIQUIDACION DE RETROACTIVO DE PENSION SUSTITUTIVA</t>
  </si>
  <si>
    <t>Liquidación irregular del retroactivo de la pensión sustitutiva, por lo que se pretende su reliquidación. El retroactivo de la pensión sustitutiva corresponde a las mesadas causadas entre el momento del cumplimiento de requisitos para acceder a una pensión sustitutiva y el ingreso efectivo a la nómina de pensionados. La pensión sustitutiva es una prestación económica que se causa por la muerte de un pensionado.</t>
  </si>
  <si>
    <t>INCUMPLIMIENTO EN EL PAGO DE RETROACTIVO DE PENSION SUSTITUTIVA</t>
  </si>
  <si>
    <t>Mora o no pago del retroactivo de la pensión sustitutiva ya reconocido. El retroactivo de la pensión sustitutiva corresponde a las mesadas causadas entre el momento del cumplimiento de requisitos para acceder a una pensión sustitutiva y el ingreso efectivo a la nómina de pensionados. La pensión sustitutiva es una prestación económica que se causa por la muerte de un pensionado.</t>
  </si>
  <si>
    <t>ILEGALIDAD DEL ACTO ADMINISTRATIVO QUE NIEGA ACTUALIZACION O CANCELACION DE RUT</t>
  </si>
  <si>
    <t>Acto administrativo presuntamente viciado de ilegalidad, que rechaza la actualización o cancelación del Registro Único Tributario - RUT por no cumplimiento de obligaciones por parte del solicitante.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</si>
  <si>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PROFIERE LIQUIDACION OFICIAL DE CORRECCION EN ADUANAS</t>
  </si>
  <si>
    <t>Acto administrativo presuntamente viciado de ilegalidad que profiere liquidación oficial de corrección. Mediante la liquidación oficial de corrección la autoridad aduanera corrige los errores u omisiones en la declaración de importación, exportación o documento que haga sus veces, cuando tales errores u omisiones genera un menor pago de derechos e impuestos o sanciones que correspondan, en los siguientes aspectos: tarifa de los derechos e impuestos a que hubiere lugar, tasas o tipo de cambio, rescate, sanciones, intereses, operación aritmética, código del tratamiento preferencial y al régimen o destino aplicable a las mercancías. Igualmente, por controversias sobre recategorización de los envíos de entrega rápida, o cambio de régimen de mercancías que se hubieren sometido a tráfico postal.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</si>
  <si>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Fecha fin</t>
  </si>
  <si>
    <t>Fórmula del indicador</t>
  </si>
  <si>
    <t>Valor Numerador</t>
  </si>
  <si>
    <t>Valor Denominador</t>
  </si>
  <si>
    <t>Resultado</t>
  </si>
  <si>
    <t>Humano</t>
  </si>
  <si>
    <t>Administrativo</t>
  </si>
  <si>
    <t>Financiero</t>
  </si>
  <si>
    <t>Tecnológico</t>
  </si>
  <si>
    <t>Correo electrónico</t>
  </si>
  <si>
    <t>Intranet</t>
  </si>
  <si>
    <t>Circular – Memorando</t>
  </si>
  <si>
    <t>Sistema de Gestión Documental</t>
  </si>
  <si>
    <t>Responsable de formular, aprobar y ejecutar la PPDA</t>
  </si>
  <si>
    <t>Medida</t>
  </si>
  <si>
    <t>Insumo</t>
  </si>
  <si>
    <t>Litigiosidad</t>
  </si>
  <si>
    <t>Sentencias o Laudos Condenatorios</t>
  </si>
  <si>
    <t>Reclamaciones Administrativas</t>
  </si>
  <si>
    <t>Derechos de Petición</t>
  </si>
  <si>
    <t>Mapa de Riesgos de la Entidad</t>
  </si>
  <si>
    <t>Otros Factores Relevantes</t>
  </si>
  <si>
    <t>Solicitudes de Conciliación Extrajudicial</t>
  </si>
  <si>
    <t>ACTIVIDAD</t>
  </si>
  <si>
    <t xml:space="preserve">ENTIDAD: </t>
  </si>
  <si>
    <t xml:space="preserve">Subcausa </t>
  </si>
  <si>
    <t>Fijar Lineamientos</t>
  </si>
  <si>
    <t>Dar Instrucciones</t>
  </si>
  <si>
    <t>Coordinar interinstitucionalmente</t>
  </si>
  <si>
    <t>Unificar criterios</t>
  </si>
  <si>
    <t>Diseñar Procedimiento</t>
  </si>
  <si>
    <t>Efectuar Seguimiento y control</t>
  </si>
  <si>
    <t>Capacitación virtual</t>
  </si>
  <si>
    <t>Acto administrativo</t>
  </si>
  <si>
    <t>Formato</t>
  </si>
  <si>
    <t>Lista de chequeo</t>
  </si>
  <si>
    <t>Herramienta de Verificación</t>
  </si>
  <si>
    <t>Capacitación presencial</t>
  </si>
  <si>
    <t>Notificación</t>
  </si>
  <si>
    <t>Informe</t>
  </si>
  <si>
    <t>Aplicativo para la formulación, implementación y seguimiento de la Política de Prevención del Daño Antijurídico (PPDA)</t>
  </si>
  <si>
    <t>Participación de la ANDJE en el proceso de formulación, implementación y seguimiento de las PPDA</t>
  </si>
  <si>
    <t>Posibilidad de aplicación de la figura de extensión de jurisprudencia en sede administrativa.</t>
  </si>
  <si>
    <t>Recurso</t>
  </si>
  <si>
    <t>Divulgación</t>
  </si>
  <si>
    <t>Causa e-kogui</t>
  </si>
  <si>
    <t>Subcausa</t>
  </si>
  <si>
    <t>Este aplicativo está dirigido y deberá ser diligenciado por las entidades públicas del orden nacional para la formulación, implementación y seguimiento de la PPDA, en los términos y plazos establecidos en la Circular No. 05 del 27 de septiembre de 2019 - "Lineamientos para la formulación, implementación y seguimiento de las políticas de prevención del daño antijurídico".
Para las entidades públicas del orden territorial estos lineamientos son referentes de buenas prácticas.
Corresponde al Comité de Conciliación dar cumplimiento a estos lineamientos, teniendo en cuenta las obligaciones consagradas en Decreto Único Reglamentario 1069 de 2015 capítulo 3, sección 1, subsección 2 "Comités de Conciliación".
Las instrucciones que se imparten a continuación están organizadas sistemáticamente, para lograr la construcción de una política de prevención del daño antijurídico, eficiente y eficaz.</t>
  </si>
  <si>
    <t>Análisis de litigiosidad y/o riesgos.</t>
  </si>
  <si>
    <t>Formulación y envío a la ANDJE de la PPDA.</t>
  </si>
  <si>
    <t>01 de noviembre de 2019 a 31 de diciembre de 2019</t>
  </si>
  <si>
    <t>Implementación de la PPDA.</t>
  </si>
  <si>
    <t>01 de enero de 2020 a 31 de diciembre de 2021</t>
  </si>
  <si>
    <t>Envío informe de cumplimiento de la implementación realizada en el año 2020.</t>
  </si>
  <si>
    <t>01 de enero de 2021 a 28 de febrero de 2021</t>
  </si>
  <si>
    <t>01 de enero de 2022 a 28 de febrero de 2022</t>
  </si>
  <si>
    <t>Envío informe de cumplimiento de la implementación consolidado (2020 y 2021).</t>
  </si>
  <si>
    <t>El reporte de litigiosidad es un informe que las entidades pueden generar a partir del eKOGUI para la formulación de sus políticas de prevención.
El reporte de litigiosidad informa sobre las causas por las que ha sido demandada la entidad, la frecuencia con la que se presentan tales causas y el valor de las pretensiones, entre otras.
Es preciso anotar que la información que refleje este reporte es diligenciada por cada una de las entidades, y en consecuencia su veracidad depende de la actualización permanente por parte de los apoderados de cada entidad.</t>
  </si>
  <si>
    <t>En cumplimiento de sus funciones, la ANDJE acompañará a las EPON en la formulación de sus PPDA. En caso de ser necesario, solicitará los ajustes requeridos. También verificará su cumplimiento en la búsqueda de una adecuada implementación de las mismas y un efectivo resultado en la disminución de los procesos y reducción de condenas en contra de la Nación.</t>
  </si>
  <si>
    <t>CICLO DE LA PREVENCIÓN DEL DAÑO ANTIJURÍDICO</t>
  </si>
  <si>
    <t>Ayuda</t>
  </si>
  <si>
    <t>INSUMOS</t>
  </si>
  <si>
    <t>CAUSA e-KOGUI</t>
  </si>
  <si>
    <t>SUBCAUSA</t>
  </si>
  <si>
    <t>N° MEDIDA</t>
  </si>
  <si>
    <t>MEDIDA</t>
  </si>
  <si>
    <t>OTRA MEDIDA</t>
  </si>
  <si>
    <t>MECANISMO</t>
  </si>
  <si>
    <t>OTRO MECANISMO</t>
  </si>
  <si>
    <t>ÁREA RESPONSABLE</t>
  </si>
  <si>
    <t>DIVULGACIÓN</t>
  </si>
  <si>
    <t>INDICADOR DE RESULTADO</t>
  </si>
  <si>
    <t>INDICADOR DE GESTIÓN</t>
  </si>
  <si>
    <t>INDICADOR DE IMPACTO</t>
  </si>
  <si>
    <t>ANTES DE EMPEZAR</t>
  </si>
  <si>
    <t>405</t>
  </si>
  <si>
    <t>ADMINISTRADORA COLOMBIANA DE PENSIONES-COLPENSIONES</t>
  </si>
  <si>
    <t>1700</t>
  </si>
  <si>
    <t>AGENCIA DE DESARROLLO RURAL</t>
  </si>
  <si>
    <t>ADR</t>
  </si>
  <si>
    <t>113</t>
  </si>
  <si>
    <t xml:space="preserve">AGENCIA LOGISTICA DE LAS FUERZAS MILITARES </t>
  </si>
  <si>
    <t>Agencia Logistica</t>
  </si>
  <si>
    <t>391</t>
  </si>
  <si>
    <t>AGENCIA NACIONAL DE CONTRATACION PUBLICA-COLOMBIA COMPRA EFICIENTE</t>
  </si>
  <si>
    <t>COMPRA EFICIENTE</t>
  </si>
  <si>
    <t>504</t>
  </si>
  <si>
    <t>AGENCIA NACIONAL DE DEFENSA JURIDICA DEL ESTADO</t>
  </si>
  <si>
    <t>ANDJE</t>
  </si>
  <si>
    <t>179</t>
  </si>
  <si>
    <t>AGENCIA NACIONAL DE HIDROCARBUROS - ANH</t>
  </si>
  <si>
    <t>AHN</t>
  </si>
  <si>
    <t>245</t>
  </si>
  <si>
    <t>AGENCIA NACIONAL DE INFRAESTRUCTURA - ANI</t>
  </si>
  <si>
    <t>ANI</t>
  </si>
  <si>
    <t>422</t>
  </si>
  <si>
    <t>AGENCIA NACIONAL DE MINERIA</t>
  </si>
  <si>
    <t>ANM</t>
  </si>
  <si>
    <t>1772</t>
  </si>
  <si>
    <t>AGENCIA NACIONAL DE RENOVACIÓN DEL TERRITORIO</t>
  </si>
  <si>
    <t>ART</t>
  </si>
  <si>
    <t>1699</t>
  </si>
  <si>
    <t>AGENCIA NACIONAL DE TIERRAS</t>
  </si>
  <si>
    <t>ANT</t>
  </si>
  <si>
    <t>397</t>
  </si>
  <si>
    <t>AGENCIA NACIONAL PARA LA SUPERACION DE LA POBREZA EXTREMA-ANSPE</t>
  </si>
  <si>
    <t>ANSPE</t>
  </si>
  <si>
    <t>421</t>
  </si>
  <si>
    <t>AGENCIA PARA LA REINCORPORACIÓN Y LA NORMALIZACIÓN</t>
  </si>
  <si>
    <t>ARN</t>
  </si>
  <si>
    <t>420</t>
  </si>
  <si>
    <t>AGENCIA PRESIDENCIAL DE COOPERACION INTERNACIONAL DE COLOMBIA-APC-COLOMBIA</t>
  </si>
  <si>
    <t>APC</t>
  </si>
  <si>
    <t>54</t>
  </si>
  <si>
    <t>ALMACENES GENERALES DE DEPOSITO ALMAGRARIO S.A.</t>
  </si>
  <si>
    <t>ALMAGRARIO</t>
  </si>
  <si>
    <t>108</t>
  </si>
  <si>
    <t>ARCHIVO GENERAL DE LA NACIÓN</t>
  </si>
  <si>
    <t>ARCHIVO</t>
  </si>
  <si>
    <t>162</t>
  </si>
  <si>
    <t>ARTESANÍAS DE COLOMBIA S.A.</t>
  </si>
  <si>
    <t>Artesanias</t>
  </si>
  <si>
    <t>197</t>
  </si>
  <si>
    <t>AUDITORIA GENERAL DE LA REPUBLICA</t>
  </si>
  <si>
    <t>Auditoria</t>
  </si>
  <si>
    <t>384</t>
  </si>
  <si>
    <t>AUTORIDAD NACIONAL DE ACUICULTURA Y PESCA-AUNAP</t>
  </si>
  <si>
    <t>AUNAP</t>
  </si>
  <si>
    <t>387</t>
  </si>
  <si>
    <t>AUTORIDAD NACIONAL DE LICENCIAS AMBIENTALES-ANLA</t>
  </si>
  <si>
    <t>ANLA</t>
  </si>
  <si>
    <t>436</t>
  </si>
  <si>
    <t xml:space="preserve">AUTORIDAD NACIONAL DE TELEVISION </t>
  </si>
  <si>
    <t>ANTV</t>
  </si>
  <si>
    <t>55</t>
  </si>
  <si>
    <t xml:space="preserve">BANCO AGRARIO DE COLOMBIA </t>
  </si>
  <si>
    <t>Banagrario</t>
  </si>
  <si>
    <t>163</t>
  </si>
  <si>
    <t>BANCO DE COMERCIO EXTERIOR DE  COLOMBIA S.A. - BANCOLDEX</t>
  </si>
  <si>
    <t>BANCOLDEX</t>
  </si>
  <si>
    <t>435</t>
  </si>
  <si>
    <t>BANCO DE LA REPUBLICA</t>
  </si>
  <si>
    <t>Banrep</t>
  </si>
  <si>
    <t>554</t>
  </si>
  <si>
    <t>CAJA DE COMPENSACION FAMILIAR CAMPESINA</t>
  </si>
  <si>
    <t>Caja campesina</t>
  </si>
  <si>
    <t>114</t>
  </si>
  <si>
    <t>CAJA DE RETIRO DE LAS FUERZAS MILITARES</t>
  </si>
  <si>
    <t>CREMIL</t>
  </si>
  <si>
    <t>115</t>
  </si>
  <si>
    <t>CAJA DE SUELDOS DE RETIRO DE LA POLICÍA NACIONAL</t>
  </si>
  <si>
    <t>CASUR</t>
  </si>
  <si>
    <t>116</t>
  </si>
  <si>
    <t>CAJA PROMOTORA DE VIVIENDA MILITAR Y DE POLICIA -CAPROVIMPO- CAJAHONOR</t>
  </si>
  <si>
    <t>CAPROVIMPO</t>
  </si>
  <si>
    <t>235</t>
  </si>
  <si>
    <t xml:space="preserve">CÁMARA DE REPRESENTANTES </t>
  </si>
  <si>
    <t>Camara</t>
  </si>
  <si>
    <t>326</t>
  </si>
  <si>
    <t xml:space="preserve">CANAL REGIONAL DE TELEVISIÓN ANDINA  - TEVEANDINA  </t>
  </si>
  <si>
    <t>TEVEANDINA</t>
  </si>
  <si>
    <t>453</t>
  </si>
  <si>
    <t>CANAL REGIONAL DE TELEVISION DEL CARIBE LTDA</t>
  </si>
  <si>
    <t>Telecaribe</t>
  </si>
  <si>
    <t>532</t>
  </si>
  <si>
    <t>CENIT TRANSPORTE Y LOGISTICA DE HIDROCARBUROS S.A.S</t>
  </si>
  <si>
    <t>CENIT</t>
  </si>
  <si>
    <t>CENTRAL DE ABASTOS DE BUCARAMANGA</t>
  </si>
  <si>
    <t>Abastos Bucaramanga</t>
  </si>
  <si>
    <t>152</t>
  </si>
  <si>
    <t>CENTRAL DE INVERSIONES CISA</t>
  </si>
  <si>
    <t>CISA</t>
  </si>
  <si>
    <t>CENTRAL HIDROELECTRICA DE CALDAS (CHEC)</t>
  </si>
  <si>
    <t>CHEC</t>
  </si>
  <si>
    <t>184</t>
  </si>
  <si>
    <t>CENTRALES ELECTRICAS DE NARIÑO</t>
  </si>
  <si>
    <t>Electricas Nariño</t>
  </si>
  <si>
    <t>310</t>
  </si>
  <si>
    <t>CENTRALES ELECTRICAS DEL CAUCA S.A.-E.S.P.- CEDELCA</t>
  </si>
  <si>
    <t>CEDELCA</t>
  </si>
  <si>
    <t>396</t>
  </si>
  <si>
    <t>CENTRO DE MEMORIA HISTORICA</t>
  </si>
  <si>
    <t>Memoria</t>
  </si>
  <si>
    <t>215</t>
  </si>
  <si>
    <t>CENTRO DERMATOLOGICO FEDERICO LLERAS ACOSTA EMPRESA SOCIAL DEL ESTADO</t>
  </si>
  <si>
    <t>Dermatologico</t>
  </si>
  <si>
    <t>117</t>
  </si>
  <si>
    <t>CLUB MILITAR DE OFICIALES</t>
  </si>
  <si>
    <t>Clubmil oficiales</t>
  </si>
  <si>
    <t>65</t>
  </si>
  <si>
    <t>COMISION DE REGULACION DE AGUA POTABLE Y SANEAMIENTO BASICO - CRA</t>
  </si>
  <si>
    <t>CRA</t>
  </si>
  <si>
    <t>239</t>
  </si>
  <si>
    <t>COMISION DE REGULACION DE COMUNICACIONES - CRC</t>
  </si>
  <si>
    <t>CRC</t>
  </si>
  <si>
    <t>185</t>
  </si>
  <si>
    <t>COMISIÓN DE REGULACIÓN DE ENERGÍA Y GAS - CREG</t>
  </si>
  <si>
    <t>CREG</t>
  </si>
  <si>
    <t>204</t>
  </si>
  <si>
    <t>COMISION NACIONAL DEL SERVICIO CIVIL - CNSC</t>
  </si>
  <si>
    <t>CNSC</t>
  </si>
  <si>
    <t>336</t>
  </si>
  <si>
    <t xml:space="preserve">COMPAÑIA DE EXPERTOS EN MERCADO S.A - XM S.A - FILIAL ISA </t>
  </si>
  <si>
    <t>XM</t>
  </si>
  <si>
    <t>536</t>
  </si>
  <si>
    <t xml:space="preserve">COMPUTADORES PARA EDUCAR </t>
  </si>
  <si>
    <t>Computadores</t>
  </si>
  <si>
    <t>437</t>
  </si>
  <si>
    <t>CONSEJO NACIONAL ELECTORAL</t>
  </si>
  <si>
    <t>CNE</t>
  </si>
  <si>
    <t>1633</t>
  </si>
  <si>
    <t>CONSEJO PROFESIONAL NACIONAL DE ARQUITECTURA Y SUS PROFESIONALES AUXILIARES</t>
  </si>
  <si>
    <t>CPNAA</t>
  </si>
  <si>
    <t>131</t>
  </si>
  <si>
    <t>CONSEJO PROFESIONAL NACIONAL DE INGENIERÍA - COPNIA</t>
  </si>
  <si>
    <t>COPNIA</t>
  </si>
  <si>
    <t>199</t>
  </si>
  <si>
    <t>CONTRALORIA GENERAL DE LA REPUBLICA</t>
  </si>
  <si>
    <t>Contraloria</t>
  </si>
  <si>
    <t>75</t>
  </si>
  <si>
    <t>CORPORACIÓN AUTÓNOMA REGIONAL DE BOYACÁ - CORPOBOYACA</t>
  </si>
  <si>
    <t>CORPOBOYACA</t>
  </si>
  <si>
    <t>76</t>
  </si>
  <si>
    <t>CORPORACIÓN AUTÓNOMA REGIONAL DE CALDAS - CORPOCALDAS</t>
  </si>
  <si>
    <t>CORPOCALDAS</t>
  </si>
  <si>
    <t>77</t>
  </si>
  <si>
    <t>CORPORACION AUTONOMA REGIONAL DE CHIVOR - CORPOCHIVOR</t>
  </si>
  <si>
    <t>CORPOCHIVOR</t>
  </si>
  <si>
    <t>78</t>
  </si>
  <si>
    <t>CORPORACIÓN AUTÓNOMA REGIONAL DE CUNDINAMARCA - CAR</t>
  </si>
  <si>
    <t>CAR</t>
  </si>
  <si>
    <t>79</t>
  </si>
  <si>
    <t>CORPORACIÓN AUTÓNOMA REGIONAL DE LA FRONTERA NORORIENTAL - CORPONOR</t>
  </si>
  <si>
    <t>CORPONOR</t>
  </si>
  <si>
    <t>80</t>
  </si>
  <si>
    <t>CORPORACION AUTONOMA REGIONAL DE LA GUAJIRA - CORPOGUAJIRA</t>
  </si>
  <si>
    <t>CORPOGUAJIRA</t>
  </si>
  <si>
    <t>81</t>
  </si>
  <si>
    <t>CORPORACIÓN AUTÓNOMA REGIONAL DE LA ORINOQUIA - CORPORINOQUIA</t>
  </si>
  <si>
    <t>CORPORINOQUIA</t>
  </si>
  <si>
    <t>82</t>
  </si>
  <si>
    <t>CORPORACIÓN AUTÓNOMA REGIONAL DE LAS CUENCAS DE LOS RIOS NEGRO Y NARE – CORNARE</t>
  </si>
  <si>
    <t>CORNARE</t>
  </si>
  <si>
    <t>84</t>
  </si>
  <si>
    <t>CORPORACION AUTONOMA REGIONAL DE LOS VALLES DEL SINU Y DEL SAN JORGE - CVS</t>
  </si>
  <si>
    <t>CVS</t>
  </si>
  <si>
    <t>85</t>
  </si>
  <si>
    <t>CORPORACIÓN AUTÓNOMA REGIONAL DE NARIÑO - CORPONARIÑO</t>
  </si>
  <si>
    <t>CORPONARIÑO</t>
  </si>
  <si>
    <t>101</t>
  </si>
  <si>
    <t>CORPORACIÓN AUTÓNOMA REGIONAL DE RISARALDA - CARDER</t>
  </si>
  <si>
    <t>CARDER</t>
  </si>
  <si>
    <t>102</t>
  </si>
  <si>
    <t>CORPORACIÓN AUTÓNOMA REGIONAL DE SANTANDER - CAS</t>
  </si>
  <si>
    <t>CAS</t>
  </si>
  <si>
    <t>86</t>
  </si>
  <si>
    <t>CORPORACIÓN AUTÓNOMA REGIONAL DEL ALTO MAGDALENA - CAM</t>
  </si>
  <si>
    <t>CAM</t>
  </si>
  <si>
    <t>284</t>
  </si>
  <si>
    <t>CORPORACION AUTONOMA REGIONAL DEL ATLANTICO- CRA</t>
  </si>
  <si>
    <t>Corporacion CRA</t>
  </si>
  <si>
    <t>83</t>
  </si>
  <si>
    <t>CORPORACIÓN AUTÓNOMA REGIONAL DEL CANAL DEL DIQUE - CARDIQUE</t>
  </si>
  <si>
    <t>CARDIQUE</t>
  </si>
  <si>
    <t>87</t>
  </si>
  <si>
    <t>CORPORACIÓN AUTÓNOMA REGIONAL DEL CAUCA - CRC</t>
  </si>
  <si>
    <t>Corporacion CRC</t>
  </si>
  <si>
    <t>103</t>
  </si>
  <si>
    <t>CORPORACIÓN AUTÓNOMA REGIONAL DEL CENTRO DE ANTIOQUIA - CORANTIOQUIA</t>
  </si>
  <si>
    <t>CORANTIOQUIA</t>
  </si>
  <si>
    <t>288</t>
  </si>
  <si>
    <t>CORPORACION AUTONOMA REGIONAL DEL CESAR - CORPOCESAR</t>
  </si>
  <si>
    <t>CORPOCESAR</t>
  </si>
  <si>
    <t>89</t>
  </si>
  <si>
    <t>CORPORACION AUTONOMA REGIONAL DEL GUAVIO - CORPOGUAVIO</t>
  </si>
  <si>
    <t>CORPOGUAVIO</t>
  </si>
  <si>
    <t>90</t>
  </si>
  <si>
    <t>CORPORACION AUTONOMA REGIONAL DEL MAGDALENA - CORPAMAG</t>
  </si>
  <si>
    <t>CORPAMAG</t>
  </si>
  <si>
    <t>98</t>
  </si>
  <si>
    <t>CORPORACIÓN AUTÓNOMA REGIONAL DEL QUINDÍO - CRQ</t>
  </si>
  <si>
    <t>CRQ</t>
  </si>
  <si>
    <t>91</t>
  </si>
  <si>
    <t xml:space="preserve">CORPORACIÓN AUTÓNOMA REGIONAL DEL RIO GRANDE DE LA MAGDALENA - CORMAGDALENA </t>
  </si>
  <si>
    <t xml:space="preserve">CORMAGDALENA </t>
  </si>
  <si>
    <t>92</t>
  </si>
  <si>
    <t>CORPORACION AUTONOMA REGIONAL DEL SUCRE - CARSUCRE</t>
  </si>
  <si>
    <t>CARSUCRE</t>
  </si>
  <si>
    <t>289</t>
  </si>
  <si>
    <t>CORPORACION AUTONOMA REGIONAL DEL SUR DE BOLIVAR - CSB</t>
  </si>
  <si>
    <t>CSB</t>
  </si>
  <si>
    <t>93</t>
  </si>
  <si>
    <t>CORPORACIÓN AUTÓNOMA REGIONAL DEL TOLIMA - CORTOLIMA</t>
  </si>
  <si>
    <t>CORTOLIMA</t>
  </si>
  <si>
    <t>285</t>
  </si>
  <si>
    <t>CORPORACION AUTONOMA REGIONAL DEL VALLE DEL CAUCA -CVC</t>
  </si>
  <si>
    <t>Corporacion CVC</t>
  </si>
  <si>
    <t>106</t>
  </si>
  <si>
    <t>CORPORACIÓN AUTÓNOMA REGIONAL PARA EL DESARROLLO SOSTENIBLE DEL CHOCO - CODECHOCÓ</t>
  </si>
  <si>
    <t>CODECHOCÓ</t>
  </si>
  <si>
    <t>94</t>
  </si>
  <si>
    <t>CORPORACIÓN AUTÓNOMA REGIONAL PARA LA DEFENSA DE LA MESETA DE BUCARAMANGA - CDMB</t>
  </si>
  <si>
    <t>CDMB</t>
  </si>
  <si>
    <t>465</t>
  </si>
  <si>
    <t>CORPORACION COLOMBIANA DE INVESTIGACION AGROPECUARIA</t>
  </si>
  <si>
    <t>AGROSAVIA</t>
  </si>
  <si>
    <t>59</t>
  </si>
  <si>
    <t>CORPORACION DE ABASTOS DE BOGOTA</t>
  </si>
  <si>
    <t>Corabastos</t>
  </si>
  <si>
    <t>Corporación de Alta Tecnología para la Defensa -CODALTEC</t>
  </si>
  <si>
    <t>CODALTEC</t>
  </si>
  <si>
    <t>461</t>
  </si>
  <si>
    <t>CORPORACION DE CIENCIA Y TECNOLOGIA PARA EL DESARROLLO DE LA INDUSTRIA NAVAL MARITIMA Y FLUVIAL -COTECMAR-</t>
  </si>
  <si>
    <t>COTECMAR</t>
  </si>
  <si>
    <t>118</t>
  </si>
  <si>
    <t>CORPORACION DE LA INDUSTRIA AERONAUTICA COLOMBIANA S.A CIAC S.A</t>
  </si>
  <si>
    <t>CORPOAERONAUTICA</t>
  </si>
  <si>
    <t>176</t>
  </si>
  <si>
    <t>CORPORACION NACIONAL PARA LA RECONSTRUCCION DEL RIO PAEZ Y ZONAS ALEDAÑAS NASA KIWE</t>
  </si>
  <si>
    <t>NASA KIWE</t>
  </si>
  <si>
    <t>97</t>
  </si>
  <si>
    <t>CORPORACIÓN PARA EL DESARROLLO SOSTENIBLE DE LA MOJANA Y EL SAN JORGE - CORPOMOJANA</t>
  </si>
  <si>
    <t>CORPOMOJANA</t>
  </si>
  <si>
    <t>95</t>
  </si>
  <si>
    <t>CORPORACION PARA EL DESARROLLO SOSTENIBLE DEL ARCHIPIELAGO DE SAN ANDRES PROVIDENCIA Y SANTA CATALINA - CORALINA</t>
  </si>
  <si>
    <t>CORALINA</t>
  </si>
  <si>
    <t>96</t>
  </si>
  <si>
    <t>CORPORACIÓN PARA EL DESARROLLO SOSTENIBLE DEL ÁREA DE MANEJO ESPECIAL LA MACARENA - CORMACARENA</t>
  </si>
  <si>
    <t>CORMACARENA</t>
  </si>
  <si>
    <t>104</t>
  </si>
  <si>
    <t>CORPORACIÓN PARA EL DESARROLLO SOSTENIBLE DEL NORTE Y ORIENTE AMAZONICO - CDA</t>
  </si>
  <si>
    <t>CDA</t>
  </si>
  <si>
    <t>107</t>
  </si>
  <si>
    <t>CORPORACION PARA EL DESARROLLO SOSTENIBLE DEL SUR DE LA AMAZONIA - CORPOAMAZONIA</t>
  </si>
  <si>
    <t>CORPOAMAZONIA</t>
  </si>
  <si>
    <t>99</t>
  </si>
  <si>
    <t>CORPORACIÓN PARA EL DESARROLLO SOSTENIBLE DEL URABÁ - CORPOURABA</t>
  </si>
  <si>
    <t>CORPOURABA</t>
  </si>
  <si>
    <t>120</t>
  </si>
  <si>
    <t>DEFENSA CIVIL COLOMBIANA</t>
  </si>
  <si>
    <t>Defensa civil</t>
  </si>
  <si>
    <t>200</t>
  </si>
  <si>
    <t>DEFENSORIA DEL PUEBLO</t>
  </si>
  <si>
    <t>Defensoria</t>
  </si>
  <si>
    <t>111</t>
  </si>
  <si>
    <t>DEPARTAMENTO ADMINISTRATIVO  DEL DEPORTE, LA RECREACIÓN, LA ACTIVIDAD FÍSICA Y EL APROVECHAMIENTO DEL TIEMPO LIBRE - COLDEPORTES</t>
  </si>
  <si>
    <t>COLDEPORTES</t>
  </si>
  <si>
    <t>297</t>
  </si>
  <si>
    <t>DEPARTAMENTO ADMINISTRATIVO DE CIENCIA, TECNOLOGIA E INNOVACION -COLCIENCIAS-</t>
  </si>
  <si>
    <t>COLCIENCIAS</t>
  </si>
  <si>
    <t>150</t>
  </si>
  <si>
    <t>DEPARTAMENTO ADMINISTRATIVO DE LA FUNCIÓN PÚBLICA</t>
  </si>
  <si>
    <t>DAFP</t>
  </si>
  <si>
    <t>210</t>
  </si>
  <si>
    <t>DEPARTAMENTO ADMINISTRATIVO DE LA PRESIDENCIA DE LA REPUBLICA</t>
  </si>
  <si>
    <t>DAPRE</t>
  </si>
  <si>
    <t>148</t>
  </si>
  <si>
    <t>DEPARTAMENTO ADMINISTRATIVO NACIONAL DE ESTADÍSTICA - DANE Y FONDO ROTATORIO DEL DEPARTAMENTO ADMINISTRATIVO NACIONAL DE ESTADISTICA - FONDANE</t>
  </si>
  <si>
    <t>DANE-FONDANE</t>
  </si>
  <si>
    <t>394</t>
  </si>
  <si>
    <t>DEPARTAMENTO ADMINISTRATIVO PARA LA PROSPERIDAD SOCIAL</t>
  </si>
  <si>
    <t>DPS</t>
  </si>
  <si>
    <t>205</t>
  </si>
  <si>
    <t>DEPARTAMENTO NACIONAL DE PLANEACIÓN - DNP</t>
  </si>
  <si>
    <t>DNP</t>
  </si>
  <si>
    <t>426</t>
  </si>
  <si>
    <t>DIRECCIÓN EJECUTIVA DE ADMINISTRACIÓN JUDICIAL</t>
  </si>
  <si>
    <t>DEAJ</t>
  </si>
  <si>
    <t>1634</t>
  </si>
  <si>
    <t>DIRECCION NACIONAL DE BOMBEROS</t>
  </si>
  <si>
    <t>DNBC</t>
  </si>
  <si>
    <t>172</t>
  </si>
  <si>
    <t>DIRECCIÓN NACIONAL DE DERECHO DE AUTOR</t>
  </si>
  <si>
    <t>Dautor</t>
  </si>
  <si>
    <t>424</t>
  </si>
  <si>
    <t>DIRECCION NACIONAL DE INTELIGENCIA</t>
  </si>
  <si>
    <t>DNI</t>
  </si>
  <si>
    <t>411</t>
  </si>
  <si>
    <t>E.I.C.E ADMINISTRADORA DEL MONOPOLIO RENTISTICO DE LOS JUEGOS DE SUERTE Y AZAR</t>
  </si>
  <si>
    <t>Monopolio</t>
  </si>
  <si>
    <t>476</t>
  </si>
  <si>
    <t>ELECTRIFICADORA DE SANTANDER S.A. E.S.P. - ESSA</t>
  </si>
  <si>
    <t>ESSA</t>
  </si>
  <si>
    <t>186</t>
  </si>
  <si>
    <t>ELECTRIFICADORA DEL CAQUETA</t>
  </si>
  <si>
    <t>Electricaqueta</t>
  </si>
  <si>
    <t>478</t>
  </si>
  <si>
    <t>ELECTRIFICADORA DEL HUILA S.A. - E.S.P.</t>
  </si>
  <si>
    <t>Electrihuila</t>
  </si>
  <si>
    <t>335</t>
  </si>
  <si>
    <t>ELECTRIFICADORA DEL META S.A. E.S.P EMSA</t>
  </si>
  <si>
    <t>EMSA</t>
  </si>
  <si>
    <t>188</t>
  </si>
  <si>
    <t>EMPRESA COLOMBIANA DE PETRÓLEOS - ECOPETROL</t>
  </si>
  <si>
    <t>ECOPETROL</t>
  </si>
  <si>
    <t>67</t>
  </si>
  <si>
    <t>EMPRESA COLOMBIANA DE PRODUCTOS VETERINARIOS (VECOL)</t>
  </si>
  <si>
    <t>VECOL</t>
  </si>
  <si>
    <t>471</t>
  </si>
  <si>
    <t>EMPRESA DE ENERGIA DEL ARCHIPIELAGO DE SAN ANDRES, PROVIDENCIA Y SANTA CATALINA S.A. E.S.P.</t>
  </si>
  <si>
    <t>Energia San Andres</t>
  </si>
  <si>
    <t>482</t>
  </si>
  <si>
    <t>EMPRESA DE ENERGIA ELECTRICA DEL AMAZONAS S.A. E.S.P.</t>
  </si>
  <si>
    <t>Electriamazonia</t>
  </si>
  <si>
    <t>535</t>
  </si>
  <si>
    <t>EMPRESA DE TELECOMUNICACIONES DE BUCARAMANGA S.A. E.S.P. - TELEBUCARAMANGA</t>
  </si>
  <si>
    <t>TELEBUCARAMANGA</t>
  </si>
  <si>
    <t>472</t>
  </si>
  <si>
    <t>EMPRESA DISTRIBUIDORA DEL PACIFICO S.A. E.S.P.</t>
  </si>
  <si>
    <t>EDP</t>
  </si>
  <si>
    <t>418</t>
  </si>
  <si>
    <t>EMPRESA NACIONAL DE RENOVACION Y DESARROLLO URBANO VIRGILIO BARCO VARGAS-SAS</t>
  </si>
  <si>
    <t>Renovacion</t>
  </si>
  <si>
    <t>473</t>
  </si>
  <si>
    <t>EMPRESA PUBLICA DE ALCANTARILLADO DE SANTANDER S.A. E.S.P.</t>
  </si>
  <si>
    <t>EPAS</t>
  </si>
  <si>
    <t>484</t>
  </si>
  <si>
    <t>EMPRESA URRA S.A. E.S.P.</t>
  </si>
  <si>
    <t>Urra</t>
  </si>
  <si>
    <t>151</t>
  </si>
  <si>
    <t>ESCUELA SUPERIOR DE ADMINISTRACIÓN PÚBLICA - ESAP</t>
  </si>
  <si>
    <t>ESAP</t>
  </si>
  <si>
    <t>56</t>
  </si>
  <si>
    <t>FIDUCIARIA AGRARIA S.A. - FIDUAGRARIA</t>
  </si>
  <si>
    <t>FIDUAGRARIA</t>
  </si>
  <si>
    <t>164</t>
  </si>
  <si>
    <t>FIDUCIARIA COLOMBIANA DE COMERCIO EXTERIOR S.A. - FIDUCOLDEX</t>
  </si>
  <si>
    <t>FIDUCOLDEX</t>
  </si>
  <si>
    <t>154</t>
  </si>
  <si>
    <t>FIDUCIARIA LA PREVISORA S.A. - FIDUPREVISORA</t>
  </si>
  <si>
    <t>FIDUPREVISORA</t>
  </si>
  <si>
    <t>190</t>
  </si>
  <si>
    <t>FINANCIERA DE DESARROLLO NACIONAL -FDN-</t>
  </si>
  <si>
    <t>FDN</t>
  </si>
  <si>
    <t>155</t>
  </si>
  <si>
    <t>FINANCIERA DE DESARROLLO TERRITORIAL S.A. - FINDETER</t>
  </si>
  <si>
    <t>FINDETER</t>
  </si>
  <si>
    <t>232</t>
  </si>
  <si>
    <t>FISCALIA GENERAL DE LA NACION</t>
  </si>
  <si>
    <t>FGN</t>
  </si>
  <si>
    <t>438</t>
  </si>
  <si>
    <t>FONDO ADAPTACION</t>
  </si>
  <si>
    <t>Adaptacion</t>
  </si>
  <si>
    <t>201</t>
  </si>
  <si>
    <t>FONDO DE BIENESTAR SOCIAL DE LA CONTRALORIA GENERAL DE LA REPUBLICA</t>
  </si>
  <si>
    <t>Fondo Contraloria</t>
  </si>
  <si>
    <t>132</t>
  </si>
  <si>
    <t>FONDO DE DESARROLLO DE LA EDUCACIÓN SUPERIOR - FODESEP</t>
  </si>
  <si>
    <t>FODESEP</t>
  </si>
  <si>
    <t>495</t>
  </si>
  <si>
    <t>FONDO DE FOMENTO DE LA ECONOMIA SOLIDARIA - FONES</t>
  </si>
  <si>
    <t>FONES</t>
  </si>
  <si>
    <t>156</t>
  </si>
  <si>
    <t>FONDO DE GARANTÍAS DE ENTIDADES COOPERATIVAS - FOGACOOP</t>
  </si>
  <si>
    <t>FOGACOOP</t>
  </si>
  <si>
    <t>165</t>
  </si>
  <si>
    <t>FONDO DE GARANTÍAS DE INSTITUCIONES FINANCIERAS – FOGAFIN</t>
  </si>
  <si>
    <t>FOGAFIN</t>
  </si>
  <si>
    <t>217</t>
  </si>
  <si>
    <t>FONDO DE PASIVO SOCIAL DE FERROCARRILES NACIONALES DE COLOMBIA</t>
  </si>
  <si>
    <t>Ferrocarriles</t>
  </si>
  <si>
    <t>218</t>
  </si>
  <si>
    <t>FONDO DE PREVISIÓN SOCIAL DEL CONGRESO DE LA  REPUBLICA – FONPRECON</t>
  </si>
  <si>
    <t>FONPRECON</t>
  </si>
  <si>
    <t>206</t>
  </si>
  <si>
    <t>FONDO FINANCIERO DE PROYECTOS DE DESARROLLO - FONADE</t>
  </si>
  <si>
    <t>FONADE</t>
  </si>
  <si>
    <t>306</t>
  </si>
  <si>
    <t>FONDO NACIONAL AMBIENTAL</t>
  </si>
  <si>
    <t>Fondo ambiental</t>
  </si>
  <si>
    <t>66</t>
  </si>
  <si>
    <t>FONDO NACIONAL DE AHORRO – FNA</t>
  </si>
  <si>
    <t>FNA</t>
  </si>
  <si>
    <t>166</t>
  </si>
  <si>
    <t>FONDO NACIONAL DE GARANTÍAS S.A.</t>
  </si>
  <si>
    <t>FNG</t>
  </si>
  <si>
    <t>307</t>
  </si>
  <si>
    <t>FONDO NACIONAL DE VIVIENDA - FONVIVIENDA</t>
  </si>
  <si>
    <t>FONVIVIENDA</t>
  </si>
  <si>
    <t>61</t>
  </si>
  <si>
    <t>FONDO PARA EL FINANCIAMIENTO DEL SECTOR AGROPECUARIO (FINAGRO)</t>
  </si>
  <si>
    <t>FINAGRO</t>
  </si>
  <si>
    <t>121</t>
  </si>
  <si>
    <t>FONDO ROTATORIO DE LA POLICIA NACIONAL</t>
  </si>
  <si>
    <t>Rotatorio PONAL</t>
  </si>
  <si>
    <t>317</t>
  </si>
  <si>
    <t>FONDO ROTATORIO DE LA REGISTRADURIA NACIONAL DEL ESTADO CIVIL</t>
  </si>
  <si>
    <t>Fondo Registraduria</t>
  </si>
  <si>
    <t>448</t>
  </si>
  <si>
    <t>FONDO SOCIAL DE VIVIENDA DE LA REGISTRADURIA NACIONAL DEL ESTADO CIVIL</t>
  </si>
  <si>
    <t>FSV</t>
  </si>
  <si>
    <t>191</t>
  </si>
  <si>
    <t>GENERADORA Y COMERCIALIZADORA DEL CARIBE S.A E.S.P - GECELCA</t>
  </si>
  <si>
    <t>GECELCA</t>
  </si>
  <si>
    <t>474</t>
  </si>
  <si>
    <t>GESTION ENERGETICA S.A. E.S.P.</t>
  </si>
  <si>
    <t>GE</t>
  </si>
  <si>
    <t>122</t>
  </si>
  <si>
    <t>HOSPITAL MILITAR CENTRAL</t>
  </si>
  <si>
    <t>HMC</t>
  </si>
  <si>
    <t>173</t>
  </si>
  <si>
    <t>IMPRENTA NACIONAL DE COLOMBIA</t>
  </si>
  <si>
    <t>Imprenta</t>
  </si>
  <si>
    <t>119</t>
  </si>
  <si>
    <t xml:space="preserve">INDUSTRIA MILITAR </t>
  </si>
  <si>
    <t>INDUMIL</t>
  </si>
  <si>
    <t>490</t>
  </si>
  <si>
    <t>INSTITUTO AMAZÓNICO DE INVESTIGACIONES CIENTIFICAS</t>
  </si>
  <si>
    <t>IAIC</t>
  </si>
  <si>
    <t>109</t>
  </si>
  <si>
    <t xml:space="preserve">INSTITUTO CARO Y CUERVO </t>
  </si>
  <si>
    <t>ICC</t>
  </si>
  <si>
    <t>57</t>
  </si>
  <si>
    <t>INSTITUTO COLOMBIANO AGROPECUARIO – ICA</t>
  </si>
  <si>
    <t>ICA</t>
  </si>
  <si>
    <t>110</t>
  </si>
  <si>
    <t>INSTITUTO COLOMBIANO DE ANTROPOLOGIA E HISTORIA</t>
  </si>
  <si>
    <t>ICANH</t>
  </si>
  <si>
    <t>219</t>
  </si>
  <si>
    <t>INSTITUTO COLOMBIANO DE BIENESTAR FAMILIAR</t>
  </si>
  <si>
    <t>ICBF</t>
  </si>
  <si>
    <t>134</t>
  </si>
  <si>
    <t xml:space="preserve">INSTITUTO COLOMBIANO DE CREDITO Y ESTUDIOS TECNICOS EN EL EXTERIOR - ICETEX </t>
  </si>
  <si>
    <t xml:space="preserve">ICETEX </t>
  </si>
  <si>
    <t>135</t>
  </si>
  <si>
    <t>INSTITUTO COLOMBIANO PARA LA EVALUACIÓN DE LA EDUCACIÓN  – ICFES</t>
  </si>
  <si>
    <t>ICFES</t>
  </si>
  <si>
    <t>123</t>
  </si>
  <si>
    <t>INSTITUTO DE CASAS FISCALES DEL EJÉRCITO</t>
  </si>
  <si>
    <t>CASAS FISCALES</t>
  </si>
  <si>
    <t>143</t>
  </si>
  <si>
    <t>INSTITUTO DE EDUCACION TECNICA PROFESIONAL DE ROLDANILLO VALLE –INTEP-</t>
  </si>
  <si>
    <t>INTEP</t>
  </si>
  <si>
    <t>64</t>
  </si>
  <si>
    <t>INSTITUTO DE HIDROLOGÍA, METEOROLOGÍA Y ESTUDIOS AMBIENTALES (IDEAM)</t>
  </si>
  <si>
    <t>IDEAM</t>
  </si>
  <si>
    <t>491</t>
  </si>
  <si>
    <t>INSTITUTO DE INVESTIGACIONES AMBIENTALES DEL PACIFICO JOHN VON NEWMANN</t>
  </si>
  <si>
    <t>VON NEWMANN</t>
  </si>
  <si>
    <t>72</t>
  </si>
  <si>
    <t>INSTITUTO DE INVESTIGACIONES DE RECURSOS BIOLÓGICOS ALEXANDER VON HUMBOLDT</t>
  </si>
  <si>
    <t>VON HUMBOLDT</t>
  </si>
  <si>
    <t>193</t>
  </si>
  <si>
    <t>INSTITUTO DE PLANIFICACIÓN Y PROMOCIÓN DE SOLUCIONES ENERGÉTICAS PARA LAS ZONAS NO INTERCONECTADAS – IPSE</t>
  </si>
  <si>
    <t>IPSE</t>
  </si>
  <si>
    <t>149</t>
  </si>
  <si>
    <t>INSTITUTO GEOGRÁFICO AGUSTÍN CODAZZI - IGAC</t>
  </si>
  <si>
    <t>IGAC</t>
  </si>
  <si>
    <t>222</t>
  </si>
  <si>
    <t>INSTITUTO NACIONAL DE SALUD</t>
  </si>
  <si>
    <t>INS</t>
  </si>
  <si>
    <t>221</t>
  </si>
  <si>
    <t>INSTITUTO NACIONAL DE CANCEROLOGÍA, EMPRESA SOCIAL DEL ESTADO</t>
  </si>
  <si>
    <t>Cancerologico</t>
  </si>
  <si>
    <t>137</t>
  </si>
  <si>
    <t>INSTITUTO NACIONAL DE FORMACIÓN TÉCNICA PROFESIONAL DE SAN ANDRES Y PROVIDENCIA (INFOTEP)</t>
  </si>
  <si>
    <t>Instituto San Andres</t>
  </si>
  <si>
    <t>141</t>
  </si>
  <si>
    <t>INSTITUTO NACIONAL DE FORMACION TÉCNICA PROFESIONAL DE SAN JUAN DEL CESAR (INFOTEP)</t>
  </si>
  <si>
    <t>INFOTEP</t>
  </si>
  <si>
    <t>233</t>
  </si>
  <si>
    <t>INSTITUTO NACIONAL DE MEDICINA LEGAL Y CIENCIAS FORENSES</t>
  </si>
  <si>
    <t>Medicina Legal</t>
  </si>
  <si>
    <t>246</t>
  </si>
  <si>
    <t>INSTITUTO NACIONAL DE VIAS - INVIAS</t>
  </si>
  <si>
    <t>INVIAS</t>
  </si>
  <si>
    <t>223</t>
  </si>
  <si>
    <t>INSTITUTO NACIONAL DE VIGILANCIA DE MEDICAMENTOS Y ALIMENTOS - INVIMA</t>
  </si>
  <si>
    <t>INVIMA</t>
  </si>
  <si>
    <t>138</t>
  </si>
  <si>
    <t>INSTITUTO NACIONAL PARA CIEGOS – INCI</t>
  </si>
  <si>
    <t>INCI</t>
  </si>
  <si>
    <t>139</t>
  </si>
  <si>
    <t>INSTITUTO NACIONAL PARA SORDOS - INSOR</t>
  </si>
  <si>
    <t>INSOR</t>
  </si>
  <si>
    <t>174</t>
  </si>
  <si>
    <t>INSTITUTO NACIONAL PENITENCIARIO Y CARCELARIO - INPEC</t>
  </si>
  <si>
    <t>INPEC</t>
  </si>
  <si>
    <t>145</t>
  </si>
  <si>
    <t xml:space="preserve">INSTITUTO TÉCNICO CENTRAL </t>
  </si>
  <si>
    <t>ITC</t>
  </si>
  <si>
    <t>142</t>
  </si>
  <si>
    <t>INSTITUTO TECNICO NACIONAL DE COMERCIO SIMON RODRIGUEZ</t>
  </si>
  <si>
    <t>Instituto comercio</t>
  </si>
  <si>
    <t>146</t>
  </si>
  <si>
    <t>INSTITUTO TOLIMENSE DE FORMACIÓN TÉCNICA PROFESIONAL</t>
  </si>
  <si>
    <t>ITFIP</t>
  </si>
  <si>
    <t>557</t>
  </si>
  <si>
    <t>INTERCOLOMBIA S.A. E.S.P.</t>
  </si>
  <si>
    <t>INTERCOLOMBIA</t>
  </si>
  <si>
    <t>194</t>
  </si>
  <si>
    <t>INTERCONEXION ELECTRICA S.A. E.S.P - ISA</t>
  </si>
  <si>
    <t>ISA</t>
  </si>
  <si>
    <t>338</t>
  </si>
  <si>
    <t xml:space="preserve">INTERNEXA S.A </t>
  </si>
  <si>
    <t>INTERNEXA</t>
  </si>
  <si>
    <t>2921</t>
  </si>
  <si>
    <t>JURISDICCION PARA LA PAZ</t>
  </si>
  <si>
    <t>JEP</t>
  </si>
  <si>
    <t>157</t>
  </si>
  <si>
    <t>LA PREVISORA S.A. COMPAÑÍA DE SEGUROS</t>
  </si>
  <si>
    <t>Previsora</t>
  </si>
  <si>
    <t>330</t>
  </si>
  <si>
    <t>LEASING BANCOLDEX S.A.   (Arco Grupo Bancoldex)</t>
  </si>
  <si>
    <t>Leasing</t>
  </si>
  <si>
    <t>440</t>
  </si>
  <si>
    <t>METROTEL S.A. E.S.P. (Metrotel Redes S.A.)</t>
  </si>
  <si>
    <t>METROTEL</t>
  </si>
  <si>
    <t>63</t>
  </si>
  <si>
    <t>MINISTERIO DE AGRICULTURA Y DESARROLLO RURAL</t>
  </si>
  <si>
    <t>MinAgricultura</t>
  </si>
  <si>
    <t>386</t>
  </si>
  <si>
    <t>MINISTERIO DE AMBIENTE Y DESARROLLO SOSTENIBLE y FONAM</t>
  </si>
  <si>
    <t>MinAmbiente-FONAM</t>
  </si>
  <si>
    <t>169</t>
  </si>
  <si>
    <t>MINISTERIO DE COMERCIO INDUSTRIA Y TURISMO</t>
  </si>
  <si>
    <t>MinComercio</t>
  </si>
  <si>
    <t>112</t>
  </si>
  <si>
    <t>MINISTERIO DE CULTURA</t>
  </si>
  <si>
    <t>Mincultura</t>
  </si>
  <si>
    <t>124</t>
  </si>
  <si>
    <t>MINISTERIO DE DEFENSA NACIONAL</t>
  </si>
  <si>
    <t>MinDefensa</t>
  </si>
  <si>
    <t>147</t>
  </si>
  <si>
    <t>MINISTERIO DE EDUCACIÓN NACIONAL</t>
  </si>
  <si>
    <t>MinEducacion</t>
  </si>
  <si>
    <t>348</t>
  </si>
  <si>
    <t>MINISTERIO DE HACIENDA Y CRÉDITO PÚBLICO</t>
  </si>
  <si>
    <t>MinHacienda</t>
  </si>
  <si>
    <t>415</t>
  </si>
  <si>
    <t>MINISTERIO DE JUSTICIA Y EL DERECHO</t>
  </si>
  <si>
    <t>MinJusticia</t>
  </si>
  <si>
    <t>196</t>
  </si>
  <si>
    <t>MINISTERIO DE MINAS Y ENERGÍA</t>
  </si>
  <si>
    <t>MinMinas</t>
  </si>
  <si>
    <t>237</t>
  </si>
  <si>
    <t>MINISTERIO DE RELACIONES EXTERIORES Y FONDO ROTATORIO DEL MINISTERIO DE RELACIONES EXTERIORES</t>
  </si>
  <si>
    <t>Cancilleria-Fondo</t>
  </si>
  <si>
    <t>401</t>
  </si>
  <si>
    <t>MINISTERIO DE SALUD Y PROTECCION SOCIAL</t>
  </si>
  <si>
    <t>MinSalud</t>
  </si>
  <si>
    <t>242</t>
  </si>
  <si>
    <t xml:space="preserve">MINISTERIO DE TECNOLOGIAS DE LA INFORMACION Y LAS COMUNICACIONES Y FONDO DE TECNOLOGIAS DE LA INFORMACION Y LAS COMUNICACIONES </t>
  </si>
  <si>
    <t>MinTic-Fondo</t>
  </si>
  <si>
    <t>403</t>
  </si>
  <si>
    <t>MINISTERIO DE TRABAJO</t>
  </si>
  <si>
    <t>MinTrabajo</t>
  </si>
  <si>
    <t>247</t>
  </si>
  <si>
    <t xml:space="preserve">MINISTERIO DE TRANSPORTE </t>
  </si>
  <si>
    <t>MinTransporte</t>
  </si>
  <si>
    <t>389</t>
  </si>
  <si>
    <t>MINISTERIO DE VIVIENDA CIUDAD Y TERRITORIO</t>
  </si>
  <si>
    <t>MinVivienda</t>
  </si>
  <si>
    <t>407</t>
  </si>
  <si>
    <t xml:space="preserve">MINISTERIO DEL INTERIOR Y FONDO PARA LA PARTICIPACION Y EL FORTALECIMIENTO DE LA DEMOCRACIA </t>
  </si>
  <si>
    <t>MinInterior-Fondo</t>
  </si>
  <si>
    <t>434</t>
  </si>
  <si>
    <t xml:space="preserve">NUEVA EPS.SA. </t>
  </si>
  <si>
    <t>NUEVA EPS</t>
  </si>
  <si>
    <t>525</t>
  </si>
  <si>
    <t>OLEODUCTO BICENTENARIO DE COLOMBIA S.A.S.</t>
  </si>
  <si>
    <t>Ole bicentenario</t>
  </si>
  <si>
    <t>485</t>
  </si>
  <si>
    <t>OLEODUCTO CENTRAL S.A.</t>
  </si>
  <si>
    <t>Ole central</t>
  </si>
  <si>
    <t>486</t>
  </si>
  <si>
    <t>OLEODUCTO DE COLOMBIA S.A.</t>
  </si>
  <si>
    <t>Ole colombia</t>
  </si>
  <si>
    <t>537</t>
  </si>
  <si>
    <t>OPERACIONES TECNOLÓGICAS Y COMERCIALES S.A.S. - OPTECOM S.A.S</t>
  </si>
  <si>
    <t>OPTECOM</t>
  </si>
  <si>
    <t>74</t>
  </si>
  <si>
    <t>PARQUES NACIONALES NATURALES DE COLOMBIA</t>
  </si>
  <si>
    <t>Parques nacionales</t>
  </si>
  <si>
    <t>125</t>
  </si>
  <si>
    <t xml:space="preserve">POLICÍA NACIONAL </t>
  </si>
  <si>
    <t>PONAL</t>
  </si>
  <si>
    <t>1787</t>
  </si>
  <si>
    <t>POLIPROPILENO DEL CARIBE S.A.</t>
  </si>
  <si>
    <t>PROPILCO</t>
  </si>
  <si>
    <t>158</t>
  </si>
  <si>
    <t>POSITIVA COMPAÑÍA DE SEGUROS S.A.</t>
  </si>
  <si>
    <t>POSITIVA</t>
  </si>
  <si>
    <t>202</t>
  </si>
  <si>
    <t>PROCURADURIA GENERAL DE LA NACION</t>
  </si>
  <si>
    <t>Procuraduria</t>
  </si>
  <si>
    <t>244</t>
  </si>
  <si>
    <t>RADIO TELEVISION NACIONAL DE COLOMBIA - RTVC</t>
  </si>
  <si>
    <t>RTVC</t>
  </si>
  <si>
    <t>487</t>
  </si>
  <si>
    <t>REFINERIA DE CARTAGENA S.A.</t>
  </si>
  <si>
    <t>Refineria</t>
  </si>
  <si>
    <t>203</t>
  </si>
  <si>
    <t>REGISTRADURIA NACIONAL DEL ESTADO CIVIL Y FONDO ROTATORIO DE LA REGISTRADURIA NACIONAL DEL ESTADO CIVIL</t>
  </si>
  <si>
    <t>Registraduria-Fondo</t>
  </si>
  <si>
    <t>225</t>
  </si>
  <si>
    <t>SANATORIO DE AGUA DE DIOS E.S.E.</t>
  </si>
  <si>
    <t>Agua de Dios</t>
  </si>
  <si>
    <t>226</t>
  </si>
  <si>
    <t>SANATORIO DE CONTRATACIÓN E.S.E.</t>
  </si>
  <si>
    <t>Sanatorio</t>
  </si>
  <si>
    <t>234</t>
  </si>
  <si>
    <t>SENADO DE LA REPUBLICA</t>
  </si>
  <si>
    <t>Senado</t>
  </si>
  <si>
    <t>126</t>
  </si>
  <si>
    <t>SERVICIO AEREO A TERRITORIOS NACIONALES - SATENA</t>
  </si>
  <si>
    <t>SATENA</t>
  </si>
  <si>
    <t>192</t>
  </si>
  <si>
    <t>SERVICIO GEOLÓGICO COLOMBIANO</t>
  </si>
  <si>
    <t>SGC</t>
  </si>
  <si>
    <t>227</t>
  </si>
  <si>
    <t>SERVICIO NACIONAL DE APRENDIZAJE -SENA</t>
  </si>
  <si>
    <t>SENA</t>
  </si>
  <si>
    <t>243</t>
  </si>
  <si>
    <t>SERVICIOS POSTALES NACIONALES S.A. 4-72</t>
  </si>
  <si>
    <t>SPN 4-72</t>
  </si>
  <si>
    <t>458</t>
  </si>
  <si>
    <t>SISTEMAS INTELIGENTES EN RED S.A.S.</t>
  </si>
  <si>
    <t>SIR</t>
  </si>
  <si>
    <t>442</t>
  </si>
  <si>
    <t>SOCIEDAD DE ACTIVOS ESPECIALES S.A.S</t>
  </si>
  <si>
    <t>Activos especiales</t>
  </si>
  <si>
    <t>441</t>
  </si>
  <si>
    <t>SOCIEDAD DE TELEVISION DE CALDAS, RISARALDA Y QUINDIO LTDA - TELECAFE LTDA</t>
  </si>
  <si>
    <t>TELECAFE</t>
  </si>
  <si>
    <t>127</t>
  </si>
  <si>
    <t>SOCIEDAD HOTELERA TEQUENDAMA - SHT</t>
  </si>
  <si>
    <t>SHT</t>
  </si>
  <si>
    <t>170</t>
  </si>
  <si>
    <t>SUPERINTENDENCIA DE INDUSTRIA Y COMERCIO</t>
  </si>
  <si>
    <t>Superindustria</t>
  </si>
  <si>
    <t>130</t>
  </si>
  <si>
    <t>SUPERINTENDENCIA DE LA ECONOMÍA SOLIDARIA</t>
  </si>
  <si>
    <t>Supersolidaria</t>
  </si>
  <si>
    <t>175</t>
  </si>
  <si>
    <t>SUPERINTENDENCIA DE NOTARIADO Y REGISTRO</t>
  </si>
  <si>
    <t>Supernotariado</t>
  </si>
  <si>
    <t>248</t>
  </si>
  <si>
    <t>SUPERINTENDENCIA DE PUERTOS Y TRANSPORTE</t>
  </si>
  <si>
    <t>Supertransporte</t>
  </si>
  <si>
    <t>209</t>
  </si>
  <si>
    <t>SUPERINTENDENCIA DE SERVICIOS PÚBLICOS DOMICILIARIOS</t>
  </si>
  <si>
    <t>171</t>
  </si>
  <si>
    <t>SUPERINTENDENCIA DE SOCIEDADES</t>
  </si>
  <si>
    <t>Supersociedades</t>
  </si>
  <si>
    <t>128</t>
  </si>
  <si>
    <t>SUPERINTENDENCIA DE VIGILANCIA Y SEGURIDAD PRIVADA</t>
  </si>
  <si>
    <t>Supervigilancia</t>
  </si>
  <si>
    <t>228</t>
  </si>
  <si>
    <t>SUPERINTENDENCIA DEL SUBSIDIO FAMILIAR</t>
  </si>
  <si>
    <t>Supersubsidio</t>
  </si>
  <si>
    <t>159</t>
  </si>
  <si>
    <t>SUPERINTENDENCIA FINANCIERA DE COLOMBIA</t>
  </si>
  <si>
    <t>Superfinanciera</t>
  </si>
  <si>
    <t>229</t>
  </si>
  <si>
    <t>SUPERINTENDENCIA NACIONAL DE SALUD</t>
  </si>
  <si>
    <t>Supersalud</t>
  </si>
  <si>
    <t>475</t>
  </si>
  <si>
    <t>TRANSELCA S.A. E.S.P.</t>
  </si>
  <si>
    <t>TRANSELCA</t>
  </si>
  <si>
    <t>467</t>
  </si>
  <si>
    <t>U.A.E DE GESTION DE RESTITUCION DE TIERRAS DESPOJADAS</t>
  </si>
  <si>
    <t>Restitucion</t>
  </si>
  <si>
    <t>390</t>
  </si>
  <si>
    <t>U.A.E. AGENCIA NACIONAL DEL ESPECTRO - ANE</t>
  </si>
  <si>
    <t>ANE</t>
  </si>
  <si>
    <t>249</t>
  </si>
  <si>
    <t>U.A.E. DE LA AERONAUTICA CIVIL</t>
  </si>
  <si>
    <t>Aeronautica</t>
  </si>
  <si>
    <t>423</t>
  </si>
  <si>
    <t>U.A.E. INSTITUTO NACIONAL DE METROLOGIA</t>
  </si>
  <si>
    <t>METROLOGIA</t>
  </si>
  <si>
    <t>445</t>
  </si>
  <si>
    <t>U.A.E. JUNTA  CENTRAL DE CONTADORES</t>
  </si>
  <si>
    <t>Contadores</t>
  </si>
  <si>
    <t>534</t>
  </si>
  <si>
    <t>UNIDAD ADMINISTRATIVA ESPECIAL AGENCIA DEL INSPECTOR GENERAL DE TRIBUTOS, RENTAS Y CONTRIBUCIONES PARAFISCALES</t>
  </si>
  <si>
    <t>ITRC</t>
  </si>
  <si>
    <t>323</t>
  </si>
  <si>
    <t xml:space="preserve">UNIDAD ADMINISTRATIVA ESPECIAL CONTADURIA GENERAL DE LA NACION </t>
  </si>
  <si>
    <t>Contaduria</t>
  </si>
  <si>
    <t>433</t>
  </si>
  <si>
    <t>UNIDAD ADMINISTRATIVA ESPECIAL DE GESTION PENSIONAL Y CONTRIBUCIONES PARAFISCALES DE LA PROTECCIÓN SOCIAL - UGPP</t>
  </si>
  <si>
    <t>UGPP</t>
  </si>
  <si>
    <t>161</t>
  </si>
  <si>
    <t>UNIDAD ADMINISTRATIVA ESPECIAL DE INFORMACIÓN Y ANÁLISIS FINANCIERO -UIAF</t>
  </si>
  <si>
    <t>UIAF</t>
  </si>
  <si>
    <t>404</t>
  </si>
  <si>
    <t>UNIDAD ADMINISTRATIVA ESPECIAL DE ORGANIZACIONES SOLIDARIAS</t>
  </si>
  <si>
    <t>Solidarias</t>
  </si>
  <si>
    <t>1676</t>
  </si>
  <si>
    <t xml:space="preserve">UNIDAD ADMINISTRATIVA ESPECIAL DEL SERVICIO PUBLICO DE EMPLEO </t>
  </si>
  <si>
    <t>Empleo</t>
  </si>
  <si>
    <t>309</t>
  </si>
  <si>
    <t>UNIDAD ADMINISTRATIVA ESPECIAL DIRECCION DE IMPUESTOS Y ADUANAS NACIONALES - DIAN</t>
  </si>
  <si>
    <t>409</t>
  </si>
  <si>
    <t>UNIDAD ADMINISTRATIVA ESPECIAL MIGRACION COLOMBIA</t>
  </si>
  <si>
    <t>Migracion</t>
  </si>
  <si>
    <t>398</t>
  </si>
  <si>
    <t>UNIDAD ADMINISTRATIVA ESPECIAL PARA LA CONSOLIDACION TERRITORIAL</t>
  </si>
  <si>
    <t>Consolidacion</t>
  </si>
  <si>
    <t>395</t>
  </si>
  <si>
    <t>UNIDAD DE ATENCION Y REPARACION INTEGRAL A LAS VICTIMAS</t>
  </si>
  <si>
    <t>Victimas</t>
  </si>
  <si>
    <t>195</t>
  </si>
  <si>
    <t>UNIDAD DE PLANEACION MINERO ENERGETICA</t>
  </si>
  <si>
    <t>UPME</t>
  </si>
  <si>
    <t>383</t>
  </si>
  <si>
    <t>UNIDAD DE PLANIFICACION DE TIERRAS RURALES, ADECUACION DE TIERRAS Y USOS AGROPECUARIOS-UPRA</t>
  </si>
  <si>
    <t>Planificacion rural</t>
  </si>
  <si>
    <t>417</t>
  </si>
  <si>
    <t>UNIDAD DE SERVICIOS PENITENCIARIOS Y CARCELARIOS-SPC</t>
  </si>
  <si>
    <t>USPEC</t>
  </si>
  <si>
    <t>408</t>
  </si>
  <si>
    <t>UNIDAD NACIONAL DE PROTECCION</t>
  </si>
  <si>
    <t>UNP</t>
  </si>
  <si>
    <t>419</t>
  </si>
  <si>
    <t>UNIDAD NACIONAL PARA LA GESTION DEL RIESGO DE DESASTRES-UNGRD</t>
  </si>
  <si>
    <t>UNGRD</t>
  </si>
  <si>
    <t>250</t>
  </si>
  <si>
    <t>UNIVERSIDAD COLEGIO MAYOR DE CUNDINAMARCA</t>
  </si>
  <si>
    <t>Unicundinamarca</t>
  </si>
  <si>
    <t>251</t>
  </si>
  <si>
    <t>UNIVERSIDAD DE CALDAS</t>
  </si>
  <si>
    <t>Unicaldas</t>
  </si>
  <si>
    <t>252</t>
  </si>
  <si>
    <t>UNIVERSIDAD DE LA AMAZONIA</t>
  </si>
  <si>
    <t>Uniamazonia</t>
  </si>
  <si>
    <t>253</t>
  </si>
  <si>
    <t>UNIVERSIDAD DE LOS LLANOS</t>
  </si>
  <si>
    <t>Unillanos</t>
  </si>
  <si>
    <t>254</t>
  </si>
  <si>
    <t>UNIVERSIDAD DEL CAUCA</t>
  </si>
  <si>
    <t>Unicauca</t>
  </si>
  <si>
    <t>255</t>
  </si>
  <si>
    <t>UNIVERSIDAD DEL PACIFICO</t>
  </si>
  <si>
    <t>Unipacifico</t>
  </si>
  <si>
    <t>427</t>
  </si>
  <si>
    <t>UNIVERSIDAD DEL VALLE DEL CAUCA</t>
  </si>
  <si>
    <t>Univalle</t>
  </si>
  <si>
    <t>256</t>
  </si>
  <si>
    <t>UNIVERSIDAD MILITAR NUEVA GRANADA</t>
  </si>
  <si>
    <t>Unimilitar</t>
  </si>
  <si>
    <t>258</t>
  </si>
  <si>
    <t>UNIVERSIDAD NACIONAL ABIERTA Y A DISTANCIA - UNAD</t>
  </si>
  <si>
    <t>UNAD</t>
  </si>
  <si>
    <t>278</t>
  </si>
  <si>
    <t>UNIVERSIDAD NACIONAL DE COLOMBIA</t>
  </si>
  <si>
    <t>UNAL</t>
  </si>
  <si>
    <t>468</t>
  </si>
  <si>
    <t>UNIVERSIDAD DE CORDOBA</t>
  </si>
  <si>
    <t>Unicordoba</t>
  </si>
  <si>
    <t>262</t>
  </si>
  <si>
    <t>UNIVERSIDAD PEDAGOGICA NACIONAL</t>
  </si>
  <si>
    <t>Pedagogica</t>
  </si>
  <si>
    <t>260</t>
  </si>
  <si>
    <t>UNIVERSIDAD PEDAGOGICA Y TECNOLOGICA DE COLOMBIA</t>
  </si>
  <si>
    <t>UPTC</t>
  </si>
  <si>
    <t>264</t>
  </si>
  <si>
    <t>UNIVERSIDAD POPULAR DEL CESAR</t>
  </si>
  <si>
    <t>Unicesar</t>
  </si>
  <si>
    <t>261</t>
  </si>
  <si>
    <t>UNIVERSIDAD SURCOLOMBIANA</t>
  </si>
  <si>
    <t>Unisur</t>
  </si>
  <si>
    <t>263</t>
  </si>
  <si>
    <t>UNIVERSIDAD TECNOLÓGICA DE CHOCÓ “DIEGO LUIS CÓRDOBA”</t>
  </si>
  <si>
    <t>Unichoco</t>
  </si>
  <si>
    <t>259</t>
  </si>
  <si>
    <t>UNIVERSIDAD TECNOLOGICA DE PEREIRA</t>
  </si>
  <si>
    <t>Unipereira</t>
  </si>
  <si>
    <t>2989</t>
  </si>
  <si>
    <t>COMPOUNDING AND MASTERBATCHING INDUSTRY LTDA</t>
  </si>
  <si>
    <t>COMAI</t>
  </si>
  <si>
    <t>1783</t>
  </si>
  <si>
    <t>ADMINISTRADORA DE LOS RECURSOS DEL SISTEMA GENERAL DE SEGURIDAD SOCIAL EN SALUD</t>
  </si>
  <si>
    <t>ADRES</t>
  </si>
  <si>
    <t>1770</t>
  </si>
  <si>
    <t>AGENCIA NACIONAL DE SEGURIDAD VIAL</t>
  </si>
  <si>
    <t>ANSV</t>
  </si>
  <si>
    <t>FONRELEXT</t>
  </si>
  <si>
    <t>DIRECCION GENERAL MARITIMA</t>
  </si>
  <si>
    <t>DIMAR</t>
  </si>
  <si>
    <t>ID ENTIDAD</t>
  </si>
  <si>
    <t>ENTIDAD</t>
  </si>
  <si>
    <t>NOM CORTO</t>
  </si>
  <si>
    <t>1521</t>
  </si>
  <si>
    <t>1522</t>
  </si>
  <si>
    <t>1523</t>
  </si>
  <si>
    <t>1524</t>
  </si>
  <si>
    <t>9000</t>
  </si>
  <si>
    <t>Hay 2 tipos de aprobación requeridos.</t>
  </si>
  <si>
    <t>Hay 2 opciones de procedimiento para obtenerlas.</t>
  </si>
  <si>
    <t>APROBACIÓN DE LA PPDA</t>
  </si>
  <si>
    <t>FONDO ROTATORIO DEL MINISTERIO DE RELACIONES EXTERIORES</t>
  </si>
  <si>
    <t>PERÍODO</t>
  </si>
  <si>
    <t xml:space="preserve">CICLO DE LA PREVENCIÓN DEL DAÑO ANTIJURÍDICO - PDA </t>
  </si>
  <si>
    <t>Otra (escríbala en la siguiente columna)</t>
  </si>
  <si>
    <t>Otro (escríbala en la siguiente columna)</t>
  </si>
  <si>
    <t>Para la formulación de su PPDA, las entidades pueden tomar en consideración cualquiera de las situaciones que se listan a continuación:</t>
  </si>
  <si>
    <t>a) La litigiosidad con base en el reporte eKOGUI para el respectivo período.</t>
  </si>
  <si>
    <t>b) Las sentencias o laudos condenatorios.</t>
  </si>
  <si>
    <t>c) Las solicitudes de conciliación extrajudicial.</t>
  </si>
  <si>
    <t>d) Las reclamaciones administrativas.</t>
  </si>
  <si>
    <t>e) Los derechos de petición que puedan anticipar situaciones litigiosas futuras.</t>
  </si>
  <si>
    <t>f) El mapa de riesgos de la entidad u otros riesgos identificados.</t>
  </si>
  <si>
    <t>g) Otros factores que la entidad considere relevantes</t>
  </si>
  <si>
    <t xml:space="preserve">La subcausa es el hecho que genera el daño.  Para identificar la subcausa y diligenciar la columna responda: 
a) Si el daño ya ocurrió: ¿Cuál fue la falla o error administrativo que generó el daño?
b) Si el daño no ha ocurrido: ¿Qué falla o error podría generar el daño? </t>
  </si>
  <si>
    <r>
      <t xml:space="preserve">Para cada subcausa se pueden establecer varias medidas, las cuales deben numerarse. A cada medida le corresponde una fila de la matriz. 
En el evento en que una misma medida tenga varios mecanismos, la medida deberá repetirse tantas veces como haya mecanismos, estando cada repetición en su respectiva fila del plan de acción.  </t>
    </r>
    <r>
      <rPr>
        <u/>
        <sz val="11"/>
        <color theme="1"/>
        <rFont val="Work Sans"/>
        <family val="3"/>
      </rPr>
      <t>En esos casos, la medida que se repita deberá tener la misma numeración.</t>
    </r>
  </si>
  <si>
    <t xml:space="preserve">Defina el tiempo durante el que se ejecutará la medida estableciendo las fechas de inicio y de terminación.  Aunque la PPDA se formule para períodos de dos (2) años, se recomienda implementar las medidas en períodos anuales. 
</t>
  </si>
  <si>
    <r>
      <t xml:space="preserve">Debe seleccionar del listado predeterminado, el </t>
    </r>
    <r>
      <rPr>
        <u/>
        <sz val="11"/>
        <color theme="1"/>
        <rFont val="Work Sans"/>
        <family val="3"/>
      </rPr>
      <t>principal</t>
    </r>
    <r>
      <rPr>
        <sz val="11"/>
        <color theme="1"/>
        <rFont val="Work Sans"/>
        <family val="3"/>
      </rPr>
      <t xml:space="preserve"> canal o medio a través del cual comunicará al interior de la entidad el mecanismo. Esto no implica que no pueda utilizar varios canales pero deberá señalar el más importante. </t>
    </r>
  </si>
  <si>
    <t xml:space="preserve">
El mecanismo es la forma de ejecutar la medida.  
Responde a la pregunta, ¿cómo se debe ejecutar esa medida? 
Encontrará algunas opciones preestablecidas. En caso de que su mecanismo no se encuentre en las opciones, por favor seleccione "Otro". 
</t>
  </si>
  <si>
    <t>EJECUCIÓN DEL MECANISMO</t>
  </si>
  <si>
    <r>
      <t xml:space="preserve">Para medir la implementación de la PPDA deben definirse indicadores. 
El indicador de impacto permite medir el </t>
    </r>
    <r>
      <rPr>
        <u/>
        <sz val="11"/>
        <color theme="1"/>
        <rFont val="Work Sans"/>
        <family val="3"/>
      </rPr>
      <t>cambio en la litigiosidad</t>
    </r>
    <r>
      <rPr>
        <sz val="11"/>
        <color theme="1"/>
        <rFont val="Work Sans"/>
        <family val="3"/>
      </rPr>
      <t>, medido como el aumento o disminución porcentual de demandas entre dos años, para una causa atacada en el plan de acción. 
Para la definición del indicador, debe diligenciar la información correspondiente, indicando qué constituye el numerador y qué constituye el denominador.  
Finalizada la implementación del plan de acción, deberá diligenciar los valores correspondientes a los numeradores y denominadores definidos en la fase de formulación de la PPD.</t>
    </r>
  </si>
  <si>
    <t>PERíODO DE IMPLEMENTACIÓN</t>
  </si>
  <si>
    <t>INDICADORES</t>
  </si>
  <si>
    <t>PLAN DE ACCIÓN</t>
  </si>
  <si>
    <t>INDICADORES DE GESTIÓN</t>
  </si>
  <si>
    <t>N° Del Mecanismo</t>
  </si>
  <si>
    <t>FORMULACIÓN DEL INDICADOR</t>
  </si>
  <si>
    <t>IMPLEMENTACIÓN DEL PLAN DE ACCIÓN</t>
  </si>
  <si>
    <t>INFORME ANUAL DE IMPLEMENTACIÓN AÑO 1</t>
  </si>
  <si>
    <t>INFORME ANUAL DE IMPLEMENTACIÓN AÑO 2</t>
  </si>
  <si>
    <t>Resultado TOTAL</t>
  </si>
  <si>
    <t>INDICADORES DE RESULTADO</t>
  </si>
  <si>
    <t>N° Medida</t>
  </si>
  <si>
    <t>Descripción del numerador</t>
  </si>
  <si>
    <t>Descripción del denominador</t>
  </si>
  <si>
    <t>01 de enero de 2018 a 30 de septiembre de 2019</t>
  </si>
  <si>
    <t>[(#ddas año X - #ddas año Y) / #ddas año Y]*100</t>
  </si>
  <si>
    <t># ddas año de formulación</t>
  </si>
  <si>
    <t># ddas año de implementación 1</t>
  </si>
  <si>
    <t># ddas año de implementación 2</t>
  </si>
  <si>
    <t>Tasa de crecimiento prom. anual</t>
  </si>
  <si>
    <t xml:space="preserve">Para medir la implementación de la PPDA deben definirse indicadores. </t>
  </si>
  <si>
    <t>Un indicador es un dato que permite valorar o medir uno o varios hechos en un período de tiempo determinado.</t>
  </si>
  <si>
    <t>INDICADORES DE IMPACTO</t>
  </si>
  <si>
    <t>IMPLEMENTACIÓN</t>
  </si>
  <si>
    <t>SEGUIMIENTO</t>
  </si>
  <si>
    <t>El seguimiento consiste en revisar los resultados de los indicadores, interpretarlos y encontrar las explicaciones para esos resultados.
El seguimiento aporta elementos importantes para la formulación de nuevas PPDA o ajustes a las existentes.
Los indicadores son el insumo para generar un informe de implementación de la PPDA.</t>
  </si>
  <si>
    <t>INFORME RESUMIDO</t>
  </si>
  <si>
    <t>GESTIÓN PROMEDIO</t>
  </si>
  <si>
    <t>RESULTADOS PROMEDIO</t>
  </si>
  <si>
    <t>IMPACTO PROMEDIO</t>
  </si>
  <si>
    <t>AÑO DE IMPLEMENTACIÓN 1</t>
  </si>
  <si>
    <t>AÑO DE IMPLEMENTACIÓN 2</t>
  </si>
  <si>
    <t>TOTAL</t>
  </si>
  <si>
    <t>POCA</t>
  </si>
  <si>
    <t>MUY POCA</t>
  </si>
  <si>
    <t>ACEPTABLE</t>
  </si>
  <si>
    <t>PROMEDIO</t>
  </si>
  <si>
    <t>BASTANTE</t>
  </si>
  <si>
    <t>TODA</t>
  </si>
  <si>
    <t>VALOR</t>
  </si>
  <si>
    <t>ANTES</t>
  </si>
  <si>
    <t>PUNTERO</t>
  </si>
  <si>
    <t>DESPUÉS</t>
  </si>
  <si>
    <t>VARIACIÓN PROMEDIO DE LA LITIGIOSIDAD</t>
  </si>
  <si>
    <r>
      <t xml:space="preserve">Para medir la implementación de la PPDA deben definirse indicadores. 
El indicador de gestión permite medir la ejecución o implementación </t>
    </r>
    <r>
      <rPr>
        <u/>
        <sz val="11"/>
        <color theme="1"/>
        <rFont val="Work Sans"/>
        <family val="3"/>
      </rPr>
      <t>de los mecanismos</t>
    </r>
    <r>
      <rPr>
        <sz val="11"/>
        <color theme="1"/>
        <rFont val="Work Sans"/>
        <family val="3"/>
      </rPr>
      <t>.  
Para la definición del indicador, debe diligenciar la información correspondiente, indicando qué constituye el numerador y qué constituye el denominador.  El numerador corresponde a la cantidad realizada y el denominador a la cantidad planeada.
Durante la implementación del plan de acción, deberá diligenciar los valores correspondientes a los numeradores y denominadores definidos en la fase de formulación de la PPD.</t>
    </r>
  </si>
  <si>
    <t>LINEAMIENTOS</t>
  </si>
  <si>
    <t>Es la causa del litigio, conforme al listado que tiene definido el eKOGUI.</t>
  </si>
  <si>
    <t>¿Y si la entidad no encuentra la causa en el listado de eKOGUI?</t>
  </si>
  <si>
    <t>LINEAMIENTOS PARA LA FORMULACIÓN, IMPLEMENTACIÓN Y SEGUIMIENTO DE LAS POLÍTICAS DE PREVENCIÓN DEL DAÑO ANTIJURÍDICO</t>
  </si>
  <si>
    <t xml:space="preserve"> FORMULACIÓN</t>
  </si>
  <si>
    <t>Se recomienda que a medida que se implementa el plan de acción a lo largo de cada año, se diligencien los indicadores de gestión y resultado con la información respectiva.
Esto permite llevar un control del avance a medida que se implementa.</t>
  </si>
  <si>
    <r>
      <t xml:space="preserve">En esta columna se justifica, brevemente, por qué se seleccionaron esos  insumos y esas causas eKOGUI. 
Se sugiere tomar en consideración factores como </t>
    </r>
    <r>
      <rPr>
        <u/>
        <sz val="11"/>
        <color theme="1"/>
        <rFont val="Work Sans"/>
        <family val="3"/>
      </rPr>
      <t>frecuencia</t>
    </r>
    <r>
      <rPr>
        <sz val="11"/>
        <color theme="1"/>
        <rFont val="Work Sans"/>
        <family val="3"/>
      </rPr>
      <t xml:space="preserve"> y </t>
    </r>
    <r>
      <rPr>
        <u/>
        <sz val="11"/>
        <color theme="1"/>
        <rFont val="Work Sans"/>
        <family val="3"/>
      </rPr>
      <t>valor</t>
    </r>
    <r>
      <rPr>
        <sz val="11"/>
        <color theme="1"/>
        <rFont val="Work Sans"/>
        <family val="3"/>
      </rPr>
      <t xml:space="preserve"> de las causas a seleccionar.</t>
    </r>
  </si>
  <si>
    <t>Causa eKogui</t>
  </si>
  <si>
    <t>Medida
¿qué?</t>
  </si>
  <si>
    <t>Otra Medida</t>
  </si>
  <si>
    <t>Período de implementación de la medida</t>
  </si>
  <si>
    <t>N° Mecanismo</t>
  </si>
  <si>
    <t>Mecanismo
¿cómo?</t>
  </si>
  <si>
    <t>Otro Mecanismo</t>
  </si>
  <si>
    <t>Ejecución del mecanismo</t>
  </si>
  <si>
    <t>Área responsable
¿quién?</t>
  </si>
  <si>
    <t>En caso de que alguna de sus medidas no esté parametrizada y haya seleccionado la opción "Otra", descríbala. 
Redáctela con verbos que denoten acción.</t>
  </si>
  <si>
    <t>En caso de que alguno de sus mecanismos no esté en las opciones prestablecidas, descríbalo brevemente.</t>
  </si>
  <si>
    <t>REPORTE DE LITIGIOSIDAD</t>
  </si>
  <si>
    <t>El siguiente, es el ejemplo puntual para una PPDA a formular en el 2019 e implementar en 2020 y 2021</t>
  </si>
  <si>
    <t>Seleccione el nombre de su entidad del listado desplegable, ubicando el cursor encima del campo gris y haciendo clic en la flecha del lado derecho.</t>
  </si>
  <si>
    <t>Ubique el cursor encima del nombre de cada columna, para ver unas breves instrucciones</t>
  </si>
  <si>
    <t xml:space="preserve">
Consiste en determinar acciones concretas a ejecutar. Para determinar la acción responda: 
¿Cuáles son las acciones concretas que permiten evitar que se configure la causa de daño o riesgo? ¿Qué debe hacerse para prevenir que se genere la subcausa? la respuesta a estas preguntas le permitirá determinar las medidas a ejecutar. 
Encontrará algunas opciones preestablecidas. En caso de que su medida no lo esté, por favor seleccione "Otra".</t>
  </si>
  <si>
    <r>
      <t xml:space="preserve">Identifique para cada medida el área de la entidad responsable de su ejecución. Responda: 
¿Qué área se responsabiliza de la ejecución de la medida?
No debe haber más de un área responsable.  En caso de que más de un área esté relacionada con la ejecución de una medida, la responsabilidad la deberá </t>
    </r>
    <r>
      <rPr>
        <u/>
        <sz val="11"/>
        <color theme="1"/>
        <rFont val="Work Sans"/>
        <family val="3"/>
      </rPr>
      <t>asumir una sola</t>
    </r>
    <r>
      <rPr>
        <sz val="11"/>
        <color theme="1"/>
        <rFont val="Work Sans"/>
        <family val="3"/>
      </rPr>
      <t>.
No se deben incluir como responsables cargos o nombres propios de las personas.</t>
    </r>
  </si>
  <si>
    <t>El Comité de Conciliación es el responsable de formular, aprobar y hacerle seguimiento a la PPDA. En consecuencia, debe realizar el análisis respectivo e involucrar las áreas misionales que requiera. Asimismo, en cumplimiento de su deber legal, debe hacer seguimiento y evaluación permanente para tomar decisiones estratégicas y adoptar las medidas necesarias para una eficaz prevención.</t>
  </si>
  <si>
    <r>
      <t xml:space="preserve">Para una correcta prevención del daño antijurídico, haga </t>
    </r>
    <r>
      <rPr>
        <b/>
        <sz val="14"/>
        <color theme="1"/>
        <rFont val="Work Sans"/>
        <family val="3"/>
      </rPr>
      <t>clic</t>
    </r>
    <r>
      <rPr>
        <sz val="14"/>
        <color theme="1"/>
        <rFont val="Work Sans"/>
        <family val="3"/>
      </rPr>
      <t xml:space="preserve"> en cada uno de los pasos del ciclo.</t>
    </r>
  </si>
  <si>
    <r>
      <t xml:space="preserve">La PPDA deberá ser formulada </t>
    </r>
    <r>
      <rPr>
        <b/>
        <u/>
        <sz val="11"/>
        <color theme="1"/>
        <rFont val="Work Sans"/>
        <family val="3"/>
      </rPr>
      <t>EN ESTE ARCHIVO DE EXCEL,</t>
    </r>
    <r>
      <rPr>
        <sz val="11"/>
        <color theme="1"/>
        <rFont val="Work Sans"/>
        <family val="3"/>
      </rPr>
      <t xml:space="preserve"> siguiendo las instrucciones.
Debe ser formulada cada dos (2) años para ser implementada por un término de dos (2) años calendario. 
La información objeto de análisis deberá ser de los ventiún (21) meses anteriores a la formuación, con corte a septiembre 30.
El siguiente flujograma, describe el procedimiento de formulación, implementación y seguimiento:</t>
    </r>
  </si>
  <si>
    <t>Justificación</t>
  </si>
  <si>
    <t>JUSTIFICACIÓN</t>
  </si>
  <si>
    <r>
      <t xml:space="preserve">Para medir la implementación de la PPDA deben definirse indicadores. 
El indicador de resultado permite medir la ejecución o implementación </t>
    </r>
    <r>
      <rPr>
        <u/>
        <sz val="11"/>
        <color theme="1"/>
        <rFont val="Work Sans"/>
        <family val="3"/>
      </rPr>
      <t>de las medidas</t>
    </r>
    <r>
      <rPr>
        <sz val="11"/>
        <color theme="1"/>
        <rFont val="Work Sans"/>
        <family val="3"/>
      </rPr>
      <t>. 
Para definir el indicador, sirve preguntarse ¿qué quiero lograr?  Igualmente sirve plantear el hecho generador en forma positiva.
Debe diligenciar la información correspondiente, indicando qué constituye el numerador y qué constituye el denominador.  
Durante la implementación del plan de acción, deberá diligenciar los valores correspondientes a los numeradores y denominadores definidos en la fase de formulación de la PPD.</t>
    </r>
  </si>
  <si>
    <t>Explicación del resultado</t>
  </si>
  <si>
    <t>Explicación del resultado total</t>
  </si>
  <si>
    <t xml:space="preserve">
Debe explicarse cómo se cumplirá el mecanismo. Puede resultar útil preguntarse a quién va dirigido, qué periodicidad tiene, si es grupal o individual etc.</t>
  </si>
  <si>
    <t>h) Posibilidad de aplicación de la figura de extensión de jurisprudencia en sede administrativa.</t>
  </si>
  <si>
    <t>LA INADECUADA   VIGILANCIA EN LA SUPERVISIÓN DE LOS CONTRATOS QUE SUSCRIBA LA ENTIDAD.</t>
  </si>
  <si>
    <t xml:space="preserve">GERENCIA GENERAL </t>
  </si>
  <si>
    <t xml:space="preserve">COMITÉ DE CAPACITACIONES </t>
  </si>
  <si>
    <t>ACTO ADMINISTRATIVO</t>
  </si>
  <si>
    <t>EMISIÓN DE BOLETINES JURIDICOS</t>
  </si>
  <si>
    <t>CAPACITACIÓN VIRTUAL Y/O PRESENCIAL  A LOS FUNCIONARIOS QUE EJERZAN LA SUPERVISIÓN EN LA ENTIDAD</t>
  </si>
  <si>
    <t>Teniendo en cuenta el bajo nivel de litigiosidad de la Entidad, ARTESANIAS DE COLOMBIA S.A  prioriza  el proceso laboral 11001310503420170077900  adelantado en su contra dado que el  impacto económico (respecto a la cuantificación de las pretensiones) y  administrativo al que se vería avocada la Entidad, frente a una pérdida de la Demanda. Es necesario señalar que  la Entidad debe prevenir cualquier tipo de litigios que se puedan presentar en su contra relacionados con la configuración de un contrato realidad.</t>
  </si>
  <si>
    <t xml:space="preserve">Realizar la capacitación a los funcionarios de la Entidad que ejerzan las etapas precontractual, contractual y post contractual respecto a la aplicación de sentencia de unificación  del Honorable Consejo de Estado  de fecha 9 de Septiembre de 2021 SUJ-025S2-2021 referente a los contratos de prestación de servicios , la cual será incluida dentro del plan de capacitaciones anual </t>
  </si>
  <si>
    <t xml:space="preserve">GESTIÓN LEGAL Y/O ADQUISICIÓN DE BIENES Y SERVCICIOS </t>
  </si>
  <si>
    <t xml:space="preserve">Elaborar un acto administrativo respecto a la aplicación de sentencia de unificación  del Honorable Consejo de Estado  de fecha 9 de Septiembre de 2021 SUJ-025S2-2021 referente a los contratos de prestación de servicios profesionales  </t>
  </si>
  <si>
    <t xml:space="preserve">Elaborar dos (2) Boletines anuales respecto a la debida aplicación de sentencia de unificación  del Honorable Consejo de Estado  de fecha 9 de Septiembre de 2021 SUJ-025S2-2021 referente a los contratos de prestación de servicios </t>
  </si>
  <si>
    <t>Número de instrucciones expedidas</t>
  </si>
  <si>
    <t>Número de instrucciones a expedir</t>
  </si>
  <si>
    <t>Número de actos administrativos proyectados</t>
  </si>
  <si>
    <t>Número de capacitaciones virtuales y/o presenciales realizadas 2022-2023</t>
  </si>
  <si>
    <t>Número de Boletines juridicos emitidos en 2022-2023</t>
  </si>
  <si>
    <t>Número de boletines juridicos a emitir en 2022-2023</t>
  </si>
  <si>
    <t>Número de capacitaciones virtuales y/o presenciales  a realizar 2022-2023</t>
  </si>
  <si>
    <t>Número de actos administrativos a proyectar</t>
  </si>
  <si>
    <t xml:space="preserve">El dia 29 de Marzo de 2022 Fueron actualizados todos los documentos correspondientes al proceso Gestión de Bienes y Servicios (Contratación)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</si>
</sst>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 #,##0.00_-;_-* &quot;-&quot;??_-;_-@_-"/>
    <numFmt numFmtId="164" formatCode="dd/mm/yyyy;@"/>
    <numFmt numFmtId="165" formatCode="_-* #,##0_-;\-* #,##0_-;_-* &quot;-&quot;??_-;_-@_-"/>
  </numFmts>
  <fonts count="59">
    <font>
      <sz val="11"/>
      <color theme="1"/>
      <name val="Calibri"/>
      <family val="2"/>
      <scheme val="minor"/>
    </font>
    <font>
      <sz val="11"/>
      <color theme="1"/>
      <name val="Work Sans"/>
      <family val="3"/>
    </font>
    <font>
      <sz val="11"/>
      <color theme="1"/>
      <name val="Calibri"/>
      <family val="2"/>
      <scheme val="minor"/>
    </font>
    <font>
      <sz val="11"/>
      <color indexed="8"/>
      <name val="Calibri"/>
      <family val="2"/>
      <scheme val="minor"/>
    </font>
    <font>
      <sz val="11"/>
      <color rgb="FF000000"/>
      <name val="Calibri"/>
      <family val="2"/>
      <scheme val="minor"/>
    </font>
    <font>
      <sz val="18"/>
      <color theme="0"/>
      <name val="Work Sans"/>
      <family val="3"/>
    </font>
    <font>
      <sz val="11"/>
      <color theme="0"/>
      <name val="Work Sans"/>
      <family val="3"/>
    </font>
    <font>
      <sz val="14"/>
      <color theme="0"/>
      <name val="Work Sans"/>
      <family val="3"/>
    </font>
    <font>
      <sz val="12"/>
      <color theme="0"/>
      <name val="Work Sans"/>
      <family val="3"/>
    </font>
    <font>
      <sz val="11"/>
      <color theme="1"/>
      <name val="Calibri"/>
      <family val="2"/>
      <charset val="177"/>
      <scheme val="minor"/>
    </font>
    <font>
      <sz val="11"/>
      <color rgb="FF9C6500"/>
      <name val="Calibri"/>
      <family val="2"/>
      <scheme val="minor"/>
    </font>
    <font>
      <b/>
      <sz val="11"/>
      <color theme="0"/>
      <name val="Work Sans"/>
      <family val="3"/>
    </font>
    <font>
      <u/>
      <sz val="11"/>
      <color theme="10"/>
      <name val="Calibri"/>
      <family val="2"/>
      <scheme val="minor"/>
    </font>
    <font>
      <b/>
      <sz val="11"/>
      <color theme="1"/>
      <name val="Calibri"/>
      <family val="2"/>
      <scheme val="minor"/>
    </font>
    <font>
      <sz val="10"/>
      <color theme="1"/>
      <name val="Arial"/>
      <family val="2"/>
    </font>
    <font>
      <sz val="11"/>
      <color rgb="FF000000"/>
      <name val="Work Sans"/>
      <family val="3"/>
    </font>
    <font>
      <sz val="14"/>
      <color theme="1"/>
      <name val="Work Sans"/>
      <family val="3"/>
    </font>
    <font>
      <u/>
      <sz val="20"/>
      <color theme="10"/>
      <name val="Work Sans"/>
      <family val="3"/>
    </font>
    <font>
      <u/>
      <sz val="20"/>
      <color theme="10"/>
      <name val="Work Sans"/>
      <family val="3"/>
    </font>
    <font>
      <sz val="10"/>
      <color rgb="FF000000"/>
      <name val="Work Sans"/>
      <family val="3"/>
    </font>
    <font>
      <b/>
      <sz val="28"/>
      <name val="Work Sans"/>
      <family val="3"/>
    </font>
    <font>
      <b/>
      <sz val="14"/>
      <color theme="1" tint="0.249977111117893"/>
      <name val="Work Sans"/>
      <family val="3"/>
    </font>
    <font>
      <b/>
      <sz val="9"/>
      <color theme="1" tint="0.249977111117893"/>
      <name val="Work Sans"/>
      <family val="3"/>
    </font>
    <font>
      <sz val="12"/>
      <color theme="1"/>
      <name val="Work Sans"/>
      <family val="3"/>
    </font>
    <font>
      <b/>
      <sz val="12"/>
      <color theme="1" tint="0.249977111117893"/>
      <name val="Work Sans"/>
      <family val="3"/>
    </font>
    <font>
      <b/>
      <sz val="14"/>
      <name val="Work Sans"/>
      <family val="3"/>
    </font>
    <font>
      <sz val="20"/>
      <color theme="10"/>
      <name val="Work Sans"/>
      <family val="3"/>
    </font>
    <font>
      <sz val="18"/>
      <color theme="10"/>
      <name val="Work Sans"/>
      <family val="3"/>
    </font>
    <font>
      <sz val="11"/>
      <color rgb="FF002060"/>
      <name val="Work Sans"/>
      <family val="3"/>
    </font>
    <font>
      <b/>
      <sz val="11"/>
      <color rgb="FF002060"/>
      <name val="Work Sans"/>
      <family val="3"/>
    </font>
    <font>
      <sz val="12"/>
      <color rgb="FF002060"/>
      <name val="Work Sans"/>
      <family val="3"/>
    </font>
    <font>
      <sz val="12"/>
      <color rgb="FF002060"/>
      <name val="Calibri"/>
      <family val="2"/>
      <scheme val="minor"/>
    </font>
    <font>
      <b/>
      <sz val="14"/>
      <color theme="0"/>
      <name val="Work Sans"/>
      <family val="3"/>
    </font>
    <font>
      <b/>
      <sz val="14"/>
      <color theme="1"/>
      <name val="Work Sans"/>
      <family val="3"/>
    </font>
    <font>
      <sz val="11"/>
      <name val="Work Sans"/>
      <family val="3"/>
    </font>
    <font>
      <sz val="18"/>
      <color theme="1"/>
      <name val="Calibri"/>
      <family val="2"/>
      <scheme val="minor"/>
    </font>
    <font>
      <sz val="14"/>
      <color theme="1"/>
      <name val="Calibri"/>
      <family val="2"/>
      <scheme val="minor"/>
    </font>
    <font>
      <u/>
      <sz val="11"/>
      <color theme="1"/>
      <name val="Work Sans"/>
      <family val="3"/>
    </font>
    <font>
      <b/>
      <sz val="12"/>
      <color theme="0"/>
      <name val="Work Sans"/>
      <family val="3"/>
    </font>
    <font>
      <b/>
      <sz val="12"/>
      <color theme="1"/>
      <name val="Calibri"/>
      <family val="2"/>
      <scheme val="minor"/>
    </font>
    <font>
      <b/>
      <sz val="18"/>
      <color theme="0"/>
      <name val="Work Sans"/>
      <family val="3"/>
    </font>
    <font>
      <sz val="11"/>
      <name val="Calibri"/>
      <family val="2"/>
      <scheme val="minor"/>
    </font>
    <font>
      <b/>
      <sz val="18"/>
      <color rgb="FF0070C0"/>
      <name val="Work Sans"/>
      <family val="3"/>
    </font>
    <font>
      <b/>
      <sz val="14"/>
      <color rgb="FF0070C0"/>
      <name val="Work Sans"/>
      <family val="3"/>
    </font>
    <font>
      <b/>
      <sz val="11"/>
      <color theme="1"/>
      <name val="Work Sans"/>
      <family val="3"/>
    </font>
    <font>
      <sz val="12"/>
      <color rgb="FF0070C0"/>
      <name val="Work Sans"/>
      <family val="3"/>
    </font>
    <font>
      <b/>
      <sz val="12"/>
      <color rgb="FF0070C0"/>
      <name val="Work Sans"/>
      <family val="3"/>
    </font>
    <font>
      <sz val="24"/>
      <color theme="1"/>
      <name val="Work Sans"/>
      <family val="3"/>
    </font>
    <font>
      <sz val="11"/>
      <color theme="0"/>
      <name val="Calibri"/>
      <family val="2"/>
      <scheme val="minor"/>
    </font>
    <font>
      <sz val="12"/>
      <color theme="1"/>
      <name val="Calibri"/>
      <family val="2"/>
      <scheme val="minor"/>
    </font>
    <font>
      <sz val="11"/>
      <color rgb="FF0070C0"/>
      <name val="Work Sans"/>
      <family val="3"/>
    </font>
    <font>
      <b/>
      <u/>
      <sz val="11"/>
      <color theme="1"/>
      <name val="Work Sans"/>
      <family val="3"/>
    </font>
    <font>
      <sz val="20"/>
      <color rgb="FF0070C0"/>
      <name val="Work Sans"/>
      <family val="3"/>
    </font>
    <font>
      <b/>
      <sz val="11"/>
      <color theme="0" tint="-0.499984740745262"/>
      <name val="Work Sans"/>
      <family val="3"/>
    </font>
    <font>
      <sz val="11"/>
      <color theme="0" tint="-0.499984740745262"/>
      <name val="Calibri"/>
      <family val="2"/>
      <scheme val="minor"/>
    </font>
    <font>
      <sz val="12"/>
      <color theme="0" tint="-0.499984740745262"/>
      <name val="Work Sans"/>
      <family val="3"/>
    </font>
    <font>
      <sz val="11"/>
      <name val="Work Sans"/>
    </font>
    <font>
      <sz val="9"/>
      <color indexed="81"/>
      <name val="Tahoma"/>
      <charset val="1"/>
    </font>
    <font>
      <b/>
      <sz val="9"/>
      <color indexed="81"/>
      <name val="Tahoma"/>
      <charset val="1"/>
    </font>
  </fonts>
  <fills count="24">
    <fill>
      <patternFill patternType="none"/>
    </fill>
    <fill>
      <patternFill patternType="gray125"/>
    </fill>
    <fill>
      <patternFill patternType="solid">
        <fgColor theme="0"/>
        <bgColor indexed="64"/>
      </patternFill>
    </fill>
    <fill>
      <patternFill patternType="solid">
        <fgColor rgb="FF0070C0"/>
        <bgColor indexed="64"/>
      </patternFill>
    </fill>
    <fill>
      <patternFill patternType="solid">
        <fgColor theme="4" tint="0.79998168889431442"/>
        <bgColor theme="4" tint="0.79998168889431442"/>
      </patternFill>
    </fill>
    <fill>
      <patternFill patternType="solid">
        <fgColor theme="0" tint="-0.14999847407452621"/>
        <bgColor theme="4" tint="0.79998168889431442"/>
      </patternFill>
    </fill>
    <fill>
      <patternFill patternType="solid">
        <fgColor theme="0" tint="-0.14999847407452621"/>
        <bgColor indexed="64"/>
      </patternFill>
    </fill>
    <fill>
      <patternFill patternType="solid">
        <fgColor rgb="FF00B0F0"/>
        <bgColor indexed="64"/>
      </patternFill>
    </fill>
    <fill>
      <patternFill patternType="solid">
        <fgColor rgb="FFFFEB9C"/>
      </patternFill>
    </fill>
    <fill>
      <patternFill patternType="solid">
        <fgColor theme="0" tint="-0.34998626667073579"/>
        <bgColor theme="4" tint="0.79998168889431442"/>
      </patternFill>
    </fill>
    <fill>
      <patternFill patternType="solid">
        <fgColor rgb="FF0070C0"/>
        <bgColor rgb="FF000000"/>
      </patternFill>
    </fill>
    <fill>
      <patternFill patternType="solid">
        <fgColor theme="4" tint="0.79998168889431442"/>
        <bgColor indexed="64"/>
      </patternFill>
    </fill>
    <fill>
      <patternFill patternType="solid">
        <fgColor theme="9" tint="0.79998168889431442"/>
        <bgColor indexed="64"/>
      </patternFill>
    </fill>
    <fill>
      <patternFill patternType="solid">
        <fgColor theme="4" tint="0.59999389629810485"/>
        <bgColor indexed="64"/>
      </patternFill>
    </fill>
    <fill>
      <patternFill patternType="solid">
        <fgColor theme="4" tint="-0.249977111117893"/>
        <bgColor indexed="64"/>
      </patternFill>
    </fill>
    <fill>
      <patternFill patternType="solid">
        <fgColor theme="9" tint="0.59999389629810485"/>
        <bgColor theme="4" tint="0.79998168889431442"/>
      </patternFill>
    </fill>
    <fill>
      <patternFill patternType="solid">
        <fgColor theme="8" tint="0.59999389629810485"/>
        <bgColor indexed="64"/>
      </patternFill>
    </fill>
    <fill>
      <patternFill patternType="solid">
        <fgColor theme="8" tint="-0.249977111117893"/>
        <bgColor indexed="64"/>
      </patternFill>
    </fill>
    <fill>
      <patternFill patternType="solid">
        <fgColor theme="8" tint="-0.499984740745262"/>
        <bgColor indexed="64"/>
      </patternFill>
    </fill>
    <fill>
      <patternFill patternType="solid">
        <fgColor theme="8" tint="-0.249977111117893"/>
        <bgColor theme="4" tint="0.79998168889431442"/>
      </patternFill>
    </fill>
    <fill>
      <patternFill patternType="solid">
        <fgColor theme="8" tint="0.59999389629810485"/>
        <bgColor theme="4" tint="0.79998168889431442"/>
      </patternFill>
    </fill>
    <fill>
      <patternFill patternType="solid">
        <fgColor theme="8"/>
        <bgColor indexed="64"/>
      </patternFill>
    </fill>
    <fill>
      <patternFill patternType="solid">
        <fgColor rgb="FF002060"/>
        <bgColor indexed="64"/>
      </patternFill>
    </fill>
    <fill>
      <patternFill patternType="solid">
        <fgColor rgb="FFFFFF00"/>
        <bgColor theme="4" tint="0.79998168889431442"/>
      </patternFill>
    </fill>
  </fills>
  <borders count="24">
    <border>
      <left/>
      <right/>
      <top/>
      <bottom/>
      <diagonal/>
    </border>
    <border>
      <left style="thin">
        <color theme="0"/>
      </left>
      <right style="thin">
        <color theme="0"/>
      </right>
      <top style="thin">
        <color theme="0"/>
      </top>
      <bottom style="thin">
        <color theme="0"/>
      </bottom>
      <diagonal/>
    </border>
    <border>
      <left style="thin">
        <color theme="0"/>
      </left>
      <right style="thin">
        <color theme="0"/>
      </right>
      <top/>
      <bottom style="thin">
        <color theme="0"/>
      </bottom>
      <diagonal/>
    </border>
    <border>
      <left style="thin">
        <color theme="0"/>
      </left>
      <right style="thin">
        <color theme="0"/>
      </right>
      <top style="thin">
        <color theme="0"/>
      </top>
      <bottom/>
      <diagonal/>
    </border>
    <border>
      <left style="thin">
        <color theme="0"/>
      </left>
      <right/>
      <top style="thin">
        <color theme="0"/>
      </top>
      <bottom/>
      <diagonal/>
    </border>
    <border>
      <left style="thin">
        <color theme="0"/>
      </left>
      <right/>
      <top style="thin">
        <color theme="0"/>
      </top>
      <bottom style="thin">
        <color theme="0"/>
      </bottom>
      <diagonal/>
    </border>
    <border>
      <left style="thin">
        <color theme="0"/>
      </left>
      <right/>
      <top style="thin">
        <color theme="0"/>
      </top>
      <bottom style="thin">
        <color theme="4" tint="0.39997558519241921"/>
      </bottom>
      <diagonal/>
    </border>
    <border>
      <left style="thin">
        <color theme="0"/>
      </left>
      <right style="thin">
        <color theme="0"/>
      </right>
      <top style="thin">
        <color theme="0"/>
      </top>
      <bottom style="thin">
        <color theme="4" tint="0.39997558519241921"/>
      </bottom>
      <diagonal/>
    </border>
    <border>
      <left style="thin">
        <color theme="0"/>
      </left>
      <right/>
      <top/>
      <bottom style="thin">
        <color theme="0"/>
      </bottom>
      <diagonal/>
    </border>
    <border>
      <left/>
      <right/>
      <top/>
      <bottom style="thin">
        <color theme="0"/>
      </bottom>
      <diagonal/>
    </border>
    <border>
      <left style="thin">
        <color theme="0"/>
      </left>
      <right/>
      <top/>
      <bottom/>
      <diagonal/>
    </border>
    <border>
      <left style="thin">
        <color theme="0"/>
      </left>
      <right style="thin">
        <color theme="0"/>
      </right>
      <top/>
      <bottom/>
      <diagonal/>
    </border>
    <border>
      <left/>
      <right style="thin">
        <color theme="0"/>
      </right>
      <top style="thin">
        <color theme="0"/>
      </top>
      <bottom style="thin">
        <color theme="0"/>
      </bottom>
      <diagonal/>
    </border>
    <border>
      <left/>
      <right style="thin">
        <color theme="0"/>
      </right>
      <top/>
      <bottom style="thin">
        <color theme="0"/>
      </bottom>
      <diagonal/>
    </border>
    <border>
      <left/>
      <right style="thin">
        <color theme="0"/>
      </right>
      <top style="thin">
        <color theme="0"/>
      </top>
      <bottom/>
      <diagonal/>
    </border>
    <border>
      <left/>
      <right/>
      <top style="thin">
        <color theme="0"/>
      </top>
      <bottom style="thin">
        <color theme="0"/>
      </bottom>
      <diagonal/>
    </border>
    <border>
      <left/>
      <right/>
      <top style="thin">
        <color theme="0"/>
      </top>
      <bottom/>
      <diagonal/>
    </border>
    <border>
      <left style="thin">
        <color theme="4"/>
      </left>
      <right/>
      <top style="thin">
        <color theme="4"/>
      </top>
      <bottom/>
      <diagonal/>
    </border>
    <border>
      <left/>
      <right style="thin">
        <color theme="4"/>
      </right>
      <top style="thin">
        <color theme="4"/>
      </top>
      <bottom/>
      <diagonal/>
    </border>
    <border>
      <left style="thin">
        <color theme="4"/>
      </left>
      <right/>
      <top/>
      <bottom/>
      <diagonal/>
    </border>
    <border>
      <left/>
      <right style="thin">
        <color theme="4"/>
      </right>
      <top/>
      <bottom/>
      <diagonal/>
    </border>
    <border>
      <left style="thin">
        <color theme="4"/>
      </left>
      <right/>
      <top/>
      <bottom style="thin">
        <color theme="4"/>
      </bottom>
      <diagonal/>
    </border>
    <border>
      <left/>
      <right style="thin">
        <color theme="4"/>
      </right>
      <top/>
      <bottom style="thin">
        <color theme="4"/>
      </bottom>
      <diagonal/>
    </border>
    <border>
      <left/>
      <right style="thin">
        <color theme="0"/>
      </right>
      <top/>
      <bottom/>
      <diagonal/>
    </border>
  </borders>
  <cellStyleXfs count="8">
    <xf numFmtId="0" fontId="0" fillId="0" borderId="0"/>
    <xf numFmtId="43" fontId="2" fillId="0" borderId="0" applyFont="0" applyFill="0" applyBorder="0" applyAlignment="0" applyProtection="0"/>
    <xf numFmtId="0" fontId="9" fillId="0" borderId="0"/>
    <xf numFmtId="0" fontId="10" fillId="8" borderId="0" applyNumberFormat="0" applyBorder="0" applyAlignment="0" applyProtection="0"/>
    <xf numFmtId="9" fontId="9" fillId="0" borderId="0" applyFont="0" applyFill="0" applyBorder="0" applyAlignment="0" applyProtection="0"/>
    <xf numFmtId="9" fontId="2" fillId="0" borderId="0" applyFont="0" applyFill="0" applyBorder="0" applyAlignment="0" applyProtection="0"/>
    <xf numFmtId="0" fontId="12" fillId="0" borderId="0" applyNumberFormat="0" applyFill="0" applyBorder="0" applyAlignment="0" applyProtection="0"/>
    <xf numFmtId="0" fontId="14" fillId="0" borderId="0"/>
  </cellStyleXfs>
  <cellXfs count="259">
    <xf numFmtId="0" fontId="0" fillId="0" borderId="0" xfId="0"/>
    <xf numFmtId="0" fontId="3" fillId="0" borderId="1" xfId="0" applyFont="1" applyBorder="1"/>
    <xf numFmtId="0" fontId="0" fillId="0" borderId="1" xfId="0" applyFont="1" applyFill="1" applyBorder="1" applyAlignment="1">
      <alignment horizontal="center"/>
    </xf>
    <xf numFmtId="0" fontId="3" fillId="0" borderId="1" xfId="0" applyFont="1" applyFill="1" applyBorder="1" applyAlignment="1">
      <alignment horizontal="center"/>
    </xf>
    <xf numFmtId="0" fontId="3" fillId="0" borderId="1" xfId="0" applyFont="1" applyBorder="1" applyAlignment="1">
      <alignment horizontal="center"/>
    </xf>
    <xf numFmtId="0" fontId="3" fillId="0" borderId="2" xfId="0" applyNumberFormat="1" applyFont="1" applyBorder="1"/>
    <xf numFmtId="0" fontId="0" fillId="0" borderId="1" xfId="0" applyFont="1" applyBorder="1"/>
    <xf numFmtId="0" fontId="3" fillId="0" borderId="3" xfId="0" applyFont="1" applyBorder="1"/>
    <xf numFmtId="0" fontId="3" fillId="0" borderId="4" xfId="0" applyFont="1" applyBorder="1"/>
    <xf numFmtId="0" fontId="0" fillId="0" borderId="3" xfId="0" applyFont="1" applyBorder="1"/>
    <xf numFmtId="0" fontId="0" fillId="0" borderId="1" xfId="0" applyFont="1" applyBorder="1" applyAlignment="1">
      <alignment wrapText="1"/>
    </xf>
    <xf numFmtId="0" fontId="0" fillId="0" borderId="4" xfId="0" applyFont="1" applyBorder="1"/>
    <xf numFmtId="0" fontId="0" fillId="0" borderId="5" xfId="0" applyFont="1" applyBorder="1"/>
    <xf numFmtId="0" fontId="3" fillId="0" borderId="5" xfId="0" applyFont="1" applyBorder="1"/>
    <xf numFmtId="0" fontId="2" fillId="0" borderId="1" xfId="0" applyFont="1" applyBorder="1"/>
    <xf numFmtId="0" fontId="2" fillId="4" borderId="1" xfId="0" applyFont="1" applyFill="1" applyBorder="1"/>
    <xf numFmtId="0" fontId="2" fillId="0" borderId="3" xfId="0" applyFont="1" applyBorder="1"/>
    <xf numFmtId="0" fontId="3" fillId="0" borderId="2" xfId="0" applyFont="1" applyBorder="1"/>
    <xf numFmtId="1" fontId="0" fillId="0" borderId="0" xfId="0" applyNumberFormat="1"/>
    <xf numFmtId="0" fontId="0" fillId="0" borderId="7" xfId="0" applyFont="1" applyBorder="1"/>
    <xf numFmtId="0" fontId="1" fillId="2" borderId="0" xfId="0" applyFont="1" applyFill="1"/>
    <xf numFmtId="0" fontId="1" fillId="5" borderId="1" xfId="0" applyFont="1" applyFill="1" applyBorder="1" applyAlignment="1">
      <alignment horizontal="center" vertical="center" wrapText="1"/>
    </xf>
    <xf numFmtId="0" fontId="1" fillId="5" borderId="12" xfId="0" applyFont="1" applyFill="1" applyBorder="1" applyAlignment="1">
      <alignment horizontal="left" vertical="center" wrapText="1"/>
    </xf>
    <xf numFmtId="0" fontId="0" fillId="0" borderId="0" xfId="0" applyAlignment="1">
      <alignment vertical="center"/>
    </xf>
    <xf numFmtId="14" fontId="0" fillId="0" borderId="0" xfId="0" applyNumberFormat="1"/>
    <xf numFmtId="9" fontId="1" fillId="9" borderId="1" xfId="5" applyFont="1" applyFill="1" applyBorder="1" applyAlignment="1">
      <alignment horizontal="center" vertical="center" wrapText="1"/>
    </xf>
    <xf numFmtId="0" fontId="13" fillId="0" borderId="0" xfId="0" applyFont="1" applyAlignment="1">
      <alignment horizontal="center"/>
    </xf>
    <xf numFmtId="0" fontId="4" fillId="0" borderId="1" xfId="0" applyFont="1" applyBorder="1"/>
    <xf numFmtId="0" fontId="0" fillId="0" borderId="0" xfId="0" applyFont="1" applyBorder="1"/>
    <xf numFmtId="0" fontId="3" fillId="0" borderId="1" xfId="0" applyFont="1" applyBorder="1" applyAlignment="1">
      <alignment horizontal="left"/>
    </xf>
    <xf numFmtId="0" fontId="3" fillId="0" borderId="0" xfId="0" applyFont="1" applyBorder="1"/>
    <xf numFmtId="0" fontId="0" fillId="0" borderId="1" xfId="0" applyBorder="1"/>
    <xf numFmtId="0" fontId="3" fillId="0" borderId="6" xfId="0" applyFont="1" applyBorder="1"/>
    <xf numFmtId="0" fontId="2" fillId="4" borderId="5" xfId="0" applyFont="1" applyFill="1" applyBorder="1"/>
    <xf numFmtId="1" fontId="0" fillId="0" borderId="2" xfId="0" applyNumberFormat="1" applyBorder="1"/>
    <xf numFmtId="0" fontId="3" fillId="0" borderId="0" xfId="0" applyNumberFormat="1" applyFont="1" applyBorder="1"/>
    <xf numFmtId="0" fontId="0" fillId="0" borderId="2" xfId="0" applyNumberFormat="1" applyBorder="1"/>
    <xf numFmtId="0" fontId="3" fillId="0" borderId="1" xfId="0" applyFont="1" applyFill="1" applyBorder="1"/>
    <xf numFmtId="0" fontId="1" fillId="0" borderId="0" xfId="0" applyFont="1" applyFill="1"/>
    <xf numFmtId="0" fontId="1" fillId="0" borderId="0" xfId="0" applyFont="1"/>
    <xf numFmtId="0" fontId="1" fillId="5" borderId="1" xfId="0" applyFont="1" applyFill="1" applyBorder="1" applyAlignment="1" applyProtection="1">
      <alignment horizontal="center" vertical="center" wrapText="1"/>
      <protection locked="0"/>
    </xf>
    <xf numFmtId="0" fontId="16" fillId="0" borderId="0" xfId="0" applyFont="1"/>
    <xf numFmtId="0" fontId="16" fillId="11" borderId="0" xfId="0" applyFont="1" applyFill="1"/>
    <xf numFmtId="0" fontId="16" fillId="12" borderId="0" xfId="0" applyFont="1" applyFill="1"/>
    <xf numFmtId="0" fontId="1" fillId="0" borderId="13" xfId="0" applyFont="1" applyBorder="1" applyAlignment="1">
      <alignment horizontal="center"/>
    </xf>
    <xf numFmtId="0" fontId="1" fillId="0" borderId="2" xfId="0" applyFont="1" applyBorder="1" applyAlignment="1">
      <alignment horizontal="center"/>
    </xf>
    <xf numFmtId="0" fontId="1" fillId="0" borderId="8" xfId="0" applyFont="1" applyBorder="1" applyAlignment="1">
      <alignment horizontal="center"/>
    </xf>
    <xf numFmtId="0" fontId="1" fillId="0" borderId="12" xfId="0" applyFont="1" applyBorder="1"/>
    <xf numFmtId="0" fontId="1" fillId="0" borderId="1" xfId="0" applyFont="1" applyBorder="1"/>
    <xf numFmtId="0" fontId="1" fillId="0" borderId="5" xfId="0" applyFont="1" applyBorder="1"/>
    <xf numFmtId="0" fontId="1" fillId="0" borderId="14" xfId="0" applyFont="1" applyBorder="1"/>
    <xf numFmtId="0" fontId="1" fillId="0" borderId="3" xfId="0" applyFont="1" applyBorder="1"/>
    <xf numFmtId="0" fontId="1" fillId="0" borderId="4" xfId="0" applyFont="1" applyBorder="1"/>
    <xf numFmtId="0" fontId="21" fillId="0" borderId="0" xfId="7" applyFont="1"/>
    <xf numFmtId="0" fontId="1" fillId="0" borderId="0" xfId="0" applyFont="1" applyBorder="1"/>
    <xf numFmtId="0" fontId="22" fillId="0" borderId="0" xfId="7" applyFont="1"/>
    <xf numFmtId="0" fontId="28" fillId="13" borderId="2" xfId="6" applyFont="1" applyFill="1" applyBorder="1" applyAlignment="1">
      <alignment horizontal="center" vertical="center" wrapText="1"/>
    </xf>
    <xf numFmtId="0" fontId="11" fillId="0" borderId="0" xfId="0" applyFont="1" applyFill="1" applyAlignment="1">
      <alignment horizontal="center" vertical="center" wrapText="1"/>
    </xf>
    <xf numFmtId="0" fontId="29" fillId="0" borderId="0" xfId="0" applyFont="1" applyFill="1" applyAlignment="1">
      <alignment horizontal="center" vertical="center" wrapText="1"/>
    </xf>
    <xf numFmtId="0" fontId="0" fillId="0" borderId="0" xfId="0" applyAlignment="1">
      <alignment horizontal="center"/>
    </xf>
    <xf numFmtId="0" fontId="6" fillId="3" borderId="2"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0" fillId="0" borderId="0" xfId="0" applyAlignment="1">
      <alignment wrapText="1"/>
    </xf>
    <xf numFmtId="0" fontId="27" fillId="0" borderId="0" xfId="6" applyFont="1" applyFill="1" applyBorder="1" applyAlignment="1">
      <alignment horizontal="center" vertical="center"/>
    </xf>
    <xf numFmtId="0" fontId="0" fillId="0" borderId="0" xfId="0" applyFill="1"/>
    <xf numFmtId="0" fontId="8" fillId="0" borderId="0" xfId="0" applyFont="1" applyFill="1" applyAlignment="1">
      <alignment horizontal="center" vertical="center"/>
    </xf>
    <xf numFmtId="9" fontId="1" fillId="15" borderId="1" xfId="5" applyFont="1" applyFill="1" applyBorder="1" applyAlignment="1">
      <alignment horizontal="center" vertical="center" wrapText="1"/>
    </xf>
    <xf numFmtId="0" fontId="6" fillId="17" borderId="1" xfId="0" applyFont="1" applyFill="1" applyBorder="1" applyAlignment="1">
      <alignment horizontal="center" vertical="center" wrapText="1"/>
    </xf>
    <xf numFmtId="0" fontId="6" fillId="3" borderId="15" xfId="0" applyFont="1" applyFill="1" applyBorder="1" applyAlignment="1">
      <alignment horizontal="center" vertical="center" wrapText="1"/>
    </xf>
    <xf numFmtId="1" fontId="6" fillId="19" borderId="1" xfId="0" applyNumberFormat="1" applyFont="1" applyFill="1" applyBorder="1" applyAlignment="1">
      <alignment horizontal="center" vertical="center" wrapText="1"/>
    </xf>
    <xf numFmtId="0" fontId="32" fillId="0" borderId="0" xfId="0" applyFont="1" applyFill="1" applyAlignment="1">
      <alignment horizontal="center" vertical="center"/>
    </xf>
    <xf numFmtId="165" fontId="1" fillId="5" borderId="1" xfId="0" applyNumberFormat="1" applyFont="1" applyFill="1" applyBorder="1" applyAlignment="1">
      <alignment horizontal="left" vertical="center" wrapText="1" indent="1"/>
    </xf>
    <xf numFmtId="0" fontId="34" fillId="16" borderId="1" xfId="0" applyFont="1" applyFill="1" applyBorder="1" applyAlignment="1">
      <alignment horizontal="center" vertical="center" wrapText="1"/>
    </xf>
    <xf numFmtId="0" fontId="1" fillId="0" borderId="0" xfId="0" applyFont="1" applyFill="1" applyBorder="1" applyAlignment="1">
      <alignment horizontal="center" vertical="center"/>
    </xf>
    <xf numFmtId="49" fontId="20" fillId="0" borderId="0" xfId="0" applyNumberFormat="1" applyFont="1" applyAlignment="1">
      <alignment horizontal="justify" vertical="center" wrapText="1"/>
    </xf>
    <xf numFmtId="0" fontId="6" fillId="3" borderId="1" xfId="0" applyFont="1" applyFill="1" applyBorder="1" applyAlignment="1">
      <alignment horizontal="center" vertical="center" wrapText="1"/>
    </xf>
    <xf numFmtId="0" fontId="36" fillId="0" borderId="0" xfId="0" applyFont="1" applyAlignment="1">
      <alignment vertical="center" wrapText="1"/>
    </xf>
    <xf numFmtId="0" fontId="0" fillId="0" borderId="0" xfId="0" applyAlignment="1">
      <alignment wrapText="1"/>
    </xf>
    <xf numFmtId="0" fontId="36" fillId="0" borderId="0" xfId="0" applyFont="1" applyAlignment="1">
      <alignment wrapText="1"/>
    </xf>
    <xf numFmtId="0" fontId="0" fillId="0" borderId="0" xfId="0" applyNumberFormat="1" applyAlignment="1">
      <alignment horizontal="center" vertical="center"/>
    </xf>
    <xf numFmtId="0" fontId="0" fillId="0" borderId="0" xfId="0" applyAlignment="1">
      <alignment horizontal="center" vertical="center"/>
    </xf>
    <xf numFmtId="0" fontId="45" fillId="0" borderId="0" xfId="0" applyFont="1" applyFill="1" applyBorder="1" applyAlignment="1">
      <alignment horizontal="center" vertical="center"/>
    </xf>
    <xf numFmtId="0" fontId="45" fillId="0" borderId="0" xfId="0" applyFont="1" applyFill="1" applyAlignment="1">
      <alignment horizontal="center" vertical="center"/>
    </xf>
    <xf numFmtId="9" fontId="0" fillId="0" borderId="0" xfId="0" applyNumberFormat="1"/>
    <xf numFmtId="0" fontId="8" fillId="21" borderId="1" xfId="0" applyFont="1" applyFill="1" applyBorder="1"/>
    <xf numFmtId="0" fontId="8" fillId="21" borderId="1" xfId="0" applyFont="1" applyFill="1" applyBorder="1" applyAlignment="1">
      <alignment horizontal="center"/>
    </xf>
    <xf numFmtId="9" fontId="1" fillId="6" borderId="1" xfId="0" applyNumberFormat="1" applyFont="1" applyFill="1" applyBorder="1" applyAlignment="1">
      <alignment horizontal="center"/>
    </xf>
    <xf numFmtId="9" fontId="1" fillId="6" borderId="1" xfId="0" applyNumberFormat="1" applyFont="1" applyFill="1" applyBorder="1" applyAlignment="1">
      <alignment horizontal="center" vertical="center"/>
    </xf>
    <xf numFmtId="0" fontId="44" fillId="6" borderId="1" xfId="0" applyFont="1" applyFill="1" applyBorder="1"/>
    <xf numFmtId="2" fontId="0" fillId="0" borderId="0" xfId="0" applyNumberFormat="1"/>
    <xf numFmtId="0" fontId="41" fillId="0" borderId="0" xfId="0" applyFont="1"/>
    <xf numFmtId="0" fontId="12" fillId="0" borderId="13" xfId="6" applyFill="1" applyBorder="1" applyAlignment="1">
      <alignment horizontal="center" vertical="center" wrapText="1"/>
    </xf>
    <xf numFmtId="0" fontId="46" fillId="0" borderId="0" xfId="6" applyFont="1" applyFill="1" applyBorder="1" applyAlignment="1">
      <alignment horizontal="center" vertical="center"/>
    </xf>
    <xf numFmtId="0" fontId="46" fillId="0" borderId="0" xfId="6" applyFont="1" applyFill="1" applyAlignment="1">
      <alignment horizontal="center" vertical="center"/>
    </xf>
    <xf numFmtId="0" fontId="0" fillId="0" borderId="0" xfId="0" applyAlignment="1">
      <alignment vertical="center" wrapText="1"/>
    </xf>
    <xf numFmtId="0" fontId="0" fillId="0" borderId="0" xfId="0" applyAlignment="1">
      <alignment wrapText="1"/>
    </xf>
    <xf numFmtId="0" fontId="36" fillId="0" borderId="0" xfId="0" applyFont="1" applyAlignment="1">
      <alignment horizontal="center" vertical="center"/>
    </xf>
    <xf numFmtId="0" fontId="36" fillId="0" borderId="0" xfId="0" applyFont="1" applyAlignment="1">
      <alignment wrapText="1"/>
    </xf>
    <xf numFmtId="0" fontId="7" fillId="0" borderId="0" xfId="0" applyFont="1" applyFill="1" applyAlignment="1">
      <alignment horizontal="center" vertical="center"/>
    </xf>
    <xf numFmtId="0" fontId="1" fillId="0" borderId="0" xfId="0" applyFont="1" applyFill="1" applyBorder="1"/>
    <xf numFmtId="0" fontId="34" fillId="0" borderId="0" xfId="0" applyFont="1" applyFill="1"/>
    <xf numFmtId="0" fontId="1" fillId="0" borderId="0" xfId="0" applyFont="1" applyFill="1" applyAlignment="1">
      <alignment horizontal="justify" vertical="center" wrapText="1"/>
    </xf>
    <xf numFmtId="0" fontId="1" fillId="0" borderId="0" xfId="0" applyFont="1" applyAlignment="1">
      <alignment horizontal="justify" vertical="center" wrapText="1"/>
    </xf>
    <xf numFmtId="0" fontId="5" fillId="0" borderId="0" xfId="0" applyFont="1" applyFill="1" applyBorder="1" applyAlignment="1">
      <alignment horizontal="center" vertical="center"/>
    </xf>
    <xf numFmtId="0" fontId="5" fillId="0" borderId="0" xfId="0" applyFont="1" applyFill="1" applyAlignment="1">
      <alignment vertical="center"/>
    </xf>
    <xf numFmtId="0" fontId="5" fillId="0" borderId="0" xfId="0" applyFont="1" applyFill="1" applyAlignment="1">
      <alignment horizontal="center" vertical="center"/>
    </xf>
    <xf numFmtId="0" fontId="28" fillId="13" borderId="13" xfId="6" applyFont="1" applyFill="1" applyBorder="1" applyAlignment="1">
      <alignment horizontal="center" vertical="center" wrapText="1"/>
    </xf>
    <xf numFmtId="0" fontId="0" fillId="0" borderId="0" xfId="0" applyFill="1" applyBorder="1"/>
    <xf numFmtId="0" fontId="18" fillId="0" borderId="0" xfId="6" applyFont="1" applyFill="1" applyBorder="1" applyAlignment="1">
      <alignment horizontal="center"/>
    </xf>
    <xf numFmtId="0" fontId="43" fillId="0" borderId="0" xfId="6" applyFont="1" applyFill="1" applyAlignment="1">
      <alignment horizontal="center" vertical="center"/>
    </xf>
    <xf numFmtId="0" fontId="0" fillId="0" borderId="0" xfId="0" applyAlignment="1"/>
    <xf numFmtId="0" fontId="43" fillId="0" borderId="0" xfId="6" applyFont="1" applyFill="1" applyBorder="1" applyAlignment="1">
      <alignment horizontal="center" vertical="center" wrapText="1"/>
    </xf>
    <xf numFmtId="0" fontId="16" fillId="0" borderId="0" xfId="0" applyFont="1" applyFill="1"/>
    <xf numFmtId="0" fontId="48" fillId="0" borderId="0" xfId="0" applyFont="1"/>
    <xf numFmtId="1" fontId="48" fillId="0" borderId="0" xfId="0" applyNumberFormat="1" applyFont="1"/>
    <xf numFmtId="0" fontId="16" fillId="0" borderId="0" xfId="0" applyFont="1" applyAlignment="1"/>
    <xf numFmtId="0" fontId="0" fillId="0" borderId="0" xfId="0" applyFill="1" applyAlignment="1">
      <alignment wrapText="1"/>
    </xf>
    <xf numFmtId="0" fontId="1" fillId="0" borderId="0" xfId="0" applyFont="1" applyFill="1" applyBorder="1" applyAlignment="1">
      <alignment horizontal="center" vertical="center"/>
    </xf>
    <xf numFmtId="0" fontId="36" fillId="0" borderId="0" xfId="0" applyFont="1" applyAlignment="1"/>
    <xf numFmtId="0" fontId="0" fillId="0" borderId="0" xfId="0" applyFill="1" applyBorder="1" applyAlignment="1">
      <alignment wrapText="1"/>
    </xf>
    <xf numFmtId="0" fontId="0" fillId="0" borderId="0" xfId="0" applyFill="1" applyBorder="1" applyAlignment="1"/>
    <xf numFmtId="0" fontId="1" fillId="6" borderId="12" xfId="0" applyFont="1" applyFill="1" applyBorder="1" applyAlignment="1" applyProtection="1">
      <alignment horizontal="left" vertical="center" wrapText="1" indent="1"/>
      <protection locked="0"/>
    </xf>
    <xf numFmtId="0" fontId="1" fillId="6" borderId="1" xfId="0" applyFont="1" applyFill="1" applyBorder="1" applyAlignment="1" applyProtection="1">
      <alignment horizontal="left" vertical="center" wrapText="1" indent="1"/>
      <protection locked="0"/>
    </xf>
    <xf numFmtId="0" fontId="1" fillId="6" borderId="5" xfId="0" applyFont="1" applyFill="1" applyBorder="1" applyAlignment="1" applyProtection="1">
      <alignment horizontal="center" vertical="center" wrapText="1"/>
      <protection locked="0"/>
    </xf>
    <xf numFmtId="0" fontId="1" fillId="6" borderId="1" xfId="0" applyFont="1" applyFill="1" applyBorder="1" applyAlignment="1" applyProtection="1">
      <alignment horizontal="center" vertical="center" wrapText="1"/>
      <protection locked="0"/>
    </xf>
    <xf numFmtId="164" fontId="1" fillId="6" borderId="5" xfId="0" applyNumberFormat="1" applyFont="1" applyFill="1" applyBorder="1" applyAlignment="1" applyProtection="1">
      <alignment horizontal="center" vertical="center"/>
      <protection locked="0"/>
    </xf>
    <xf numFmtId="0" fontId="1" fillId="0" borderId="0" xfId="0" applyFont="1" applyFill="1" applyProtection="1">
      <protection locked="0"/>
    </xf>
    <xf numFmtId="0" fontId="0" fillId="0" borderId="0" xfId="0" applyProtection="1">
      <protection locked="0"/>
    </xf>
    <xf numFmtId="0" fontId="1" fillId="6" borderId="1" xfId="0" applyFont="1" applyFill="1" applyBorder="1" applyAlignment="1" applyProtection="1">
      <alignment horizontal="left" vertical="center" indent="1"/>
      <protection locked="0"/>
    </xf>
    <xf numFmtId="0" fontId="1" fillId="6" borderId="2" xfId="0" applyFont="1" applyFill="1" applyBorder="1" applyAlignment="1" applyProtection="1">
      <alignment horizontal="left" vertical="center" indent="1"/>
      <protection locked="0"/>
    </xf>
    <xf numFmtId="1" fontId="6" fillId="19" borderId="1" xfId="0" applyNumberFormat="1" applyFont="1" applyFill="1" applyBorder="1" applyAlignment="1" applyProtection="1">
      <alignment horizontal="center" vertical="center" wrapText="1"/>
      <protection locked="0"/>
    </xf>
    <xf numFmtId="9" fontId="1" fillId="9" borderId="1" xfId="5" applyFont="1" applyFill="1" applyBorder="1" applyAlignment="1" applyProtection="1">
      <alignment horizontal="center" vertical="center" wrapText="1"/>
      <protection locked="0"/>
    </xf>
    <xf numFmtId="9" fontId="1" fillId="9" borderId="1" xfId="5" applyFont="1" applyFill="1" applyBorder="1" applyAlignment="1" applyProtection="1">
      <alignment horizontal="center" vertical="center" wrapText="1"/>
    </xf>
    <xf numFmtId="1" fontId="1" fillId="20" borderId="1" xfId="0" applyNumberFormat="1" applyFont="1" applyFill="1" applyBorder="1" applyAlignment="1" applyProtection="1">
      <alignment horizontal="center" vertical="center" wrapText="1"/>
      <protection locked="0"/>
    </xf>
    <xf numFmtId="0" fontId="1" fillId="0" borderId="0" xfId="0" applyFont="1" applyAlignment="1"/>
    <xf numFmtId="0" fontId="40" fillId="0" borderId="0" xfId="0" applyFont="1" applyFill="1" applyAlignment="1">
      <alignment horizontal="center" vertical="center"/>
    </xf>
    <xf numFmtId="0" fontId="55" fillId="0" borderId="0" xfId="0" applyFont="1" applyFill="1" applyBorder="1" applyAlignment="1">
      <alignment vertical="center"/>
    </xf>
    <xf numFmtId="0" fontId="30" fillId="11" borderId="12" xfId="6" applyFont="1" applyFill="1" applyBorder="1" applyAlignment="1">
      <alignment horizontal="center" vertical="center"/>
    </xf>
    <xf numFmtId="0" fontId="48" fillId="22" borderId="1" xfId="0" applyFont="1" applyFill="1" applyBorder="1" applyAlignment="1" applyProtection="1">
      <alignment horizontal="left" vertical="center" wrapText="1" indent="1"/>
      <protection locked="0"/>
    </xf>
    <xf numFmtId="0" fontId="1" fillId="20" borderId="1" xfId="5" applyNumberFormat="1" applyFont="1" applyFill="1" applyBorder="1" applyAlignment="1" applyProtection="1">
      <alignment horizontal="left" vertical="center" indent="1"/>
      <protection locked="0"/>
    </xf>
    <xf numFmtId="0" fontId="1" fillId="20" borderId="1" xfId="5" applyNumberFormat="1" applyFont="1" applyFill="1" applyBorder="1" applyAlignment="1" applyProtection="1">
      <alignment horizontal="left" vertical="center" wrapText="1" indent="1"/>
      <protection locked="0"/>
    </xf>
    <xf numFmtId="0" fontId="1" fillId="19" borderId="1" xfId="5" applyNumberFormat="1" applyFont="1" applyFill="1" applyBorder="1" applyAlignment="1" applyProtection="1">
      <alignment horizontal="left" vertical="center" wrapText="1" indent="1"/>
      <protection locked="0"/>
    </xf>
    <xf numFmtId="0" fontId="48" fillId="22" borderId="1" xfId="0" applyNumberFormat="1" applyFont="1" applyFill="1" applyBorder="1" applyAlignment="1" applyProtection="1">
      <alignment horizontal="left" vertical="center" wrapText="1" indent="1"/>
      <protection locked="0"/>
    </xf>
    <xf numFmtId="0" fontId="1" fillId="16" borderId="1" xfId="5" applyNumberFormat="1" applyFont="1" applyFill="1" applyBorder="1" applyAlignment="1" applyProtection="1">
      <alignment horizontal="left" vertical="center" wrapText="1" indent="1"/>
      <protection locked="0"/>
    </xf>
    <xf numFmtId="0" fontId="1" fillId="17" borderId="1" xfId="5" applyNumberFormat="1" applyFont="1" applyFill="1" applyBorder="1" applyAlignment="1" applyProtection="1">
      <alignment horizontal="left" vertical="center" wrapText="1" indent="1"/>
      <protection locked="0"/>
    </xf>
    <xf numFmtId="0" fontId="56" fillId="6" borderId="1" xfId="0" applyFont="1" applyFill="1" applyBorder="1" applyAlignment="1" applyProtection="1">
      <alignment horizontal="left" vertical="center" wrapText="1" indent="1"/>
      <protection locked="0"/>
    </xf>
    <xf numFmtId="0" fontId="1" fillId="23" borderId="1" xfId="0" applyFont="1" applyFill="1" applyBorder="1" applyAlignment="1" applyProtection="1">
      <alignment horizontal="center" vertical="center" wrapText="1"/>
      <protection locked="0"/>
    </xf>
    <xf numFmtId="0" fontId="52" fillId="11" borderId="0" xfId="6" applyFont="1" applyFill="1" applyBorder="1" applyAlignment="1">
      <alignment horizontal="center"/>
    </xf>
    <xf numFmtId="49" fontId="20" fillId="0" borderId="0" xfId="0" applyNumberFormat="1" applyFont="1" applyAlignment="1">
      <alignment horizontal="justify" vertical="center" wrapText="1"/>
    </xf>
    <xf numFmtId="0" fontId="1" fillId="0" borderId="0" xfId="0" applyFont="1" applyAlignment="1">
      <alignment horizontal="justify" vertical="center" wrapText="1"/>
    </xf>
    <xf numFmtId="0" fontId="19" fillId="10" borderId="0" xfId="7" applyFont="1" applyFill="1" applyAlignment="1">
      <alignment horizontal="center"/>
    </xf>
    <xf numFmtId="0" fontId="25" fillId="0" borderId="0" xfId="7" applyFont="1" applyAlignment="1">
      <alignment horizontal="right"/>
    </xf>
    <xf numFmtId="0" fontId="16" fillId="0" borderId="0" xfId="0" applyFont="1" applyAlignment="1">
      <alignment horizontal="right"/>
    </xf>
    <xf numFmtId="0" fontId="24" fillId="6" borderId="0" xfId="7" applyFont="1" applyFill="1" applyAlignment="1" applyProtection="1">
      <alignment horizontal="left" vertical="center" wrapText="1" indent="1"/>
      <protection locked="0"/>
    </xf>
    <xf numFmtId="0" fontId="1" fillId="0" borderId="0" xfId="0" applyFont="1" applyAlignment="1" applyProtection="1">
      <alignment horizontal="left" vertical="center" wrapText="1" indent="1"/>
      <protection locked="0"/>
    </xf>
    <xf numFmtId="0" fontId="26" fillId="11" borderId="0" xfId="6" applyFont="1" applyFill="1" applyAlignment="1" applyProtection="1">
      <alignment horizontal="center"/>
    </xf>
    <xf numFmtId="0" fontId="26" fillId="11" borderId="0" xfId="6" applyFont="1" applyFill="1" applyBorder="1" applyAlignment="1">
      <alignment horizontal="center"/>
    </xf>
    <xf numFmtId="0" fontId="53" fillId="0" borderId="0" xfId="7" applyFont="1" applyAlignment="1">
      <alignment horizontal="left" vertical="center" wrapText="1"/>
    </xf>
    <xf numFmtId="0" fontId="54" fillId="0" borderId="0" xfId="0" applyFont="1" applyAlignment="1">
      <alignment horizontal="left" vertical="center" wrapText="1"/>
    </xf>
    <xf numFmtId="0" fontId="32" fillId="3" borderId="0" xfId="0" applyFont="1" applyFill="1" applyAlignment="1">
      <alignment horizontal="center" vertical="center" wrapText="1"/>
    </xf>
    <xf numFmtId="0" fontId="23" fillId="5" borderId="10" xfId="0" applyFont="1" applyFill="1" applyBorder="1" applyAlignment="1">
      <alignment horizontal="left" vertical="center" wrapText="1"/>
    </xf>
    <xf numFmtId="0" fontId="23" fillId="5" borderId="0" xfId="0" applyFont="1" applyFill="1" applyBorder="1" applyAlignment="1">
      <alignment horizontal="left" vertical="center" wrapText="1"/>
    </xf>
    <xf numFmtId="0" fontId="15" fillId="0" borderId="0" xfId="0" applyFont="1" applyFill="1" applyAlignment="1">
      <alignment horizontal="justify" vertical="center"/>
    </xf>
    <xf numFmtId="0" fontId="1" fillId="0" borderId="0" xfId="0" applyFont="1" applyFill="1" applyAlignment="1">
      <alignment horizontal="justify" vertical="center"/>
    </xf>
    <xf numFmtId="0" fontId="16" fillId="0" borderId="0" xfId="0" applyFont="1" applyAlignment="1">
      <alignment horizontal="center"/>
    </xf>
    <xf numFmtId="0" fontId="0" fillId="0" borderId="0" xfId="0" applyAlignment="1">
      <alignment horizontal="center"/>
    </xf>
    <xf numFmtId="0" fontId="42" fillId="0" borderId="0" xfId="6" applyFont="1" applyFill="1" applyAlignment="1">
      <alignment horizontal="center" vertical="center"/>
    </xf>
    <xf numFmtId="0" fontId="40" fillId="3" borderId="0" xfId="0" applyFont="1" applyFill="1" applyAlignment="1">
      <alignment horizontal="center"/>
    </xf>
    <xf numFmtId="0" fontId="38" fillId="3" borderId="0" xfId="0" applyFont="1" applyFill="1" applyAlignment="1">
      <alignment horizontal="center" vertical="center" wrapText="1"/>
    </xf>
    <xf numFmtId="0" fontId="49" fillId="0" borderId="0" xfId="0" applyFont="1" applyAlignment="1">
      <alignment horizontal="center" vertical="center" wrapText="1"/>
    </xf>
    <xf numFmtId="0" fontId="23" fillId="0" borderId="0" xfId="0" applyFont="1" applyFill="1" applyAlignment="1">
      <alignment horizontal="left" vertical="center" wrapText="1"/>
    </xf>
    <xf numFmtId="0" fontId="49" fillId="0" borderId="0" xfId="0" applyFont="1" applyAlignment="1">
      <alignment horizontal="left" vertical="center" wrapText="1"/>
    </xf>
    <xf numFmtId="0" fontId="49" fillId="0" borderId="0" xfId="0" applyFont="1" applyAlignment="1"/>
    <xf numFmtId="0" fontId="5" fillId="3" borderId="0" xfId="0" applyFont="1" applyFill="1" applyAlignment="1">
      <alignment horizontal="center" vertical="center"/>
    </xf>
    <xf numFmtId="0" fontId="35" fillId="0" borderId="0" xfId="0" applyFont="1" applyAlignment="1"/>
    <xf numFmtId="0" fontId="11" fillId="14" borderId="10" xfId="0" applyFont="1" applyFill="1" applyBorder="1" applyAlignment="1">
      <alignment horizontal="center"/>
    </xf>
    <xf numFmtId="0" fontId="11" fillId="14" borderId="0" xfId="0" applyFont="1" applyFill="1" applyBorder="1" applyAlignment="1">
      <alignment horizontal="center"/>
    </xf>
    <xf numFmtId="0" fontId="0" fillId="0" borderId="0" xfId="0" applyAlignment="1"/>
    <xf numFmtId="0" fontId="1" fillId="0" borderId="10" xfId="0" applyFont="1" applyFill="1" applyBorder="1" applyAlignment="1">
      <alignment horizontal="center"/>
    </xf>
    <xf numFmtId="0" fontId="1" fillId="0" borderId="0" xfId="0" applyFont="1" applyFill="1" applyBorder="1" applyAlignment="1">
      <alignment horizontal="center"/>
    </xf>
    <xf numFmtId="0" fontId="1" fillId="0" borderId="0" xfId="0" applyFont="1" applyFill="1" applyAlignment="1">
      <alignment horizontal="justify" vertical="center" wrapText="1"/>
    </xf>
    <xf numFmtId="0" fontId="0" fillId="0" borderId="0" xfId="0" applyAlignment="1">
      <alignment wrapText="1"/>
    </xf>
    <xf numFmtId="0" fontId="1" fillId="0" borderId="10" xfId="0" applyFont="1" applyFill="1" applyBorder="1" applyAlignment="1">
      <alignment horizontal="left"/>
    </xf>
    <xf numFmtId="0" fontId="1" fillId="0" borderId="0" xfId="0" applyFont="1" applyFill="1" applyBorder="1" applyAlignment="1">
      <alignment horizontal="left"/>
    </xf>
    <xf numFmtId="0" fontId="1" fillId="13" borderId="10" xfId="0" applyFont="1" applyFill="1" applyBorder="1" applyAlignment="1">
      <alignment horizontal="left"/>
    </xf>
    <xf numFmtId="0" fontId="1" fillId="13" borderId="0" xfId="0" applyFont="1" applyFill="1" applyBorder="1" applyAlignment="1">
      <alignment horizontal="left"/>
    </xf>
    <xf numFmtId="0" fontId="1" fillId="13" borderId="10" xfId="0" applyFont="1" applyFill="1" applyBorder="1" applyAlignment="1">
      <alignment horizontal="center"/>
    </xf>
    <xf numFmtId="0" fontId="1" fillId="13" borderId="0" xfId="0" applyFont="1" applyFill="1" applyBorder="1" applyAlignment="1">
      <alignment horizontal="center"/>
    </xf>
    <xf numFmtId="0" fontId="40" fillId="3" borderId="0" xfId="0" applyFont="1" applyFill="1" applyAlignment="1">
      <alignment horizontal="center" vertical="center"/>
    </xf>
    <xf numFmtId="0" fontId="0" fillId="0" borderId="0" xfId="0" applyAlignment="1">
      <alignment horizontal="center" vertical="center"/>
    </xf>
    <xf numFmtId="0" fontId="6" fillId="3" borderId="23" xfId="0" applyFont="1" applyFill="1" applyBorder="1" applyAlignment="1">
      <alignment horizontal="center" vertical="center" wrapText="1"/>
    </xf>
    <xf numFmtId="0" fontId="6" fillId="3" borderId="13" xfId="0" applyFont="1" applyFill="1" applyBorder="1" applyAlignment="1">
      <alignment horizontal="center" vertical="center" wrapText="1"/>
    </xf>
    <xf numFmtId="0" fontId="6" fillId="3" borderId="2"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6" fillId="3" borderId="11" xfId="0" applyFont="1" applyFill="1" applyBorder="1" applyAlignment="1">
      <alignment horizontal="center" vertical="center" wrapText="1"/>
    </xf>
    <xf numFmtId="0" fontId="6" fillId="3" borderId="10" xfId="0" applyFont="1" applyFill="1" applyBorder="1" applyAlignment="1">
      <alignment horizontal="center" vertical="center" wrapText="1"/>
    </xf>
    <xf numFmtId="0" fontId="28" fillId="13" borderId="5" xfId="6" applyFont="1" applyFill="1" applyBorder="1" applyAlignment="1">
      <alignment horizontal="center" vertical="center" wrapText="1"/>
    </xf>
    <xf numFmtId="0" fontId="28" fillId="13" borderId="12" xfId="6" applyFont="1" applyFill="1" applyBorder="1" applyAlignment="1">
      <alignment horizontal="center" vertical="center" wrapText="1"/>
    </xf>
    <xf numFmtId="0" fontId="6" fillId="7" borderId="11"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6" fillId="7" borderId="2" xfId="0" applyFont="1" applyFill="1" applyBorder="1" applyAlignment="1">
      <alignment horizontal="center" vertical="center" wrapText="1"/>
    </xf>
    <xf numFmtId="0" fontId="1" fillId="0" borderId="0" xfId="0" applyFont="1" applyAlignment="1">
      <alignment vertical="center" wrapText="1"/>
    </xf>
    <xf numFmtId="0" fontId="0" fillId="0" borderId="0" xfId="0" applyAlignment="1">
      <alignment vertical="center" wrapText="1"/>
    </xf>
    <xf numFmtId="0" fontId="30" fillId="0" borderId="0" xfId="0" applyFont="1" applyFill="1" applyAlignment="1">
      <alignment horizontal="left" vertical="center" wrapText="1"/>
    </xf>
    <xf numFmtId="0" fontId="31" fillId="0" borderId="0" xfId="0" applyFont="1" applyAlignment="1">
      <alignment horizontal="left" vertical="center" wrapText="1"/>
    </xf>
    <xf numFmtId="0" fontId="1" fillId="0" borderId="0" xfId="0" applyFont="1" applyAlignment="1">
      <alignment wrapText="1"/>
    </xf>
    <xf numFmtId="0" fontId="38" fillId="3" borderId="4" xfId="0" applyFont="1" applyFill="1" applyBorder="1" applyAlignment="1">
      <alignment horizontal="center" vertical="center"/>
    </xf>
    <xf numFmtId="0" fontId="0" fillId="0" borderId="16" xfId="0" applyBorder="1" applyAlignment="1">
      <alignment horizontal="center" vertical="center"/>
    </xf>
    <xf numFmtId="0" fontId="0" fillId="0" borderId="14" xfId="0" applyBorder="1" applyAlignment="1">
      <alignment horizontal="center" vertical="center"/>
    </xf>
    <xf numFmtId="0" fontId="32" fillId="3" borderId="0" xfId="0" applyFont="1" applyFill="1" applyAlignment="1">
      <alignment horizontal="center" vertical="center"/>
    </xf>
    <xf numFmtId="0" fontId="30" fillId="13" borderId="8" xfId="6" applyFont="1" applyFill="1" applyBorder="1" applyAlignment="1">
      <alignment horizontal="center" vertical="center"/>
    </xf>
    <xf numFmtId="0" fontId="30" fillId="13" borderId="9" xfId="6" applyFont="1" applyFill="1" applyBorder="1" applyAlignment="1">
      <alignment horizontal="center" vertical="center"/>
    </xf>
    <xf numFmtId="0" fontId="30" fillId="13" borderId="13" xfId="6" applyFont="1" applyFill="1" applyBorder="1" applyAlignment="1">
      <alignment horizontal="center" vertical="center"/>
    </xf>
    <xf numFmtId="0" fontId="11" fillId="18" borderId="11" xfId="0" applyFont="1" applyFill="1" applyBorder="1" applyAlignment="1">
      <alignment horizontal="center" vertical="center" wrapText="1"/>
    </xf>
    <xf numFmtId="0" fontId="13" fillId="0" borderId="2" xfId="0" applyFont="1" applyBorder="1" applyAlignment="1">
      <alignment horizontal="center" vertical="center" wrapText="1"/>
    </xf>
    <xf numFmtId="0" fontId="55" fillId="0" borderId="0" xfId="0" applyFont="1" applyFill="1" applyBorder="1" applyAlignment="1">
      <alignment vertical="center" wrapText="1"/>
    </xf>
    <xf numFmtId="0" fontId="0" fillId="0" borderId="23" xfId="0" applyBorder="1" applyAlignment="1">
      <alignment vertical="center" wrapText="1"/>
    </xf>
    <xf numFmtId="0" fontId="0" fillId="0" borderId="9" xfId="0" applyBorder="1" applyAlignment="1">
      <alignment vertical="center" wrapText="1"/>
    </xf>
    <xf numFmtId="0" fontId="0" fillId="0" borderId="13" xfId="0" applyBorder="1" applyAlignment="1">
      <alignment vertical="center" wrapText="1"/>
    </xf>
    <xf numFmtId="0" fontId="11" fillId="18" borderId="2" xfId="0" applyFont="1" applyFill="1" applyBorder="1" applyAlignment="1">
      <alignment horizontal="center" vertical="center" wrapText="1"/>
    </xf>
    <xf numFmtId="0" fontId="13" fillId="0" borderId="1" xfId="0" applyFont="1" applyBorder="1" applyAlignment="1">
      <alignment horizontal="center" vertical="center" wrapText="1"/>
    </xf>
    <xf numFmtId="0" fontId="38" fillId="18" borderId="5" xfId="0" applyFont="1" applyFill="1" applyBorder="1" applyAlignment="1">
      <alignment horizontal="center" vertical="center"/>
    </xf>
    <xf numFmtId="0" fontId="39" fillId="18" borderId="15" xfId="0" applyFont="1" applyFill="1" applyBorder="1" applyAlignment="1"/>
    <xf numFmtId="0" fontId="0" fillId="0" borderId="12" xfId="0" applyBorder="1" applyAlignment="1"/>
    <xf numFmtId="0" fontId="6" fillId="17" borderId="5" xfId="0" applyFont="1" applyFill="1" applyBorder="1" applyAlignment="1">
      <alignment horizontal="center" vertical="center"/>
    </xf>
    <xf numFmtId="0" fontId="6" fillId="17" borderId="15" xfId="0" applyFont="1" applyFill="1" applyBorder="1" applyAlignment="1">
      <alignment horizontal="center" vertical="center"/>
    </xf>
    <xf numFmtId="0" fontId="0" fillId="0" borderId="12" xfId="0" applyBorder="1" applyAlignment="1">
      <alignment horizontal="center" vertical="center"/>
    </xf>
    <xf numFmtId="0" fontId="34" fillId="16" borderId="5" xfId="0" applyFont="1" applyFill="1" applyBorder="1" applyAlignment="1">
      <alignment horizontal="center" vertical="center"/>
    </xf>
    <xf numFmtId="0" fontId="34" fillId="16" borderId="15" xfId="0" applyFont="1" applyFill="1" applyBorder="1" applyAlignment="1">
      <alignment horizontal="center" vertical="center"/>
    </xf>
    <xf numFmtId="0" fontId="1" fillId="0" borderId="0" xfId="0" applyFont="1" applyFill="1" applyBorder="1" applyAlignment="1">
      <alignment horizontal="center" vertical="center"/>
    </xf>
    <xf numFmtId="0" fontId="11" fillId="18" borderId="1" xfId="0" applyFont="1" applyFill="1" applyBorder="1" applyAlignment="1">
      <alignment horizontal="center" vertical="center" wrapText="1"/>
    </xf>
    <xf numFmtId="0" fontId="38" fillId="3" borderId="5" xfId="0" applyFont="1" applyFill="1" applyBorder="1" applyAlignment="1">
      <alignment horizontal="center" vertical="center"/>
    </xf>
    <xf numFmtId="0" fontId="38" fillId="3" borderId="15" xfId="0" applyFont="1" applyFill="1" applyBorder="1" applyAlignment="1">
      <alignment horizontal="center" vertical="center"/>
    </xf>
    <xf numFmtId="0" fontId="38" fillId="3" borderId="12" xfId="0" applyFont="1" applyFill="1" applyBorder="1" applyAlignment="1">
      <alignment horizontal="center" vertical="center"/>
    </xf>
    <xf numFmtId="0" fontId="50" fillId="13" borderId="8" xfId="6" applyFont="1" applyFill="1" applyBorder="1" applyAlignment="1">
      <alignment horizontal="center" vertical="center"/>
    </xf>
    <xf numFmtId="0" fontId="50" fillId="13" borderId="9" xfId="6" applyFont="1" applyFill="1" applyBorder="1" applyAlignment="1">
      <alignment horizontal="center" vertical="center"/>
    </xf>
    <xf numFmtId="0" fontId="50" fillId="13" borderId="13" xfId="6" applyFont="1" applyFill="1" applyBorder="1" applyAlignment="1">
      <alignment horizontal="center" vertical="center"/>
    </xf>
    <xf numFmtId="0" fontId="11" fillId="18" borderId="3" xfId="0" applyFont="1" applyFill="1" applyBorder="1" applyAlignment="1">
      <alignment horizontal="center" vertical="center" wrapText="1"/>
    </xf>
    <xf numFmtId="0" fontId="6" fillId="17" borderId="8" xfId="0" applyFont="1" applyFill="1" applyBorder="1" applyAlignment="1">
      <alignment horizontal="center" vertical="center"/>
    </xf>
    <xf numFmtId="0" fontId="6" fillId="17" borderId="9" xfId="0" applyFont="1" applyFill="1" applyBorder="1" applyAlignment="1">
      <alignment horizontal="center" vertical="center"/>
    </xf>
    <xf numFmtId="0" fontId="0" fillId="0" borderId="13" xfId="0" applyBorder="1" applyAlignment="1">
      <alignment horizontal="center" vertical="center"/>
    </xf>
    <xf numFmtId="0" fontId="34" fillId="16" borderId="8" xfId="0" applyFont="1" applyFill="1" applyBorder="1" applyAlignment="1">
      <alignment horizontal="center" vertical="center"/>
    </xf>
    <xf numFmtId="0" fontId="34" fillId="16" borderId="9" xfId="0" applyFont="1" applyFill="1" applyBorder="1" applyAlignment="1">
      <alignment horizontal="center" vertical="center"/>
    </xf>
    <xf numFmtId="0" fontId="33" fillId="2" borderId="0" xfId="0" applyFont="1" applyFill="1" applyAlignment="1">
      <alignment horizontal="center" vertical="center"/>
    </xf>
    <xf numFmtId="9" fontId="47" fillId="0" borderId="17" xfId="0" applyNumberFormat="1" applyFont="1" applyBorder="1" applyAlignment="1">
      <alignment horizontal="center" vertical="center"/>
    </xf>
    <xf numFmtId="0" fontId="47" fillId="0" borderId="18" xfId="0" applyFont="1" applyBorder="1" applyAlignment="1">
      <alignment horizontal="center" vertical="center"/>
    </xf>
    <xf numFmtId="0" fontId="47" fillId="0" borderId="19" xfId="0" applyFont="1" applyBorder="1" applyAlignment="1">
      <alignment horizontal="center" vertical="center"/>
    </xf>
    <xf numFmtId="0" fontId="47" fillId="0" borderId="20" xfId="0" applyFont="1" applyBorder="1" applyAlignment="1">
      <alignment horizontal="center" vertical="center"/>
    </xf>
    <xf numFmtId="0" fontId="47" fillId="0" borderId="21" xfId="0" applyFont="1" applyBorder="1" applyAlignment="1">
      <alignment horizontal="center" vertical="center"/>
    </xf>
    <xf numFmtId="0" fontId="47" fillId="0" borderId="22" xfId="0" applyFont="1" applyBorder="1" applyAlignment="1">
      <alignment horizontal="center" vertical="center"/>
    </xf>
    <xf numFmtId="0" fontId="17" fillId="0" borderId="0" xfId="6" applyFont="1" applyAlignment="1"/>
    <xf numFmtId="0" fontId="32" fillId="3" borderId="0" xfId="0" applyFont="1" applyFill="1" applyBorder="1" applyAlignment="1">
      <alignment horizontal="center" vertical="center"/>
    </xf>
    <xf numFmtId="0" fontId="1" fillId="0" borderId="0" xfId="0" applyFont="1" applyFill="1" applyAlignment="1">
      <alignment vertical="center" wrapText="1"/>
    </xf>
    <xf numFmtId="0" fontId="0" fillId="0" borderId="0" xfId="0" applyFill="1" applyAlignment="1">
      <alignment wrapText="1"/>
    </xf>
    <xf numFmtId="0" fontId="1" fillId="0" borderId="0" xfId="0" applyFont="1" applyFill="1" applyBorder="1" applyAlignment="1">
      <alignment horizontal="justify" vertical="center" wrapText="1"/>
    </xf>
    <xf numFmtId="0" fontId="32" fillId="3" borderId="0" xfId="0" applyFont="1" applyFill="1" applyBorder="1" applyAlignment="1">
      <alignment horizontal="center" vertical="center" wrapText="1"/>
    </xf>
    <xf numFmtId="0" fontId="1" fillId="2" borderId="0" xfId="0" applyFont="1" applyFill="1" applyBorder="1" applyAlignment="1">
      <alignment horizontal="justify" vertical="center" wrapText="1"/>
    </xf>
    <xf numFmtId="0" fontId="0" fillId="0" borderId="0" xfId="0" applyBorder="1" applyAlignment="1"/>
    <xf numFmtId="0" fontId="1" fillId="2" borderId="0" xfId="0" applyFont="1" applyFill="1" applyAlignment="1">
      <alignment horizontal="justify" vertical="center" wrapText="1"/>
    </xf>
  </cellXfs>
  <cellStyles count="8">
    <cellStyle name="Hipervínculo" xfId="6" builtinId="8"/>
    <cellStyle name="Millares 3" xfId="1"/>
    <cellStyle name="Neutral 2" xfId="3"/>
    <cellStyle name="Normal" xfId="0" builtinId="0"/>
    <cellStyle name="Normal 2 2 2" xfId="7"/>
    <cellStyle name="Normal 3" xfId="2"/>
    <cellStyle name="Porcentaje" xfId="5" builtinId="5"/>
    <cellStyle name="Porcentaje 2" xfId="4"/>
  </cellStyles>
  <dxfs count="50">
    <dxf>
      <font>
        <color indexed="8"/>
      </font>
      <numFmt numFmtId="0" formatCode="General"/>
      <border diagonalUp="0" diagonalDown="0">
        <left style="thin">
          <color theme="0"/>
        </left>
        <right style="thin">
          <color theme="0"/>
        </right>
        <top/>
        <bottom style="thin">
          <color theme="0"/>
        </bottom>
        <vertical/>
        <horizontal/>
      </border>
    </dxf>
    <dxf>
      <border diagonalUp="0" diagonalDown="0">
        <left style="thin">
          <color theme="0"/>
        </left>
        <right/>
        <top style="thin">
          <color theme="0"/>
        </top>
        <bottom style="thin">
          <color theme="0"/>
        </bottom>
        <vertical style="thin">
          <color theme="0"/>
        </vertical>
        <horizontal style="thin">
          <color theme="0"/>
        </horizontal>
      </border>
    </dxf>
    <dxf>
      <border diagonalUp="0" diagonalDown="0">
        <left style="thin">
          <color theme="0"/>
        </left>
        <right style="thin">
          <color theme="0"/>
        </right>
        <top style="thin">
          <color theme="0"/>
        </top>
        <bottom style="thin">
          <color theme="0"/>
        </bottom>
        <vertical style="thin">
          <color theme="0"/>
        </vertical>
        <horizontal style="thin">
          <color theme="0"/>
        </horizontal>
      </border>
    </dxf>
    <dxf>
      <border diagonalUp="0" diagonalDown="0">
        <left style="thin">
          <color theme="0"/>
        </left>
        <right style="thin">
          <color theme="0"/>
        </right>
        <top style="thin">
          <color theme="0"/>
        </top>
        <bottom style="thin">
          <color theme="0"/>
        </bottom>
        <vertical style="thin">
          <color theme="0"/>
        </vertical>
        <horizontal style="thin">
          <color theme="0"/>
        </horizontal>
      </border>
    </dxf>
    <dxf>
      <border diagonalUp="0" diagonalDown="0">
        <left style="thin">
          <color theme="0"/>
        </left>
        <right style="thin">
          <color theme="0"/>
        </right>
        <top style="thin">
          <color theme="0"/>
        </top>
        <bottom/>
        <vertical/>
        <horizontal/>
      </border>
    </dxf>
    <dxf>
      <border diagonalUp="0" diagonalDown="0">
        <left style="thin">
          <color theme="0"/>
        </left>
        <right style="thin">
          <color theme="0"/>
        </right>
        <top style="thin">
          <color theme="0"/>
        </top>
        <bottom/>
        <vertical/>
        <horizontal/>
      </border>
    </dxf>
    <dxf>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indexed="8"/>
        <name val="Calibri"/>
        <scheme val="minor"/>
      </font>
      <numFmt numFmtId="0" formatCode="General"/>
      <border diagonalUp="0" diagonalDown="0">
        <left style="thin">
          <color theme="0"/>
        </left>
        <right style="thin">
          <color theme="0"/>
        </right>
        <top style="thin">
          <color theme="0"/>
        </top>
        <bottom/>
        <vertical/>
        <horizontal/>
      </border>
    </dxf>
    <dxf>
      <font>
        <b val="0"/>
        <i val="0"/>
        <strike val="0"/>
        <condense val="0"/>
        <extend val="0"/>
        <outline val="0"/>
        <shadow val="0"/>
        <u val="none"/>
        <vertAlign val="baseline"/>
        <sz val="11"/>
        <color indexed="8"/>
        <name val="Calibri"/>
        <scheme val="minor"/>
      </font>
      <numFmt numFmtId="0" formatCode="General"/>
      <border diagonalUp="0" diagonalDown="0">
        <left style="thin">
          <color theme="0"/>
        </left>
        <right style="thin">
          <color theme="0"/>
        </right>
        <top style="thin">
          <color theme="0"/>
        </top>
        <bottom/>
        <vertical/>
        <horizontal/>
      </border>
    </dxf>
    <dxf>
      <font>
        <b val="0"/>
        <i val="0"/>
        <strike val="0"/>
        <condense val="0"/>
        <extend val="0"/>
        <outline val="0"/>
        <shadow val="0"/>
        <u val="none"/>
        <vertAlign val="baseline"/>
        <sz val="11"/>
        <color indexed="8"/>
        <name val="Calibri"/>
        <scheme val="minor"/>
      </font>
      <numFmt numFmtId="0" formatCode="General"/>
      <border diagonalUp="0" diagonalDown="0">
        <left style="thin">
          <color theme="0"/>
        </left>
        <right style="thin">
          <color theme="0"/>
        </right>
        <top style="thin">
          <color theme="0"/>
        </top>
        <bottom/>
        <vertical/>
        <horizontal/>
      </border>
    </dxf>
    <dxf>
      <font>
        <b val="0"/>
        <i val="0"/>
        <strike val="0"/>
        <condense val="0"/>
        <extend val="0"/>
        <outline val="0"/>
        <shadow val="0"/>
        <u val="none"/>
        <vertAlign val="baseline"/>
        <sz val="11"/>
        <color theme="1"/>
        <name val="Calibri"/>
        <scheme val="minor"/>
      </font>
      <numFmt numFmtId="0" formatCode="General"/>
      <border diagonalUp="0" diagonalDown="0">
        <left style="thin">
          <color theme="0"/>
        </left>
        <right style="thin">
          <color theme="0"/>
        </right>
        <top style="thin">
          <color theme="0"/>
        </top>
        <bottom/>
        <vertical/>
        <horizontal/>
      </border>
    </dxf>
    <dxf>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indexed="8"/>
        <name val="Calibri"/>
        <scheme val="minor"/>
      </font>
      <numFmt numFmtId="0" formatCode="General"/>
      <border diagonalUp="0" diagonalDown="0">
        <left style="thin">
          <color theme="0"/>
        </left>
        <right style="thin">
          <color theme="0"/>
        </right>
        <top style="thin">
          <color theme="0"/>
        </top>
        <bottom/>
        <vertical/>
        <horizontal/>
      </border>
    </dxf>
    <dxf>
      <border outline="0">
        <bottom style="thin">
          <color theme="0"/>
        </bottom>
      </border>
    </dxf>
    <dxf>
      <fill>
        <patternFill patternType="none">
          <fgColor indexed="64"/>
          <bgColor indexed="65"/>
        </patternFill>
      </fill>
      <alignment horizontal="center" vertical="bottom" textRotation="0" wrapText="0" indent="0" justifyLastLine="0" shrinkToFit="0" readingOrder="0"/>
      <border diagonalUp="0" diagonalDown="0" outline="0">
        <left style="thin">
          <color theme="0"/>
        </left>
        <right style="thin">
          <color theme="0"/>
        </right>
        <top/>
        <bottom/>
      </border>
    </dxf>
    <dxf>
      <font>
        <color auto="1"/>
      </font>
      <fill>
        <patternFill patternType="solid">
          <bgColor theme="0" tint="-0.14996795556505021"/>
        </patternFill>
      </fill>
    </dxf>
    <dxf>
      <font>
        <color auto="1"/>
      </font>
      <fill>
        <patternFill patternType="solid">
          <bgColor theme="0" tint="-0.14996795556505021"/>
        </patternFill>
      </fill>
    </dxf>
    <dxf>
      <font>
        <color auto="1"/>
      </font>
      <fill>
        <patternFill patternType="solid">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auto="1"/>
      </font>
      <fill>
        <patternFill patternType="solid">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auto="1"/>
      </font>
      <fill>
        <patternFill patternType="solid">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auto="1"/>
      </font>
      <fill>
        <patternFill patternType="solid">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auto="1"/>
      </font>
      <fill>
        <patternFill patternType="solid">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auto="1"/>
      </font>
      <fill>
        <patternFill patternType="solid">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auto="1"/>
      </font>
      <fill>
        <patternFill patternType="solid">
          <bgColor theme="0" tint="-0.14996795556505021"/>
        </patternFill>
      </fill>
    </dxf>
    <dxf>
      <font>
        <b val="0"/>
        <i val="0"/>
        <strike val="0"/>
        <condense val="0"/>
        <extend val="0"/>
        <outline val="0"/>
        <shadow val="0"/>
        <u val="none"/>
        <vertAlign val="baseline"/>
        <sz val="11"/>
        <color theme="1"/>
        <name val="Work Sans"/>
        <scheme val="none"/>
      </font>
      <border diagonalUp="0" diagonalDown="0">
        <left style="thin">
          <color theme="0"/>
        </left>
        <right/>
        <top style="thin">
          <color theme="0"/>
        </top>
        <bottom style="thin">
          <color theme="0"/>
        </bottom>
        <vertical style="thin">
          <color theme="0"/>
        </vertical>
        <horizontal style="thin">
          <color theme="0"/>
        </horizontal>
      </border>
    </dxf>
    <dxf>
      <font>
        <b val="0"/>
        <i val="0"/>
        <strike val="0"/>
        <condense val="0"/>
        <extend val="0"/>
        <outline val="0"/>
        <shadow val="0"/>
        <u val="none"/>
        <vertAlign val="baseline"/>
        <sz val="11"/>
        <color theme="1"/>
        <name val="Work Sans"/>
        <scheme val="none"/>
      </font>
      <border diagonalUp="0" diagonalDown="0">
        <left style="thin">
          <color theme="0"/>
        </left>
        <right style="thin">
          <color theme="0"/>
        </right>
        <top style="thin">
          <color theme="0"/>
        </top>
        <bottom style="thin">
          <color theme="0"/>
        </bottom>
        <vertical style="thin">
          <color theme="0"/>
        </vertical>
        <horizontal style="thin">
          <color theme="0"/>
        </horizontal>
      </border>
    </dxf>
    <dxf>
      <font>
        <b val="0"/>
        <i val="0"/>
        <strike val="0"/>
        <condense val="0"/>
        <extend val="0"/>
        <outline val="0"/>
        <shadow val="0"/>
        <u val="none"/>
        <vertAlign val="baseline"/>
        <sz val="11"/>
        <color theme="1"/>
        <name val="Work Sans"/>
        <scheme val="none"/>
      </font>
      <border diagonalUp="0" diagonalDown="0">
        <left/>
        <right style="thin">
          <color theme="0"/>
        </right>
        <top style="thin">
          <color theme="0"/>
        </top>
        <bottom style="thin">
          <color theme="0"/>
        </bottom>
        <vertical style="thin">
          <color theme="0"/>
        </vertical>
        <horizontal style="thin">
          <color theme="0"/>
        </horizontal>
      </border>
    </dxf>
    <dxf>
      <border>
        <top style="thin">
          <color theme="0"/>
        </top>
      </border>
    </dxf>
    <dxf>
      <border diagonalUp="0" diagonalDown="0">
        <left/>
        <right/>
        <top/>
        <bottom/>
      </border>
    </dxf>
    <dxf>
      <font>
        <b val="0"/>
        <i val="0"/>
        <strike val="0"/>
        <condense val="0"/>
        <extend val="0"/>
        <outline val="0"/>
        <shadow val="0"/>
        <u val="none"/>
        <vertAlign val="baseline"/>
        <sz val="11"/>
        <color theme="1"/>
        <name val="Work Sans"/>
        <scheme val="none"/>
      </font>
    </dxf>
    <dxf>
      <border>
        <bottom style="thin">
          <color theme="0"/>
        </bottom>
      </border>
    </dxf>
    <dxf>
      <font>
        <b val="0"/>
        <i val="0"/>
        <strike val="0"/>
        <condense val="0"/>
        <extend val="0"/>
        <outline val="0"/>
        <shadow val="0"/>
        <u val="none"/>
        <vertAlign val="baseline"/>
        <sz val="11"/>
        <color theme="1"/>
        <name val="Work Sans"/>
        <scheme val="none"/>
      </font>
      <alignment horizontal="center" vertical="bottom" textRotation="0" wrapText="0" indent="0" justifyLastLine="0" shrinkToFit="0" readingOrder="0"/>
      <border diagonalUp="0" diagonalDown="0">
        <left style="thin">
          <color theme="0"/>
        </left>
        <right style="thin">
          <color theme="0"/>
        </right>
        <top/>
        <bottom/>
        <vertical style="thin">
          <color theme="0"/>
        </vertical>
        <horizontal style="thin">
          <color theme="0"/>
        </horizontal>
      </border>
    </dxf>
  </dxfs>
  <tableStyles count="0" defaultTableStyle="TableStyleMedium2" defaultPivotStyle="PivotStyleLight16"/>
  <colors>
    <mruColors>
      <color rgb="FFF8696B"/>
      <color rgb="FF63BE7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Work Sans" panose="00000500000000000000" pitchFamily="50" charset="0"/>
                <a:ea typeface="+mn-ea"/>
                <a:cs typeface="+mn-cs"/>
              </a:defRPr>
            </a:pPr>
            <a:r>
              <a:rPr lang="es-CO" b="1">
                <a:latin typeface="Work Sans" panose="00000500000000000000" pitchFamily="50" charset="0"/>
              </a:rPr>
              <a:t>RESULTADOS</a:t>
            </a:r>
            <a:r>
              <a:rPr lang="es-CO" b="1" baseline="0">
                <a:latin typeface="Work Sans" panose="00000500000000000000" pitchFamily="50" charset="0"/>
              </a:rPr>
              <a:t> PROMEDIO</a:t>
            </a:r>
            <a:endParaRPr lang="es-CO" b="1">
              <a:latin typeface="Work Sans" panose="00000500000000000000" pitchFamily="50" charset="0"/>
            </a:endParaRPr>
          </a:p>
        </c:rich>
      </c:tx>
      <c:layout>
        <c:manualLayout>
          <c:xMode val="edge"/>
          <c:yMode val="edge"/>
          <c:x val="0.22085065103949705"/>
          <c:y val="1.333719113715281E-2"/>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Work Sans" panose="00000500000000000000" pitchFamily="50" charset="0"/>
              <a:ea typeface="+mn-ea"/>
              <a:cs typeface="+mn-cs"/>
            </a:defRPr>
          </a:pPr>
          <a:endParaRPr lang="es-CO"/>
        </a:p>
      </c:txPr>
    </c:title>
    <c:autoTitleDeleted val="0"/>
    <c:plotArea>
      <c:layout>
        <c:manualLayout>
          <c:layoutTarget val="inner"/>
          <c:xMode val="edge"/>
          <c:yMode val="edge"/>
          <c:x val="0.21087335958005249"/>
          <c:y val="0.22666375036453776"/>
          <c:w val="0.60844619422572166"/>
          <c:h val="0.77333624963546221"/>
        </c:manualLayout>
      </c:layout>
      <c:doughnutChart>
        <c:varyColors val="1"/>
        <c:ser>
          <c:idx val="0"/>
          <c:order val="0"/>
          <c:dPt>
            <c:idx val="0"/>
            <c:bubble3D val="0"/>
            <c:spPr>
              <a:solidFill>
                <a:srgbClr val="C00000"/>
              </a:solidFill>
              <a:ln w="19050">
                <a:solidFill>
                  <a:schemeClr val="lt1"/>
                </a:solidFill>
              </a:ln>
              <a:effectLst/>
            </c:spPr>
            <c:extLst xmlns:c16r2="http://schemas.microsoft.com/office/drawing/2015/06/chart">
              <c:ext xmlns:c16="http://schemas.microsoft.com/office/drawing/2014/chart" uri="{C3380CC4-5D6E-409C-BE32-E72D297353CC}">
                <c16:uniqueId val="{00000001-1E6B-4353-B39A-9D8DFAAD816B}"/>
              </c:ext>
            </c:extLst>
          </c:dPt>
          <c:dPt>
            <c:idx val="1"/>
            <c:bubble3D val="0"/>
            <c:spPr>
              <a:solidFill>
                <a:schemeClr val="accent2"/>
              </a:solidFill>
              <a:ln w="19050">
                <a:solidFill>
                  <a:schemeClr val="lt1"/>
                </a:solidFill>
              </a:ln>
              <a:effectLst/>
            </c:spPr>
            <c:extLst xmlns:c16r2="http://schemas.microsoft.com/office/drawing/2015/06/chart">
              <c:ext xmlns:c16="http://schemas.microsoft.com/office/drawing/2014/chart" uri="{C3380CC4-5D6E-409C-BE32-E72D297353CC}">
                <c16:uniqueId val="{00000003-1E6B-4353-B39A-9D8DFAAD816B}"/>
              </c:ext>
            </c:extLst>
          </c:dPt>
          <c:dPt>
            <c:idx val="2"/>
            <c:bubble3D val="0"/>
            <c:spPr>
              <a:solidFill>
                <a:srgbClr val="FFC000"/>
              </a:solidFill>
              <a:ln w="19050">
                <a:solidFill>
                  <a:schemeClr val="lt1"/>
                </a:solidFill>
              </a:ln>
              <a:effectLst/>
            </c:spPr>
            <c:extLst xmlns:c16r2="http://schemas.microsoft.com/office/drawing/2015/06/chart">
              <c:ext xmlns:c16="http://schemas.microsoft.com/office/drawing/2014/chart" uri="{C3380CC4-5D6E-409C-BE32-E72D297353CC}">
                <c16:uniqueId val="{00000005-1E6B-4353-B39A-9D8DFAAD816B}"/>
              </c:ext>
            </c:extLst>
          </c:dPt>
          <c:dPt>
            <c:idx val="3"/>
            <c:bubble3D val="0"/>
            <c:spPr>
              <a:solidFill>
                <a:schemeClr val="accent6">
                  <a:lumMod val="60000"/>
                  <a:lumOff val="40000"/>
                </a:schemeClr>
              </a:solidFill>
              <a:ln w="19050">
                <a:solidFill>
                  <a:schemeClr val="lt1"/>
                </a:solidFill>
              </a:ln>
              <a:effectLst/>
            </c:spPr>
            <c:extLst xmlns:c16r2="http://schemas.microsoft.com/office/drawing/2015/06/chart">
              <c:ext xmlns:c16="http://schemas.microsoft.com/office/drawing/2014/chart" uri="{C3380CC4-5D6E-409C-BE32-E72D297353CC}">
                <c16:uniqueId val="{00000007-1E6B-4353-B39A-9D8DFAAD816B}"/>
              </c:ext>
            </c:extLst>
          </c:dPt>
          <c:dPt>
            <c:idx val="4"/>
            <c:bubble3D val="0"/>
            <c:spPr>
              <a:solidFill>
                <a:srgbClr val="00B050"/>
              </a:solidFill>
              <a:ln w="19050">
                <a:solidFill>
                  <a:schemeClr val="lt1"/>
                </a:solidFill>
              </a:ln>
              <a:effectLst/>
            </c:spPr>
            <c:extLst xmlns:c16r2="http://schemas.microsoft.com/office/drawing/2015/06/chart">
              <c:ext xmlns:c16="http://schemas.microsoft.com/office/drawing/2014/chart" uri="{C3380CC4-5D6E-409C-BE32-E72D297353CC}">
                <c16:uniqueId val="{00000009-1E6B-4353-B39A-9D8DFAAD816B}"/>
              </c:ext>
            </c:extLst>
          </c:dPt>
          <c:dPt>
            <c:idx val="5"/>
            <c:bubble3D val="0"/>
            <c:spPr>
              <a:noFill/>
              <a:ln w="19050">
                <a:solidFill>
                  <a:schemeClr val="lt1"/>
                </a:solidFill>
              </a:ln>
              <a:effectLst/>
            </c:spPr>
            <c:extLst xmlns:c16r2="http://schemas.microsoft.com/office/drawing/2015/06/chart">
              <c:ext xmlns:c16="http://schemas.microsoft.com/office/drawing/2014/chart" uri="{C3380CC4-5D6E-409C-BE32-E72D297353CC}">
                <c16:uniqueId val="{0000000B-1E6B-4353-B39A-9D8DFAAD816B}"/>
              </c:ext>
            </c:extLst>
          </c:dPt>
          <c:val>
            <c:numRef>
              <c:f>'REPORTE ACUMULADO'!$AA$4:$AA$9</c:f>
              <c:numCache>
                <c:formatCode>General</c:formatCode>
                <c:ptCount val="6"/>
                <c:pt idx="0">
                  <c:v>20</c:v>
                </c:pt>
                <c:pt idx="1">
                  <c:v>20</c:v>
                </c:pt>
                <c:pt idx="2">
                  <c:v>20</c:v>
                </c:pt>
                <c:pt idx="3">
                  <c:v>20</c:v>
                </c:pt>
                <c:pt idx="4">
                  <c:v>20</c:v>
                </c:pt>
                <c:pt idx="5">
                  <c:v>100</c:v>
                </c:pt>
              </c:numCache>
            </c:numRef>
          </c:val>
          <c:extLst xmlns:c16r2="http://schemas.microsoft.com/office/drawing/2015/06/chart">
            <c:ext xmlns:c16="http://schemas.microsoft.com/office/drawing/2014/chart" uri="{C3380CC4-5D6E-409C-BE32-E72D297353CC}">
              <c16:uniqueId val="{0000000C-1E6B-4353-B39A-9D8DFAAD816B}"/>
            </c:ext>
          </c:extLst>
        </c:ser>
        <c:dLbls>
          <c:showLegendKey val="0"/>
          <c:showVal val="0"/>
          <c:showCatName val="0"/>
          <c:showSerName val="0"/>
          <c:showPercent val="0"/>
          <c:showBubbleSize val="0"/>
          <c:showLeaderLines val="1"/>
        </c:dLbls>
        <c:firstSliceAng val="270"/>
        <c:holeSize val="75"/>
      </c:doughnutChart>
      <c:pieChart>
        <c:varyColors val="1"/>
        <c:ser>
          <c:idx val="1"/>
          <c:order val="1"/>
          <c:tx>
            <c:v>Puntero</c:v>
          </c:tx>
          <c:dPt>
            <c:idx val="0"/>
            <c:bubble3D val="0"/>
            <c:spPr>
              <a:noFill/>
              <a:ln w="19050">
                <a:solidFill>
                  <a:schemeClr val="lt1"/>
                </a:solidFill>
              </a:ln>
              <a:effectLst/>
            </c:spPr>
            <c:extLst xmlns:c16r2="http://schemas.microsoft.com/office/drawing/2015/06/chart">
              <c:ext xmlns:c16="http://schemas.microsoft.com/office/drawing/2014/chart" uri="{C3380CC4-5D6E-409C-BE32-E72D297353CC}">
                <c16:uniqueId val="{0000000E-1E6B-4353-B39A-9D8DFAAD816B}"/>
              </c:ext>
            </c:extLst>
          </c:dPt>
          <c:dPt>
            <c:idx val="1"/>
            <c:bubble3D val="0"/>
            <c:spPr>
              <a:solidFill>
                <a:schemeClr val="tx1"/>
              </a:solidFill>
              <a:ln w="19050">
                <a:solidFill>
                  <a:schemeClr val="lt1"/>
                </a:solidFill>
              </a:ln>
              <a:effectLst/>
            </c:spPr>
            <c:extLst xmlns:c16r2="http://schemas.microsoft.com/office/drawing/2015/06/chart">
              <c:ext xmlns:c16="http://schemas.microsoft.com/office/drawing/2014/chart" uri="{C3380CC4-5D6E-409C-BE32-E72D297353CC}">
                <c16:uniqueId val="{00000010-1E6B-4353-B39A-9D8DFAAD816B}"/>
              </c:ext>
            </c:extLst>
          </c:dPt>
          <c:dPt>
            <c:idx val="2"/>
            <c:bubble3D val="0"/>
            <c:spPr>
              <a:noFill/>
              <a:ln w="19050">
                <a:noFill/>
              </a:ln>
              <a:effectLst/>
            </c:spPr>
            <c:extLst xmlns:c16r2="http://schemas.microsoft.com/office/drawing/2015/06/chart">
              <c:ext xmlns:c16="http://schemas.microsoft.com/office/drawing/2014/chart" uri="{C3380CC4-5D6E-409C-BE32-E72D297353CC}">
                <c16:uniqueId val="{00000012-1E6B-4353-B39A-9D8DFAAD816B}"/>
              </c:ext>
            </c:extLst>
          </c:dPt>
          <c:val>
            <c:numRef>
              <c:f>'REPORTE ACUMULADO'!$AC$13:$AC$15</c:f>
              <c:numCache>
                <c:formatCode>General</c:formatCode>
                <c:ptCount val="3"/>
                <c:pt idx="0">
                  <c:v>0</c:v>
                </c:pt>
                <c:pt idx="1">
                  <c:v>3</c:v>
                </c:pt>
                <c:pt idx="2">
                  <c:v>0</c:v>
                </c:pt>
              </c:numCache>
            </c:numRef>
          </c:val>
          <c:extLst xmlns:c16r2="http://schemas.microsoft.com/office/drawing/2015/06/chart">
            <c:ext xmlns:c16="http://schemas.microsoft.com/office/drawing/2014/chart" uri="{C3380CC4-5D6E-409C-BE32-E72D297353CC}">
              <c16:uniqueId val="{00000013-1E6B-4353-B39A-9D8DFAAD816B}"/>
            </c:ext>
          </c:extLst>
        </c:ser>
        <c:dLbls>
          <c:showLegendKey val="0"/>
          <c:showVal val="0"/>
          <c:showCatName val="0"/>
          <c:showSerName val="0"/>
          <c:showPercent val="0"/>
          <c:showBubbleSize val="0"/>
          <c:showLeaderLines val="1"/>
        </c:dLbls>
        <c:firstSliceAng val="270"/>
      </c:pieChart>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Work Sans" panose="00000500000000000000" pitchFamily="50" charset="0"/>
                <a:ea typeface="+mn-ea"/>
                <a:cs typeface="+mn-cs"/>
              </a:defRPr>
            </a:pPr>
            <a:r>
              <a:rPr lang="es-CO" b="1">
                <a:latin typeface="Work Sans" panose="00000500000000000000" pitchFamily="50" charset="0"/>
              </a:rPr>
              <a:t>GESTIÓN</a:t>
            </a:r>
            <a:r>
              <a:rPr lang="es-CO" b="1" baseline="0">
                <a:latin typeface="Work Sans" panose="00000500000000000000" pitchFamily="50" charset="0"/>
              </a:rPr>
              <a:t> PROMEDIO</a:t>
            </a:r>
            <a:endParaRPr lang="es-CO" b="1">
              <a:latin typeface="Work Sans" panose="00000500000000000000" pitchFamily="50" charset="0"/>
            </a:endParaRPr>
          </a:p>
        </c:rich>
      </c:tx>
      <c:layout>
        <c:manualLayout>
          <c:xMode val="edge"/>
          <c:yMode val="edge"/>
          <c:x val="0.29740966754155729"/>
          <c:y val="4.6296296296296294E-3"/>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Work Sans" panose="00000500000000000000" pitchFamily="50" charset="0"/>
              <a:ea typeface="+mn-ea"/>
              <a:cs typeface="+mn-cs"/>
            </a:defRPr>
          </a:pPr>
          <a:endParaRPr lang="es-CO"/>
        </a:p>
      </c:txPr>
    </c:title>
    <c:autoTitleDeleted val="0"/>
    <c:plotArea>
      <c:layout>
        <c:manualLayout>
          <c:layoutTarget val="inner"/>
          <c:xMode val="edge"/>
          <c:yMode val="edge"/>
          <c:x val="0.21087335958005249"/>
          <c:y val="0.22666375036453776"/>
          <c:w val="0.60844619422572166"/>
          <c:h val="0.77333624963546221"/>
        </c:manualLayout>
      </c:layout>
      <c:doughnutChart>
        <c:varyColors val="1"/>
        <c:ser>
          <c:idx val="0"/>
          <c:order val="0"/>
          <c:dPt>
            <c:idx val="0"/>
            <c:bubble3D val="0"/>
            <c:spPr>
              <a:solidFill>
                <a:srgbClr val="C00000"/>
              </a:solidFill>
              <a:ln w="19050">
                <a:solidFill>
                  <a:schemeClr val="lt1"/>
                </a:solidFill>
              </a:ln>
              <a:effectLst/>
            </c:spPr>
            <c:extLst xmlns:c16r2="http://schemas.microsoft.com/office/drawing/2015/06/chart">
              <c:ext xmlns:c16="http://schemas.microsoft.com/office/drawing/2014/chart" uri="{C3380CC4-5D6E-409C-BE32-E72D297353CC}">
                <c16:uniqueId val="{00000005-7E14-476D-B3BC-F3010749C1B2}"/>
              </c:ext>
            </c:extLst>
          </c:dPt>
          <c:dPt>
            <c:idx val="1"/>
            <c:bubble3D val="0"/>
            <c:spPr>
              <a:solidFill>
                <a:schemeClr val="accent2"/>
              </a:solidFill>
              <a:ln w="19050">
                <a:solidFill>
                  <a:schemeClr val="lt1"/>
                </a:solidFill>
              </a:ln>
              <a:effectLst/>
            </c:spPr>
            <c:extLst xmlns:c16r2="http://schemas.microsoft.com/office/drawing/2015/06/chart">
              <c:ext xmlns:c16="http://schemas.microsoft.com/office/drawing/2014/chart" uri="{C3380CC4-5D6E-409C-BE32-E72D297353CC}">
                <c16:uniqueId val="{00000003-4126-41A2-8751-66E30270DF17}"/>
              </c:ext>
            </c:extLst>
          </c:dPt>
          <c:dPt>
            <c:idx val="2"/>
            <c:bubble3D val="0"/>
            <c:spPr>
              <a:solidFill>
                <a:srgbClr val="FFC000"/>
              </a:solidFill>
              <a:ln w="19050">
                <a:solidFill>
                  <a:schemeClr val="lt1"/>
                </a:solidFill>
              </a:ln>
              <a:effectLst/>
            </c:spPr>
            <c:extLst xmlns:c16r2="http://schemas.microsoft.com/office/drawing/2015/06/chart">
              <c:ext xmlns:c16="http://schemas.microsoft.com/office/drawing/2014/chart" uri="{C3380CC4-5D6E-409C-BE32-E72D297353CC}">
                <c16:uniqueId val="{00000004-7E14-476D-B3BC-F3010749C1B2}"/>
              </c:ext>
            </c:extLst>
          </c:dPt>
          <c:dPt>
            <c:idx val="3"/>
            <c:bubble3D val="0"/>
            <c:spPr>
              <a:solidFill>
                <a:schemeClr val="accent6">
                  <a:lumMod val="60000"/>
                  <a:lumOff val="40000"/>
                </a:schemeClr>
              </a:solidFill>
              <a:ln w="19050">
                <a:solidFill>
                  <a:schemeClr val="lt1"/>
                </a:solidFill>
              </a:ln>
              <a:effectLst/>
            </c:spPr>
            <c:extLst xmlns:c16r2="http://schemas.microsoft.com/office/drawing/2015/06/chart">
              <c:ext xmlns:c16="http://schemas.microsoft.com/office/drawing/2014/chart" uri="{C3380CC4-5D6E-409C-BE32-E72D297353CC}">
                <c16:uniqueId val="{00000003-7E14-476D-B3BC-F3010749C1B2}"/>
              </c:ext>
            </c:extLst>
          </c:dPt>
          <c:dPt>
            <c:idx val="4"/>
            <c:bubble3D val="0"/>
            <c:spPr>
              <a:solidFill>
                <a:srgbClr val="00B050"/>
              </a:solidFill>
              <a:ln w="19050">
                <a:solidFill>
                  <a:schemeClr val="lt1"/>
                </a:solidFill>
              </a:ln>
              <a:effectLst/>
            </c:spPr>
            <c:extLst xmlns:c16r2="http://schemas.microsoft.com/office/drawing/2015/06/chart">
              <c:ext xmlns:c16="http://schemas.microsoft.com/office/drawing/2014/chart" uri="{C3380CC4-5D6E-409C-BE32-E72D297353CC}">
                <c16:uniqueId val="{00000002-7E14-476D-B3BC-F3010749C1B2}"/>
              </c:ext>
            </c:extLst>
          </c:dPt>
          <c:dPt>
            <c:idx val="5"/>
            <c:bubble3D val="0"/>
            <c:spPr>
              <a:noFill/>
              <a:ln w="19050">
                <a:solidFill>
                  <a:schemeClr val="lt1"/>
                </a:solidFill>
              </a:ln>
              <a:effectLst/>
            </c:spPr>
            <c:extLst xmlns:c16r2="http://schemas.microsoft.com/office/drawing/2015/06/chart">
              <c:ext xmlns:c16="http://schemas.microsoft.com/office/drawing/2014/chart" uri="{C3380CC4-5D6E-409C-BE32-E72D297353CC}">
                <c16:uniqueId val="{00000001-7E14-476D-B3BC-F3010749C1B2}"/>
              </c:ext>
            </c:extLst>
          </c:dPt>
          <c:val>
            <c:numRef>
              <c:f>'REPORTE ACUMULADO'!$AA$4:$AA$9</c:f>
              <c:numCache>
                <c:formatCode>General</c:formatCode>
                <c:ptCount val="6"/>
                <c:pt idx="0">
                  <c:v>20</c:v>
                </c:pt>
                <c:pt idx="1">
                  <c:v>20</c:v>
                </c:pt>
                <c:pt idx="2">
                  <c:v>20</c:v>
                </c:pt>
                <c:pt idx="3">
                  <c:v>20</c:v>
                </c:pt>
                <c:pt idx="4">
                  <c:v>20</c:v>
                </c:pt>
                <c:pt idx="5">
                  <c:v>100</c:v>
                </c:pt>
              </c:numCache>
            </c:numRef>
          </c:val>
          <c:extLst xmlns:c16r2="http://schemas.microsoft.com/office/drawing/2015/06/chart">
            <c:ext xmlns:c16="http://schemas.microsoft.com/office/drawing/2014/chart" uri="{C3380CC4-5D6E-409C-BE32-E72D297353CC}">
              <c16:uniqueId val="{00000000-7E14-476D-B3BC-F3010749C1B2}"/>
            </c:ext>
          </c:extLst>
        </c:ser>
        <c:dLbls>
          <c:showLegendKey val="0"/>
          <c:showVal val="0"/>
          <c:showCatName val="0"/>
          <c:showSerName val="0"/>
          <c:showPercent val="0"/>
          <c:showBubbleSize val="0"/>
          <c:showLeaderLines val="1"/>
        </c:dLbls>
        <c:firstSliceAng val="270"/>
        <c:holeSize val="75"/>
      </c:doughnutChart>
      <c:pieChart>
        <c:varyColors val="1"/>
        <c:ser>
          <c:idx val="1"/>
          <c:order val="1"/>
          <c:tx>
            <c:v>Puntero</c:v>
          </c:tx>
          <c:dPt>
            <c:idx val="0"/>
            <c:bubble3D val="0"/>
            <c:spPr>
              <a:noFill/>
              <a:ln w="19050">
                <a:solidFill>
                  <a:schemeClr val="lt1"/>
                </a:solidFill>
              </a:ln>
              <a:effectLst/>
            </c:spPr>
            <c:extLst xmlns:c16r2="http://schemas.microsoft.com/office/drawing/2015/06/chart">
              <c:ext xmlns:c16="http://schemas.microsoft.com/office/drawing/2014/chart" uri="{C3380CC4-5D6E-409C-BE32-E72D297353CC}">
                <c16:uniqueId val="{00000008-7E14-476D-B3BC-F3010749C1B2}"/>
              </c:ext>
            </c:extLst>
          </c:dPt>
          <c:dPt>
            <c:idx val="1"/>
            <c:bubble3D val="0"/>
            <c:spPr>
              <a:solidFill>
                <a:schemeClr val="tx1"/>
              </a:solidFill>
              <a:ln w="19050">
                <a:solidFill>
                  <a:schemeClr val="lt1"/>
                </a:solidFill>
              </a:ln>
              <a:effectLst/>
            </c:spPr>
            <c:extLst xmlns:c16r2="http://schemas.microsoft.com/office/drawing/2015/06/chart">
              <c:ext xmlns:c16="http://schemas.microsoft.com/office/drawing/2014/chart" uri="{C3380CC4-5D6E-409C-BE32-E72D297353CC}">
                <c16:uniqueId val="{00000009-7E14-476D-B3BC-F3010749C1B2}"/>
              </c:ext>
            </c:extLst>
          </c:dPt>
          <c:dPt>
            <c:idx val="2"/>
            <c:bubble3D val="0"/>
            <c:spPr>
              <a:noFill/>
              <a:ln w="19050">
                <a:solidFill>
                  <a:schemeClr val="lt1"/>
                </a:solidFill>
              </a:ln>
              <a:effectLst/>
            </c:spPr>
            <c:extLst xmlns:c16r2="http://schemas.microsoft.com/office/drawing/2015/06/chart">
              <c:ext xmlns:c16="http://schemas.microsoft.com/office/drawing/2014/chart" uri="{C3380CC4-5D6E-409C-BE32-E72D297353CC}">
                <c16:uniqueId val="{00000007-7E14-476D-B3BC-F3010749C1B2}"/>
              </c:ext>
            </c:extLst>
          </c:dPt>
          <c:val>
            <c:numRef>
              <c:f>'REPORTE ACUMULADO'!$AA$13:$AA$15</c:f>
              <c:numCache>
                <c:formatCode>General</c:formatCode>
                <c:ptCount val="3"/>
                <c:pt idx="0">
                  <c:v>31.833333333333329</c:v>
                </c:pt>
                <c:pt idx="1">
                  <c:v>3</c:v>
                </c:pt>
                <c:pt idx="2">
                  <c:v>165.16666666666669</c:v>
                </c:pt>
              </c:numCache>
            </c:numRef>
          </c:val>
          <c:extLst xmlns:c16r2="http://schemas.microsoft.com/office/drawing/2015/06/chart">
            <c:ext xmlns:c16="http://schemas.microsoft.com/office/drawing/2014/chart" uri="{C3380CC4-5D6E-409C-BE32-E72D297353CC}">
              <c16:uniqueId val="{00000006-7E14-476D-B3BC-F3010749C1B2}"/>
            </c:ext>
          </c:extLst>
        </c:ser>
        <c:dLbls>
          <c:showLegendKey val="0"/>
          <c:showVal val="0"/>
          <c:showCatName val="0"/>
          <c:showSerName val="0"/>
          <c:showPercent val="0"/>
          <c:showBubbleSize val="0"/>
          <c:showLeaderLines val="1"/>
        </c:dLbls>
        <c:firstSliceAng val="270"/>
      </c:pieChart>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iagrams/_rels/data1.xml.rels><?xml version="1.0" encoding="UTF-8" standalone="yes"?>
<Relationships xmlns="http://schemas.openxmlformats.org/package/2006/relationships"><Relationship Id="rId3" Type="http://schemas.openxmlformats.org/officeDocument/2006/relationships/hyperlink" Target="#IMPLEMENTACI&#211;N!A1"/><Relationship Id="rId2" Type="http://schemas.openxmlformats.org/officeDocument/2006/relationships/hyperlink" Target="#APROBACI&#211;N!A1"/><Relationship Id="rId1" Type="http://schemas.openxmlformats.org/officeDocument/2006/relationships/hyperlink" Target="#FORMULACI&#211;N!A1"/><Relationship Id="rId4" Type="http://schemas.openxmlformats.org/officeDocument/2006/relationships/hyperlink" Target="#SEGUIMIENTO!A1"/></Relationships>
</file>

<file path=xl/diagrams/colors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545EF6C9-DBF9-4FC4-AD49-18719C1D5636}" type="doc">
      <dgm:prSet loTypeId="urn:microsoft.com/office/officeart/2005/8/layout/cycle5" loCatId="cycle" qsTypeId="urn:microsoft.com/office/officeart/2005/8/quickstyle/simple1" qsCatId="simple" csTypeId="urn:microsoft.com/office/officeart/2005/8/colors/accent1_2" csCatId="accent1" phldr="1"/>
      <dgm:spPr/>
      <dgm:t>
        <a:bodyPr/>
        <a:lstStyle/>
        <a:p>
          <a:endParaRPr lang="es-CO"/>
        </a:p>
      </dgm:t>
    </dgm:pt>
    <dgm:pt modelId="{065036F5-0B7F-4009-8520-0C3A3765BBE0}">
      <dgm:prSet phldrT="[Texto]" custT="1"/>
      <dgm:spPr/>
      <dgm:t>
        <a:bodyPr/>
        <a:lstStyle/>
        <a:p>
          <a:r>
            <a:rPr lang="es-CO" sz="1600">
              <a:latin typeface="Work Sans" panose="00000500000000000000" pitchFamily="50" charset="0"/>
            </a:rPr>
            <a:t>1. FORMULACIÓN</a:t>
          </a:r>
        </a:p>
      </dgm:t>
      <dgm:extLst>
        <a:ext uri="{E40237B7-FDA0-4F09-8148-C483321AD2D9}">
          <dgm14:cNvPr xmlns:dgm14="http://schemas.microsoft.com/office/drawing/2010/diagram" id="0" name="">
            <a:hlinkClick xmlns:r="http://schemas.openxmlformats.org/officeDocument/2006/relationships" r:id="rId1"/>
          </dgm14:cNvPr>
        </a:ext>
      </dgm:extLst>
    </dgm:pt>
    <dgm:pt modelId="{D2E24626-6F29-45D5-9946-DD431CC52A14}" type="parTrans" cxnId="{4AC5E8C6-919A-4B0B-A1EE-A316CFA204E4}">
      <dgm:prSet/>
      <dgm:spPr/>
      <dgm:t>
        <a:bodyPr/>
        <a:lstStyle/>
        <a:p>
          <a:endParaRPr lang="es-CO" sz="1600">
            <a:latin typeface="Work Sans" panose="00000500000000000000" pitchFamily="50" charset="0"/>
          </a:endParaRPr>
        </a:p>
      </dgm:t>
    </dgm:pt>
    <dgm:pt modelId="{17F5288E-415E-45A9-802E-468026E0A1A6}" type="sibTrans" cxnId="{4AC5E8C6-919A-4B0B-A1EE-A316CFA204E4}">
      <dgm:prSet/>
      <dgm:spPr/>
      <dgm:t>
        <a:bodyPr/>
        <a:lstStyle/>
        <a:p>
          <a:endParaRPr lang="es-CO" sz="1600">
            <a:latin typeface="Work Sans" panose="00000500000000000000" pitchFamily="50" charset="0"/>
          </a:endParaRPr>
        </a:p>
      </dgm:t>
    </dgm:pt>
    <dgm:pt modelId="{5BAFC513-56D3-4F41-A6A8-14F3CFC9DD1B}">
      <dgm:prSet phldrT="[Texto]" custT="1"/>
      <dgm:spPr/>
      <dgm:t>
        <a:bodyPr/>
        <a:lstStyle/>
        <a:p>
          <a:r>
            <a:rPr lang="es-CO" sz="1600">
              <a:latin typeface="Work Sans" panose="00000500000000000000" pitchFamily="50" charset="0"/>
            </a:rPr>
            <a:t>2. APROBACIÓN</a:t>
          </a:r>
        </a:p>
      </dgm:t>
      <dgm:extLst>
        <a:ext uri="{E40237B7-FDA0-4F09-8148-C483321AD2D9}">
          <dgm14:cNvPr xmlns:dgm14="http://schemas.microsoft.com/office/drawing/2010/diagram" id="0" name="">
            <a:hlinkClick xmlns:r="http://schemas.openxmlformats.org/officeDocument/2006/relationships" r:id="rId2"/>
          </dgm14:cNvPr>
        </a:ext>
      </dgm:extLst>
    </dgm:pt>
    <dgm:pt modelId="{E39769F9-ACDE-4EDA-BA58-0A060F2186CB}" type="parTrans" cxnId="{681D7355-A825-4AE7-A1D4-24C7140AA4C2}">
      <dgm:prSet/>
      <dgm:spPr/>
      <dgm:t>
        <a:bodyPr/>
        <a:lstStyle/>
        <a:p>
          <a:endParaRPr lang="es-CO" sz="1600">
            <a:latin typeface="Work Sans" panose="00000500000000000000" pitchFamily="50" charset="0"/>
          </a:endParaRPr>
        </a:p>
      </dgm:t>
    </dgm:pt>
    <dgm:pt modelId="{0D2D00A1-5A78-444B-A653-D4688E176416}" type="sibTrans" cxnId="{681D7355-A825-4AE7-A1D4-24C7140AA4C2}">
      <dgm:prSet/>
      <dgm:spPr/>
      <dgm:t>
        <a:bodyPr/>
        <a:lstStyle/>
        <a:p>
          <a:endParaRPr lang="es-CO" sz="1600">
            <a:latin typeface="Work Sans" panose="00000500000000000000" pitchFamily="50" charset="0"/>
          </a:endParaRPr>
        </a:p>
      </dgm:t>
    </dgm:pt>
    <dgm:pt modelId="{740F677F-B42E-4C25-8030-CCD52E104AB9}">
      <dgm:prSet phldrT="[Texto]" custT="1"/>
      <dgm:spPr/>
      <dgm:t>
        <a:bodyPr/>
        <a:lstStyle/>
        <a:p>
          <a:r>
            <a:rPr lang="es-CO" sz="1600">
              <a:latin typeface="Work Sans" panose="00000500000000000000" pitchFamily="50" charset="0"/>
            </a:rPr>
            <a:t>3. IMPLEMENTACIÓN</a:t>
          </a:r>
        </a:p>
      </dgm:t>
      <dgm:extLst>
        <a:ext uri="{E40237B7-FDA0-4F09-8148-C483321AD2D9}">
          <dgm14:cNvPr xmlns:dgm14="http://schemas.microsoft.com/office/drawing/2010/diagram" id="0" name="">
            <a:hlinkClick xmlns:r="http://schemas.openxmlformats.org/officeDocument/2006/relationships" r:id="rId3"/>
          </dgm14:cNvPr>
        </a:ext>
      </dgm:extLst>
    </dgm:pt>
    <dgm:pt modelId="{9542F242-2C74-4F15-8673-EA7E93F2BBD1}" type="parTrans" cxnId="{712493DC-E061-4AE2-9069-6AA5E37833E8}">
      <dgm:prSet/>
      <dgm:spPr/>
      <dgm:t>
        <a:bodyPr/>
        <a:lstStyle/>
        <a:p>
          <a:endParaRPr lang="es-CO" sz="1600">
            <a:latin typeface="Work Sans" panose="00000500000000000000" pitchFamily="50" charset="0"/>
          </a:endParaRPr>
        </a:p>
      </dgm:t>
    </dgm:pt>
    <dgm:pt modelId="{0CEA4FFE-2C86-4AE3-A55D-A85A1ADE29D1}" type="sibTrans" cxnId="{712493DC-E061-4AE2-9069-6AA5E37833E8}">
      <dgm:prSet/>
      <dgm:spPr/>
      <dgm:t>
        <a:bodyPr/>
        <a:lstStyle/>
        <a:p>
          <a:endParaRPr lang="es-CO" sz="1600">
            <a:latin typeface="Work Sans" panose="00000500000000000000" pitchFamily="50" charset="0"/>
          </a:endParaRPr>
        </a:p>
      </dgm:t>
    </dgm:pt>
    <dgm:pt modelId="{F695B60C-C334-488F-B4DD-A364284A7716}">
      <dgm:prSet phldrT="[Texto]" custT="1"/>
      <dgm:spPr/>
      <dgm:t>
        <a:bodyPr/>
        <a:lstStyle/>
        <a:p>
          <a:r>
            <a:rPr lang="es-CO" sz="1600">
              <a:latin typeface="Work Sans" panose="00000500000000000000" pitchFamily="50" charset="0"/>
            </a:rPr>
            <a:t>4. SEGUIMIENTO</a:t>
          </a:r>
        </a:p>
      </dgm:t>
      <dgm:extLst>
        <a:ext uri="{E40237B7-FDA0-4F09-8148-C483321AD2D9}">
          <dgm14:cNvPr xmlns:dgm14="http://schemas.microsoft.com/office/drawing/2010/diagram" id="0" name="">
            <a:hlinkClick xmlns:r="http://schemas.openxmlformats.org/officeDocument/2006/relationships" r:id="rId4"/>
          </dgm14:cNvPr>
        </a:ext>
      </dgm:extLst>
    </dgm:pt>
    <dgm:pt modelId="{086EF967-BEF5-4E95-B19E-7717E885DE92}" type="parTrans" cxnId="{BCFCC766-FFFF-406A-A7E1-F688AB9F15F9}">
      <dgm:prSet/>
      <dgm:spPr/>
      <dgm:t>
        <a:bodyPr/>
        <a:lstStyle/>
        <a:p>
          <a:endParaRPr lang="es-CO" sz="1600">
            <a:latin typeface="Work Sans" panose="00000500000000000000" pitchFamily="50" charset="0"/>
          </a:endParaRPr>
        </a:p>
      </dgm:t>
    </dgm:pt>
    <dgm:pt modelId="{C509E7EF-FADC-4CFB-98CB-C96BBED0023C}" type="sibTrans" cxnId="{BCFCC766-FFFF-406A-A7E1-F688AB9F15F9}">
      <dgm:prSet/>
      <dgm:spPr/>
      <dgm:t>
        <a:bodyPr/>
        <a:lstStyle/>
        <a:p>
          <a:endParaRPr lang="es-CO" sz="1600">
            <a:latin typeface="Work Sans" panose="00000500000000000000" pitchFamily="50" charset="0"/>
          </a:endParaRPr>
        </a:p>
      </dgm:t>
    </dgm:pt>
    <dgm:pt modelId="{78E70D5C-B664-41EC-A2DE-5831DE9B27DF}" type="pres">
      <dgm:prSet presAssocID="{545EF6C9-DBF9-4FC4-AD49-18719C1D5636}" presName="cycle" presStyleCnt="0">
        <dgm:presLayoutVars>
          <dgm:dir/>
          <dgm:resizeHandles val="exact"/>
        </dgm:presLayoutVars>
      </dgm:prSet>
      <dgm:spPr/>
      <dgm:t>
        <a:bodyPr/>
        <a:lstStyle/>
        <a:p>
          <a:endParaRPr lang="es-CO"/>
        </a:p>
      </dgm:t>
    </dgm:pt>
    <dgm:pt modelId="{19942756-18C7-4059-9D4E-9F2944CFD391}" type="pres">
      <dgm:prSet presAssocID="{065036F5-0B7F-4009-8520-0C3A3765BBE0}" presName="node" presStyleLbl="node1" presStyleIdx="0" presStyleCnt="4" custScaleX="125763">
        <dgm:presLayoutVars>
          <dgm:bulletEnabled val="1"/>
        </dgm:presLayoutVars>
      </dgm:prSet>
      <dgm:spPr/>
      <dgm:t>
        <a:bodyPr/>
        <a:lstStyle/>
        <a:p>
          <a:endParaRPr lang="es-CO"/>
        </a:p>
      </dgm:t>
    </dgm:pt>
    <dgm:pt modelId="{AFBA43FE-C60F-4EC7-B985-5D9CAFE0ED09}" type="pres">
      <dgm:prSet presAssocID="{065036F5-0B7F-4009-8520-0C3A3765BBE0}" presName="spNode" presStyleCnt="0"/>
      <dgm:spPr/>
    </dgm:pt>
    <dgm:pt modelId="{766AE767-0FEF-4367-AD5C-5BB3144D3679}" type="pres">
      <dgm:prSet presAssocID="{17F5288E-415E-45A9-802E-468026E0A1A6}" presName="sibTrans" presStyleLbl="sibTrans1D1" presStyleIdx="0" presStyleCnt="4"/>
      <dgm:spPr/>
      <dgm:t>
        <a:bodyPr/>
        <a:lstStyle/>
        <a:p>
          <a:endParaRPr lang="es-CO"/>
        </a:p>
      </dgm:t>
    </dgm:pt>
    <dgm:pt modelId="{03F3A674-ACF5-4964-BF32-C8E670A76FD0}" type="pres">
      <dgm:prSet presAssocID="{5BAFC513-56D3-4F41-A6A8-14F3CFC9DD1B}" presName="node" presStyleLbl="node1" presStyleIdx="1" presStyleCnt="4" custScaleX="125763">
        <dgm:presLayoutVars>
          <dgm:bulletEnabled val="1"/>
        </dgm:presLayoutVars>
      </dgm:prSet>
      <dgm:spPr/>
      <dgm:t>
        <a:bodyPr/>
        <a:lstStyle/>
        <a:p>
          <a:endParaRPr lang="es-CO"/>
        </a:p>
      </dgm:t>
    </dgm:pt>
    <dgm:pt modelId="{966646F8-E105-4685-A117-93AE29C9B7D0}" type="pres">
      <dgm:prSet presAssocID="{5BAFC513-56D3-4F41-A6A8-14F3CFC9DD1B}" presName="spNode" presStyleCnt="0"/>
      <dgm:spPr/>
    </dgm:pt>
    <dgm:pt modelId="{D34CAA2C-3CF3-4D72-880D-1CCD49AAAF90}" type="pres">
      <dgm:prSet presAssocID="{0D2D00A1-5A78-444B-A653-D4688E176416}" presName="sibTrans" presStyleLbl="sibTrans1D1" presStyleIdx="1" presStyleCnt="4"/>
      <dgm:spPr/>
      <dgm:t>
        <a:bodyPr/>
        <a:lstStyle/>
        <a:p>
          <a:endParaRPr lang="es-CO"/>
        </a:p>
      </dgm:t>
    </dgm:pt>
    <dgm:pt modelId="{405DEB26-6719-42D9-9066-C21A68BD03EC}" type="pres">
      <dgm:prSet presAssocID="{740F677F-B42E-4C25-8030-CCD52E104AB9}" presName="node" presStyleLbl="node1" presStyleIdx="2" presStyleCnt="4" custScaleX="125763">
        <dgm:presLayoutVars>
          <dgm:bulletEnabled val="1"/>
        </dgm:presLayoutVars>
      </dgm:prSet>
      <dgm:spPr/>
      <dgm:t>
        <a:bodyPr/>
        <a:lstStyle/>
        <a:p>
          <a:endParaRPr lang="es-CO"/>
        </a:p>
      </dgm:t>
    </dgm:pt>
    <dgm:pt modelId="{67DDA9DF-7363-42FC-B476-623E4F5C085B}" type="pres">
      <dgm:prSet presAssocID="{740F677F-B42E-4C25-8030-CCD52E104AB9}" presName="spNode" presStyleCnt="0"/>
      <dgm:spPr/>
    </dgm:pt>
    <dgm:pt modelId="{E2EFBED4-4A0B-4D0E-82DD-8F6414CEA71D}" type="pres">
      <dgm:prSet presAssocID="{0CEA4FFE-2C86-4AE3-A55D-A85A1ADE29D1}" presName="sibTrans" presStyleLbl="sibTrans1D1" presStyleIdx="2" presStyleCnt="4"/>
      <dgm:spPr/>
      <dgm:t>
        <a:bodyPr/>
        <a:lstStyle/>
        <a:p>
          <a:endParaRPr lang="es-CO"/>
        </a:p>
      </dgm:t>
    </dgm:pt>
    <dgm:pt modelId="{194B2692-5728-4E0A-AE3A-EBB0F85A0386}" type="pres">
      <dgm:prSet presAssocID="{F695B60C-C334-488F-B4DD-A364284A7716}" presName="node" presStyleLbl="node1" presStyleIdx="3" presStyleCnt="4" custScaleX="125763">
        <dgm:presLayoutVars>
          <dgm:bulletEnabled val="1"/>
        </dgm:presLayoutVars>
      </dgm:prSet>
      <dgm:spPr/>
      <dgm:t>
        <a:bodyPr/>
        <a:lstStyle/>
        <a:p>
          <a:endParaRPr lang="es-CO"/>
        </a:p>
      </dgm:t>
    </dgm:pt>
    <dgm:pt modelId="{D13F7DE1-12DD-4F5F-AFC6-DDB9A7F2B727}" type="pres">
      <dgm:prSet presAssocID="{F695B60C-C334-488F-B4DD-A364284A7716}" presName="spNode" presStyleCnt="0"/>
      <dgm:spPr/>
    </dgm:pt>
    <dgm:pt modelId="{D05E46D1-BFA5-4828-B42C-BB29AD3F79E5}" type="pres">
      <dgm:prSet presAssocID="{C509E7EF-FADC-4CFB-98CB-C96BBED0023C}" presName="sibTrans" presStyleLbl="sibTrans1D1" presStyleIdx="3" presStyleCnt="4"/>
      <dgm:spPr/>
      <dgm:t>
        <a:bodyPr/>
        <a:lstStyle/>
        <a:p>
          <a:endParaRPr lang="es-CO"/>
        </a:p>
      </dgm:t>
    </dgm:pt>
  </dgm:ptLst>
  <dgm:cxnLst>
    <dgm:cxn modelId="{004AF167-D78B-4E27-A284-F7904A796786}" type="presOf" srcId="{0D2D00A1-5A78-444B-A653-D4688E176416}" destId="{D34CAA2C-3CF3-4D72-880D-1CCD49AAAF90}" srcOrd="0" destOrd="0" presId="urn:microsoft.com/office/officeart/2005/8/layout/cycle5"/>
    <dgm:cxn modelId="{255C5B73-87C0-49E5-86C4-0EEB11DE6372}" type="presOf" srcId="{F695B60C-C334-488F-B4DD-A364284A7716}" destId="{194B2692-5728-4E0A-AE3A-EBB0F85A0386}" srcOrd="0" destOrd="0" presId="urn:microsoft.com/office/officeart/2005/8/layout/cycle5"/>
    <dgm:cxn modelId="{A48E2FC6-3DA2-49E8-B651-AD702FCBA4E3}" type="presOf" srcId="{0CEA4FFE-2C86-4AE3-A55D-A85A1ADE29D1}" destId="{E2EFBED4-4A0B-4D0E-82DD-8F6414CEA71D}" srcOrd="0" destOrd="0" presId="urn:microsoft.com/office/officeart/2005/8/layout/cycle5"/>
    <dgm:cxn modelId="{D8C99C28-429C-4E92-A8BB-4301752D7A9A}" type="presOf" srcId="{17F5288E-415E-45A9-802E-468026E0A1A6}" destId="{766AE767-0FEF-4367-AD5C-5BB3144D3679}" srcOrd="0" destOrd="0" presId="urn:microsoft.com/office/officeart/2005/8/layout/cycle5"/>
    <dgm:cxn modelId="{ADCEC8C6-A125-4575-9118-0CFD323F279B}" type="presOf" srcId="{545EF6C9-DBF9-4FC4-AD49-18719C1D5636}" destId="{78E70D5C-B664-41EC-A2DE-5831DE9B27DF}" srcOrd="0" destOrd="0" presId="urn:microsoft.com/office/officeart/2005/8/layout/cycle5"/>
    <dgm:cxn modelId="{E172F888-909A-4E79-99CE-CB8A8AA6C1B5}" type="presOf" srcId="{C509E7EF-FADC-4CFB-98CB-C96BBED0023C}" destId="{D05E46D1-BFA5-4828-B42C-BB29AD3F79E5}" srcOrd="0" destOrd="0" presId="urn:microsoft.com/office/officeart/2005/8/layout/cycle5"/>
    <dgm:cxn modelId="{4AC5E8C6-919A-4B0B-A1EE-A316CFA204E4}" srcId="{545EF6C9-DBF9-4FC4-AD49-18719C1D5636}" destId="{065036F5-0B7F-4009-8520-0C3A3765BBE0}" srcOrd="0" destOrd="0" parTransId="{D2E24626-6F29-45D5-9946-DD431CC52A14}" sibTransId="{17F5288E-415E-45A9-802E-468026E0A1A6}"/>
    <dgm:cxn modelId="{BCFCC766-FFFF-406A-A7E1-F688AB9F15F9}" srcId="{545EF6C9-DBF9-4FC4-AD49-18719C1D5636}" destId="{F695B60C-C334-488F-B4DD-A364284A7716}" srcOrd="3" destOrd="0" parTransId="{086EF967-BEF5-4E95-B19E-7717E885DE92}" sibTransId="{C509E7EF-FADC-4CFB-98CB-C96BBED0023C}"/>
    <dgm:cxn modelId="{712493DC-E061-4AE2-9069-6AA5E37833E8}" srcId="{545EF6C9-DBF9-4FC4-AD49-18719C1D5636}" destId="{740F677F-B42E-4C25-8030-CCD52E104AB9}" srcOrd="2" destOrd="0" parTransId="{9542F242-2C74-4F15-8673-EA7E93F2BBD1}" sibTransId="{0CEA4FFE-2C86-4AE3-A55D-A85A1ADE29D1}"/>
    <dgm:cxn modelId="{3A5758C0-4CD0-4465-AAAF-C22884CBDB12}" type="presOf" srcId="{065036F5-0B7F-4009-8520-0C3A3765BBE0}" destId="{19942756-18C7-4059-9D4E-9F2944CFD391}" srcOrd="0" destOrd="0" presId="urn:microsoft.com/office/officeart/2005/8/layout/cycle5"/>
    <dgm:cxn modelId="{0D0DF25F-11BE-4A6B-8D9F-579A02D51154}" type="presOf" srcId="{5BAFC513-56D3-4F41-A6A8-14F3CFC9DD1B}" destId="{03F3A674-ACF5-4964-BF32-C8E670A76FD0}" srcOrd="0" destOrd="0" presId="urn:microsoft.com/office/officeart/2005/8/layout/cycle5"/>
    <dgm:cxn modelId="{08FC490B-0086-4CF9-B8D8-522CB4DB16E6}" type="presOf" srcId="{740F677F-B42E-4C25-8030-CCD52E104AB9}" destId="{405DEB26-6719-42D9-9066-C21A68BD03EC}" srcOrd="0" destOrd="0" presId="urn:microsoft.com/office/officeart/2005/8/layout/cycle5"/>
    <dgm:cxn modelId="{681D7355-A825-4AE7-A1D4-24C7140AA4C2}" srcId="{545EF6C9-DBF9-4FC4-AD49-18719C1D5636}" destId="{5BAFC513-56D3-4F41-A6A8-14F3CFC9DD1B}" srcOrd="1" destOrd="0" parTransId="{E39769F9-ACDE-4EDA-BA58-0A060F2186CB}" sibTransId="{0D2D00A1-5A78-444B-A653-D4688E176416}"/>
    <dgm:cxn modelId="{1F868CEC-E028-4CB9-B29C-34239FDBEEFA}" type="presParOf" srcId="{78E70D5C-B664-41EC-A2DE-5831DE9B27DF}" destId="{19942756-18C7-4059-9D4E-9F2944CFD391}" srcOrd="0" destOrd="0" presId="urn:microsoft.com/office/officeart/2005/8/layout/cycle5"/>
    <dgm:cxn modelId="{FB3B80D6-8F12-4DE0-9D4A-2C1530C413D9}" type="presParOf" srcId="{78E70D5C-B664-41EC-A2DE-5831DE9B27DF}" destId="{AFBA43FE-C60F-4EC7-B985-5D9CAFE0ED09}" srcOrd="1" destOrd="0" presId="urn:microsoft.com/office/officeart/2005/8/layout/cycle5"/>
    <dgm:cxn modelId="{B9B8F2BA-6100-427E-8868-F11771D73E92}" type="presParOf" srcId="{78E70D5C-B664-41EC-A2DE-5831DE9B27DF}" destId="{766AE767-0FEF-4367-AD5C-5BB3144D3679}" srcOrd="2" destOrd="0" presId="urn:microsoft.com/office/officeart/2005/8/layout/cycle5"/>
    <dgm:cxn modelId="{52BDFD5E-D14A-4528-971E-94EF2B3F299E}" type="presParOf" srcId="{78E70D5C-B664-41EC-A2DE-5831DE9B27DF}" destId="{03F3A674-ACF5-4964-BF32-C8E670A76FD0}" srcOrd="3" destOrd="0" presId="urn:microsoft.com/office/officeart/2005/8/layout/cycle5"/>
    <dgm:cxn modelId="{199436EA-14CA-44C6-B9CA-5D89251497C3}" type="presParOf" srcId="{78E70D5C-B664-41EC-A2DE-5831DE9B27DF}" destId="{966646F8-E105-4685-A117-93AE29C9B7D0}" srcOrd="4" destOrd="0" presId="urn:microsoft.com/office/officeart/2005/8/layout/cycle5"/>
    <dgm:cxn modelId="{3483DAFC-173A-4F30-88E9-6C3F65C3E594}" type="presParOf" srcId="{78E70D5C-B664-41EC-A2DE-5831DE9B27DF}" destId="{D34CAA2C-3CF3-4D72-880D-1CCD49AAAF90}" srcOrd="5" destOrd="0" presId="urn:microsoft.com/office/officeart/2005/8/layout/cycle5"/>
    <dgm:cxn modelId="{F7736BA3-CE7A-49A6-8263-371CF175E031}" type="presParOf" srcId="{78E70D5C-B664-41EC-A2DE-5831DE9B27DF}" destId="{405DEB26-6719-42D9-9066-C21A68BD03EC}" srcOrd="6" destOrd="0" presId="urn:microsoft.com/office/officeart/2005/8/layout/cycle5"/>
    <dgm:cxn modelId="{03F83449-87F6-46D8-98A7-5C97AEFC1650}" type="presParOf" srcId="{78E70D5C-B664-41EC-A2DE-5831DE9B27DF}" destId="{67DDA9DF-7363-42FC-B476-623E4F5C085B}" srcOrd="7" destOrd="0" presId="urn:microsoft.com/office/officeart/2005/8/layout/cycle5"/>
    <dgm:cxn modelId="{6961616B-34AC-4128-9EC1-6DD22FA8F0AC}" type="presParOf" srcId="{78E70D5C-B664-41EC-A2DE-5831DE9B27DF}" destId="{E2EFBED4-4A0B-4D0E-82DD-8F6414CEA71D}" srcOrd="8" destOrd="0" presId="urn:microsoft.com/office/officeart/2005/8/layout/cycle5"/>
    <dgm:cxn modelId="{36DB8642-42BF-404C-9325-044E4056BE0E}" type="presParOf" srcId="{78E70D5C-B664-41EC-A2DE-5831DE9B27DF}" destId="{194B2692-5728-4E0A-AE3A-EBB0F85A0386}" srcOrd="9" destOrd="0" presId="urn:microsoft.com/office/officeart/2005/8/layout/cycle5"/>
    <dgm:cxn modelId="{EF7343E6-D3A9-41E9-BC78-A3B62ADD8B07}" type="presParOf" srcId="{78E70D5C-B664-41EC-A2DE-5831DE9B27DF}" destId="{D13F7DE1-12DD-4F5F-AFC6-DDB9A7F2B727}" srcOrd="10" destOrd="0" presId="urn:microsoft.com/office/officeart/2005/8/layout/cycle5"/>
    <dgm:cxn modelId="{829B5870-72BA-4589-AE3D-85C166CA855C}" type="presParOf" srcId="{78E70D5C-B664-41EC-A2DE-5831DE9B27DF}" destId="{D05E46D1-BFA5-4828-B42C-BB29AD3F79E5}" srcOrd="11" destOrd="0" presId="urn:microsoft.com/office/officeart/2005/8/layout/cycle5"/>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Tree>
</dsp:drawing>
</file>

<file path=xl/diagrams/layout1.xml><?xml version="1.0" encoding="utf-8"?>
<dgm:layoutDef xmlns:dgm="http://schemas.openxmlformats.org/drawingml/2006/diagram" xmlns:a="http://schemas.openxmlformats.org/drawingml/2006/main" uniqueId="urn:microsoft.com/office/officeart/2005/8/layout/cycle5">
  <dgm:title val=""/>
  <dgm:desc val=""/>
  <dgm:catLst>
    <dgm:cat type="cycle" pri="3000"/>
  </dgm:catLst>
  <dgm:sampData>
    <dgm:dataModel>
      <dgm:ptLst>
        <dgm:pt modelId="0" type="doc"/>
        <dgm:pt modelId="1">
          <dgm:prSet phldr="1"/>
        </dgm:pt>
        <dgm:pt modelId="2">
          <dgm:prSet phldr="1"/>
        </dgm:pt>
        <dgm:pt modelId="3">
          <dgm:prSet phldr="1"/>
        </dgm:pt>
        <dgm:pt modelId="4">
          <dgm:prSet phldr="1"/>
        </dgm:pt>
        <dgm:pt modelId="5">
          <dgm:prSet phldr="1"/>
        </dgm:pt>
      </dgm:ptLst>
      <dgm:cxnLst>
        <dgm:cxn modelId="6" srcId="0" destId="1" srcOrd="0" destOrd="0"/>
        <dgm:cxn modelId="7" srcId="0" destId="2" srcOrd="1" destOrd="0"/>
        <dgm:cxn modelId="8" srcId="0" destId="3" srcOrd="2" destOrd="0"/>
        <dgm:cxn modelId="9" srcId="0" destId="4" srcOrd="3" destOrd="0"/>
        <dgm:cxn modelId="10" srcId="0" destId="5" srcOrd="4" destOrd="0"/>
      </dgm:cxnLst>
      <dgm:bg/>
      <dgm:whole/>
    </dgm:dataModel>
  </dgm:sampData>
  <dgm:styleData>
    <dgm:dataModel>
      <dgm:ptLst>
        <dgm:pt modelId="0" type="doc"/>
        <dgm:pt modelId="1"/>
        <dgm:pt modelId="2"/>
        <dgm:pt modelId="3"/>
      </dgm:ptLst>
      <dgm:cxnLst>
        <dgm:cxn modelId="4" srcId="0" destId="1" srcOrd="0" destOrd="0"/>
        <dgm:cxn modelId="5" srcId="0" destId="2" srcOrd="1" destOrd="0"/>
        <dgm:cxn modelId="6" srcId="0" destId="3" srcOrd="2" destOrd="0"/>
      </dgm:cxnLst>
      <dgm:bg/>
      <dgm:whole/>
    </dgm:dataModel>
  </dgm:styleData>
  <dgm:clrData>
    <dgm:dataModel>
      <dgm:ptLst>
        <dgm:pt modelId="0" type="doc"/>
        <dgm:pt modelId="1"/>
        <dgm:pt modelId="2"/>
        <dgm:pt modelId="3"/>
        <dgm:pt modelId="4"/>
        <dgm:pt modelId="5"/>
        <dgm:pt modelId="6"/>
      </dgm:ptLst>
      <dgm:cxnLst>
        <dgm:cxn modelId="7" srcId="0" destId="1" srcOrd="0" destOrd="0"/>
        <dgm:cxn modelId="8" srcId="0" destId="2" srcOrd="1" destOrd="0"/>
        <dgm:cxn modelId="9" srcId="0" destId="3" srcOrd="2" destOrd="0"/>
        <dgm:cxn modelId="10" srcId="0" destId="4" srcOrd="3" destOrd="0"/>
        <dgm:cxn modelId="11" srcId="0" destId="5" srcOrd="4" destOrd="0"/>
        <dgm:cxn modelId="12" srcId="0" destId="6" srcOrd="5" destOrd="0"/>
      </dgm:cxnLst>
      <dgm:bg/>
      <dgm:whole/>
    </dgm:dataModel>
  </dgm:clrData>
  <dgm:layoutNode name="cycle">
    <dgm:varLst>
      <dgm:dir/>
      <dgm:resizeHandles val="exact"/>
    </dgm:varLst>
    <dgm:choose name="Name0">
      <dgm:if name="Name1" func="var" arg="dir" op="equ" val="norm">
        <dgm:choose name="Name2">
          <dgm:if name="Name3" axis="ch" ptType="node" func="cnt" op="gt" val="2">
            <dgm:alg type="cycle">
              <dgm:param type="stAng" val="0"/>
              <dgm:param type="spanAng" val="360"/>
            </dgm:alg>
          </dgm:if>
          <dgm:else name="Name4">
            <dgm:alg type="cycle">
              <dgm:param type="stAng" val="-90"/>
              <dgm:param type="spanAng" val="360"/>
            </dgm:alg>
          </dgm:else>
        </dgm:choose>
      </dgm:if>
      <dgm:else name="Name5">
        <dgm:choose name="Name6">
          <dgm:if name="Name7" axis="ch" ptType="node" func="cnt" op="gt" val="2">
            <dgm:alg type="cycle">
              <dgm:param type="stAng" val="0"/>
              <dgm:param type="spanAng" val="-360"/>
            </dgm:alg>
          </dgm:if>
          <dgm:else name="Name8">
            <dgm:alg type="cycle">
              <dgm:param type="stAng" val="90"/>
              <dgm:param type="spanAng" val="-360"/>
            </dgm:alg>
          </dgm:else>
        </dgm:choose>
      </dgm:else>
    </dgm:choose>
    <dgm:shape xmlns:r="http://schemas.openxmlformats.org/officeDocument/2006/relationships" r:blip="">
      <dgm:adjLst/>
    </dgm:shape>
    <dgm:presOf/>
    <dgm:choose name="Name9">
      <dgm:if name="Name10" func="var" arg="dir" op="equ" val="norm">
        <dgm:constrLst>
          <dgm:constr type="w" for="ch" forName="node" refType="w"/>
          <dgm:constr type="w" for="ch" ptType="sibTrans" refType="w" refFor="ch" refForName="node" op="equ" fact="0.3"/>
          <dgm:constr type="diam" for="ch" ptType="sibTrans" refType="diam" op="equ"/>
          <dgm:constr type="sibSp" refType="w" refFor="ch" refForName="node" op="equ" fact="0.15"/>
          <dgm:constr type="w" for="ch" forName="spNode" refType="sibSp" fact="1.6"/>
          <dgm:constr type="primFontSz" for="ch" forName="node" op="equ" val="65"/>
        </dgm:constrLst>
      </dgm:if>
      <dgm:else name="Name11">
        <dgm:constrLst>
          <dgm:constr type="w" for="ch" forName="node" refType="w"/>
          <dgm:constr type="w" for="ch" ptType="sibTrans" refType="w" refFor="ch" refForName="node" op="equ" fact="0.3"/>
          <dgm:constr type="diam" for="ch" ptType="sibTrans" refType="diam" fact="-1"/>
          <dgm:constr type="diam" for="ch" refType="diam" op="equ" fact="-1"/>
          <dgm:constr type="sibSp" refType="w" refFor="ch" refForName="node" op="equ" fact="0.15"/>
          <dgm:constr type="w" for="ch" forName="spNode" refType="sibSp" fact="1.6"/>
          <dgm:constr type="primFontSz" for="ch" forName="node" op="equ" val="65"/>
        </dgm:constrLst>
      </dgm:else>
    </dgm:choose>
    <dgm:ruleLst/>
    <dgm:forEach name="Name12" axis="ch" ptType="node">
      <dgm:layoutNode name="node">
        <dgm:varLst>
          <dgm:bulletEnabled val="1"/>
        </dgm:varLst>
        <dgm:alg type="tx"/>
        <dgm:shape xmlns:r="http://schemas.openxmlformats.org/officeDocument/2006/relationships" type="roundRect" r:blip="">
          <dgm:adjLst/>
        </dgm:shape>
        <dgm:presOf axis="desOrSelf" ptType="node"/>
        <dgm:constrLst>
          <dgm:constr type="h" refType="w" fact="0.65"/>
          <dgm:constr type="tMarg" refType="primFontSz" fact="0.3"/>
          <dgm:constr type="bMarg" refType="primFontSz" fact="0.3"/>
          <dgm:constr type="lMarg" refType="primFontSz" fact="0.3"/>
          <dgm:constr type="rMarg" refType="primFontSz" fact="0.3"/>
        </dgm:constrLst>
        <dgm:ruleLst>
          <dgm:rule type="primFontSz" val="5" fact="NaN" max="NaN"/>
        </dgm:ruleLst>
      </dgm:layoutNode>
      <dgm:choose name="Name13">
        <dgm:if name="Name14" axis="par ch" ptType="doc node" func="cnt" op="gt" val="1">
          <dgm:layoutNode name="spNode">
            <dgm:alg type="sp"/>
            <dgm:shape xmlns:r="http://schemas.openxmlformats.org/officeDocument/2006/relationships" r:blip="">
              <dgm:adjLst/>
            </dgm:shape>
            <dgm:presOf/>
            <dgm:constrLst>
              <dgm:constr type="h" refType="w"/>
            </dgm:constrLst>
            <dgm:ruleLst/>
          </dgm:layoutNode>
          <dgm:forEach name="Name15" axis="followSib" ptType="sibTrans" hideLastTrans="0" cnt="1">
            <dgm:layoutNode name="sibTrans">
              <dgm:alg type="conn">
                <dgm:param type="dim" val="1D"/>
                <dgm:param type="connRout" val="curve"/>
                <dgm:param type="begPts" val="radial"/>
                <dgm:param type="endPts" val="radial"/>
              </dgm:alg>
              <dgm:shape xmlns:r="http://schemas.openxmlformats.org/officeDocument/2006/relationships" type="conn" r:blip="">
                <dgm:adjLst/>
              </dgm:shape>
              <dgm:presOf axis="self"/>
              <dgm:constrLst>
                <dgm:constr type="h" refType="w" fact="0.65"/>
                <dgm:constr type="connDist"/>
                <dgm:constr type="begPad" refType="connDist" fact="0.2"/>
                <dgm:constr type="endPad" refType="connDist" fact="0.2"/>
              </dgm:constrLst>
              <dgm:ruleLst/>
            </dgm:layoutNode>
          </dgm:forEach>
        </dgm:if>
        <dgm:else name="Name16"/>
      </dgm:choose>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svg"/></Relationships>
</file>

<file path=xl/drawings/_rels/drawing10.xml.rels><?xml version="1.0" encoding="UTF-8" standalone="yes"?>
<Relationships xmlns="http://schemas.openxmlformats.org/package/2006/relationships"><Relationship Id="rId8" Type="http://schemas.openxmlformats.org/officeDocument/2006/relationships/image" Target="../media/image24.svg"/><Relationship Id="rId13" Type="http://schemas.openxmlformats.org/officeDocument/2006/relationships/hyperlink" Target="#'CICLO PDA'!A1"/><Relationship Id="rId3" Type="http://schemas.openxmlformats.org/officeDocument/2006/relationships/image" Target="../media/image13.png"/><Relationship Id="rId7" Type="http://schemas.openxmlformats.org/officeDocument/2006/relationships/image" Target="../media/image15.png"/><Relationship Id="rId12" Type="http://schemas.openxmlformats.org/officeDocument/2006/relationships/hyperlink" Target="#PORTADA!A1"/><Relationship Id="rId2" Type="http://schemas.openxmlformats.org/officeDocument/2006/relationships/hyperlink" Target="#'INDICADOR DE RESULTADO - MEDIDA'!N8"/><Relationship Id="rId1" Type="http://schemas.openxmlformats.org/officeDocument/2006/relationships/hyperlink" Target="#'INDICADOR GESTI&#211;N - MECANISMO'!N8"/><Relationship Id="rId6" Type="http://schemas.openxmlformats.org/officeDocument/2006/relationships/image" Target="../media/image22.svg"/><Relationship Id="rId11" Type="http://schemas.openxmlformats.org/officeDocument/2006/relationships/hyperlink" Target="#'INDICADOR IMPACTO-LITIGIO'!F8"/><Relationship Id="rId5" Type="http://schemas.openxmlformats.org/officeDocument/2006/relationships/image" Target="../media/image14.png"/><Relationship Id="rId15" Type="http://schemas.openxmlformats.org/officeDocument/2006/relationships/hyperlink" Target="#'REPORTE ACUMULADO'!A1"/><Relationship Id="rId10" Type="http://schemas.openxmlformats.org/officeDocument/2006/relationships/image" Target="../media/image26.svg"/><Relationship Id="rId4" Type="http://schemas.openxmlformats.org/officeDocument/2006/relationships/image" Target="../media/image4.svg"/><Relationship Id="rId9" Type="http://schemas.openxmlformats.org/officeDocument/2006/relationships/image" Target="../media/image16.png"/><Relationship Id="rId14" Type="http://schemas.openxmlformats.org/officeDocument/2006/relationships/hyperlink" Target="#'PLAN DE ACCI&#211;N'!A1"/></Relationships>
</file>

<file path=xl/drawings/_rels/drawing11.xml.rels><?xml version="1.0" encoding="UTF-8" standalone="yes"?>
<Relationships xmlns="http://schemas.openxmlformats.org/package/2006/relationships"><Relationship Id="rId3" Type="http://schemas.openxmlformats.org/officeDocument/2006/relationships/hyperlink" Target="#'CICLO PDA'!A1"/><Relationship Id="rId7" Type="http://schemas.openxmlformats.org/officeDocument/2006/relationships/hyperlink" Target="#'REPORTE ACUMULADO'!A1"/><Relationship Id="rId2" Type="http://schemas.openxmlformats.org/officeDocument/2006/relationships/hyperlink" Target="#PORTADA!A1"/><Relationship Id="rId1" Type="http://schemas.openxmlformats.org/officeDocument/2006/relationships/image" Target="../media/image17.png"/><Relationship Id="rId6" Type="http://schemas.openxmlformats.org/officeDocument/2006/relationships/hyperlink" Target="#SEGUIMIENTO!A1"/><Relationship Id="rId5" Type="http://schemas.openxmlformats.org/officeDocument/2006/relationships/hyperlink" Target="#INDICADORES!A1"/><Relationship Id="rId4" Type="http://schemas.openxmlformats.org/officeDocument/2006/relationships/hyperlink" Target="#'PLAN DE ACCI&#211;N'!A1"/></Relationships>
</file>

<file path=xl/drawings/_rels/drawing12.xml.rels><?xml version="1.0" encoding="UTF-8" standalone="yes"?>
<Relationships xmlns="http://schemas.openxmlformats.org/package/2006/relationships"><Relationship Id="rId3" Type="http://schemas.openxmlformats.org/officeDocument/2006/relationships/hyperlink" Target="#'PLAN DE ACCI&#211;N'!A1"/><Relationship Id="rId2" Type="http://schemas.openxmlformats.org/officeDocument/2006/relationships/hyperlink" Target="#'CICLO PDA'!A1"/><Relationship Id="rId1" Type="http://schemas.openxmlformats.org/officeDocument/2006/relationships/hyperlink" Target="#PORTADA!A1"/><Relationship Id="rId6" Type="http://schemas.openxmlformats.org/officeDocument/2006/relationships/hyperlink" Target="#'REPORTE ACUMULADO'!A1"/><Relationship Id="rId5" Type="http://schemas.openxmlformats.org/officeDocument/2006/relationships/hyperlink" Target="#SEGUIMIENTO!A1"/><Relationship Id="rId4" Type="http://schemas.openxmlformats.org/officeDocument/2006/relationships/hyperlink" Target="#INDICADORES!A1"/></Relationships>
</file>

<file path=xl/drawings/_rels/drawing13.xml.rels><?xml version="1.0" encoding="UTF-8" standalone="yes"?>
<Relationships xmlns="http://schemas.openxmlformats.org/package/2006/relationships"><Relationship Id="rId3" Type="http://schemas.openxmlformats.org/officeDocument/2006/relationships/hyperlink" Target="#'PLAN DE ACCI&#211;N'!A1"/><Relationship Id="rId2" Type="http://schemas.openxmlformats.org/officeDocument/2006/relationships/hyperlink" Target="#'CICLO PDA'!A1"/><Relationship Id="rId1" Type="http://schemas.openxmlformats.org/officeDocument/2006/relationships/hyperlink" Target="#PORTADA!A1"/><Relationship Id="rId6" Type="http://schemas.openxmlformats.org/officeDocument/2006/relationships/hyperlink" Target="#'REPORTE ACUMULADO'!A1"/><Relationship Id="rId5" Type="http://schemas.openxmlformats.org/officeDocument/2006/relationships/hyperlink" Target="#SEGUIMIENTO!A1"/><Relationship Id="rId4" Type="http://schemas.openxmlformats.org/officeDocument/2006/relationships/hyperlink" Target="#INDICADORES!A1"/></Relationships>
</file>

<file path=xl/drawings/_rels/drawing14.xml.rels><?xml version="1.0" encoding="UTF-8" standalone="yes"?>
<Relationships xmlns="http://schemas.openxmlformats.org/package/2006/relationships"><Relationship Id="rId8" Type="http://schemas.openxmlformats.org/officeDocument/2006/relationships/hyperlink" Target="#SEGUIMIENTO!A1"/><Relationship Id="rId3" Type="http://schemas.openxmlformats.org/officeDocument/2006/relationships/chart" Target="../charts/chart2.xml"/><Relationship Id="rId7" Type="http://schemas.openxmlformats.org/officeDocument/2006/relationships/hyperlink" Target="#INDICADORES!A1"/><Relationship Id="rId2" Type="http://schemas.openxmlformats.org/officeDocument/2006/relationships/image" Target="../media/image17.png"/><Relationship Id="rId1" Type="http://schemas.openxmlformats.org/officeDocument/2006/relationships/chart" Target="../charts/chart1.xml"/><Relationship Id="rId6" Type="http://schemas.openxmlformats.org/officeDocument/2006/relationships/hyperlink" Target="#'PLAN DE ACCI&#211;N'!A1"/><Relationship Id="rId5" Type="http://schemas.openxmlformats.org/officeDocument/2006/relationships/hyperlink" Target="#'CICLO PDA'!A1"/><Relationship Id="rId4" Type="http://schemas.openxmlformats.org/officeDocument/2006/relationships/hyperlink" Target="#PORTADA!A1"/></Relationships>
</file>

<file path=xl/drawings/_rels/drawing15.xml.rels><?xml version="1.0" encoding="UTF-8" standalone="yes"?>
<Relationships xmlns="http://schemas.openxmlformats.org/package/2006/relationships"><Relationship Id="rId3" Type="http://schemas.openxmlformats.org/officeDocument/2006/relationships/hyperlink" Target="#'PLAN DE ACCI&#211;N'!B7"/><Relationship Id="rId2" Type="http://schemas.openxmlformats.org/officeDocument/2006/relationships/hyperlink" Target="#'CICLO PDA'!A1"/><Relationship Id="rId1" Type="http://schemas.openxmlformats.org/officeDocument/2006/relationships/hyperlink" Target="#PORTADA!A1"/></Relationships>
</file>

<file path=xl/drawings/_rels/drawing16.xml.rels><?xml version="1.0" encoding="UTF-8" standalone="yes"?>
<Relationships xmlns="http://schemas.openxmlformats.org/package/2006/relationships"><Relationship Id="rId3" Type="http://schemas.openxmlformats.org/officeDocument/2006/relationships/hyperlink" Target="#'PLAN DE ACCI&#211;N'!C7"/><Relationship Id="rId2" Type="http://schemas.openxmlformats.org/officeDocument/2006/relationships/hyperlink" Target="#'CICLO PDA'!A1"/><Relationship Id="rId1" Type="http://schemas.openxmlformats.org/officeDocument/2006/relationships/hyperlink" Target="#PORTADA!A1"/></Relationships>
</file>

<file path=xl/drawings/_rels/drawing17.xml.rels><?xml version="1.0" encoding="UTF-8" standalone="yes"?>
<Relationships xmlns="http://schemas.openxmlformats.org/package/2006/relationships"><Relationship Id="rId3" Type="http://schemas.openxmlformats.org/officeDocument/2006/relationships/hyperlink" Target="#'PLAN DE ACCI&#211;N'!D7"/><Relationship Id="rId2" Type="http://schemas.openxmlformats.org/officeDocument/2006/relationships/hyperlink" Target="#'CICLO PDA'!A1"/><Relationship Id="rId1" Type="http://schemas.openxmlformats.org/officeDocument/2006/relationships/hyperlink" Target="#PORTADA!A1"/></Relationships>
</file>

<file path=xl/drawings/_rels/drawing18.xml.rels><?xml version="1.0" encoding="UTF-8" standalone="yes"?>
<Relationships xmlns="http://schemas.openxmlformats.org/package/2006/relationships"><Relationship Id="rId3" Type="http://schemas.openxmlformats.org/officeDocument/2006/relationships/hyperlink" Target="#'PLAN DE ACCI&#211;N'!E7"/><Relationship Id="rId2" Type="http://schemas.openxmlformats.org/officeDocument/2006/relationships/hyperlink" Target="#'CICLO PDA'!A1"/><Relationship Id="rId1" Type="http://schemas.openxmlformats.org/officeDocument/2006/relationships/hyperlink" Target="#PORTADA!A1"/></Relationships>
</file>

<file path=xl/drawings/_rels/drawing19.xml.rels><?xml version="1.0" encoding="UTF-8" standalone="yes"?>
<Relationships xmlns="http://schemas.openxmlformats.org/package/2006/relationships"><Relationship Id="rId3" Type="http://schemas.openxmlformats.org/officeDocument/2006/relationships/hyperlink" Target="#'PLAN DE ACCI&#211;N'!F7"/><Relationship Id="rId2" Type="http://schemas.openxmlformats.org/officeDocument/2006/relationships/hyperlink" Target="#'CICLO PDA'!A1"/><Relationship Id="rId1" Type="http://schemas.openxmlformats.org/officeDocument/2006/relationships/hyperlink" Target="#PORTADA!A1"/></Relationships>
</file>

<file path=xl/drawings/_rels/drawing2.xml.rels><?xml version="1.0" encoding="UTF-8" standalone="yes"?>
<Relationships xmlns="http://schemas.openxmlformats.org/package/2006/relationships"><Relationship Id="rId1" Type="http://schemas.openxmlformats.org/officeDocument/2006/relationships/hyperlink" Target="#PORTADA!A1"/></Relationships>
</file>

<file path=xl/drawings/_rels/drawing20.xml.rels><?xml version="1.0" encoding="UTF-8" standalone="yes"?>
<Relationships xmlns="http://schemas.openxmlformats.org/package/2006/relationships"><Relationship Id="rId3" Type="http://schemas.openxmlformats.org/officeDocument/2006/relationships/hyperlink" Target="#'PLAN DE ACCI&#211;N'!G7"/><Relationship Id="rId2" Type="http://schemas.openxmlformats.org/officeDocument/2006/relationships/hyperlink" Target="#'CICLO PDA'!A1"/><Relationship Id="rId1" Type="http://schemas.openxmlformats.org/officeDocument/2006/relationships/hyperlink" Target="#PORTADA!A1"/></Relationships>
</file>

<file path=xl/drawings/_rels/drawing21.xml.rels><?xml version="1.0" encoding="UTF-8" standalone="yes"?>
<Relationships xmlns="http://schemas.openxmlformats.org/package/2006/relationships"><Relationship Id="rId3" Type="http://schemas.openxmlformats.org/officeDocument/2006/relationships/hyperlink" Target="#'PLAN DE ACCI&#211;N'!H7"/><Relationship Id="rId2" Type="http://schemas.openxmlformats.org/officeDocument/2006/relationships/hyperlink" Target="#'CICLO PDA'!A1"/><Relationship Id="rId1" Type="http://schemas.openxmlformats.org/officeDocument/2006/relationships/hyperlink" Target="#PORTADA!A1"/></Relationships>
</file>

<file path=xl/drawings/_rels/drawing22.xml.rels><?xml version="1.0" encoding="UTF-8" standalone="yes"?>
<Relationships xmlns="http://schemas.openxmlformats.org/package/2006/relationships"><Relationship Id="rId3" Type="http://schemas.openxmlformats.org/officeDocument/2006/relationships/hyperlink" Target="#'PLAN DE ACCI&#211;N'!L7"/><Relationship Id="rId2" Type="http://schemas.openxmlformats.org/officeDocument/2006/relationships/hyperlink" Target="#'CICLO PDA'!A1"/><Relationship Id="rId1" Type="http://schemas.openxmlformats.org/officeDocument/2006/relationships/hyperlink" Target="#PORTADA!A1"/></Relationships>
</file>

<file path=xl/drawings/_rels/drawing23.xml.rels><?xml version="1.0" encoding="UTF-8" standalone="yes"?>
<Relationships xmlns="http://schemas.openxmlformats.org/package/2006/relationships"><Relationship Id="rId3" Type="http://schemas.openxmlformats.org/officeDocument/2006/relationships/hyperlink" Target="#'PLAN DE ACCI&#211;N'!M7"/><Relationship Id="rId2" Type="http://schemas.openxmlformats.org/officeDocument/2006/relationships/hyperlink" Target="#'CICLO PDA'!A1"/><Relationship Id="rId1" Type="http://schemas.openxmlformats.org/officeDocument/2006/relationships/hyperlink" Target="#PORTADA!A1"/></Relationships>
</file>

<file path=xl/drawings/_rels/drawing24.xml.rels><?xml version="1.0" encoding="UTF-8" standalone="yes"?>
<Relationships xmlns="http://schemas.openxmlformats.org/package/2006/relationships"><Relationship Id="rId3" Type="http://schemas.openxmlformats.org/officeDocument/2006/relationships/hyperlink" Target="#'PLAN DE ACCI&#211;N'!N7"/><Relationship Id="rId2" Type="http://schemas.openxmlformats.org/officeDocument/2006/relationships/hyperlink" Target="#'CICLO PDA'!A1"/><Relationship Id="rId1" Type="http://schemas.openxmlformats.org/officeDocument/2006/relationships/hyperlink" Target="#PORTADA!A1"/></Relationships>
</file>

<file path=xl/drawings/_rels/drawing25.xml.rels><?xml version="1.0" encoding="UTF-8" standalone="yes"?>
<Relationships xmlns="http://schemas.openxmlformats.org/package/2006/relationships"><Relationship Id="rId3" Type="http://schemas.openxmlformats.org/officeDocument/2006/relationships/hyperlink" Target="#'PLAN DE ACCI&#211;N'!I7"/><Relationship Id="rId2" Type="http://schemas.openxmlformats.org/officeDocument/2006/relationships/hyperlink" Target="#'CICLO PDA'!A1"/><Relationship Id="rId1" Type="http://schemas.openxmlformats.org/officeDocument/2006/relationships/hyperlink" Target="#PORTADA!A1"/></Relationships>
</file>

<file path=xl/drawings/_rels/drawing26.xml.rels><?xml version="1.0" encoding="UTF-8" standalone="yes"?>
<Relationships xmlns="http://schemas.openxmlformats.org/package/2006/relationships"><Relationship Id="rId3" Type="http://schemas.openxmlformats.org/officeDocument/2006/relationships/hyperlink" Target="#'PLAN DE ACCI&#211;N'!O7"/><Relationship Id="rId2" Type="http://schemas.openxmlformats.org/officeDocument/2006/relationships/hyperlink" Target="#'CICLO PDA'!A1"/><Relationship Id="rId1" Type="http://schemas.openxmlformats.org/officeDocument/2006/relationships/hyperlink" Target="#PORTADA!A1"/></Relationships>
</file>

<file path=xl/drawings/_rels/drawing27.xml.rels><?xml version="1.0" encoding="UTF-8" standalone="yes"?>
<Relationships xmlns="http://schemas.openxmlformats.org/package/2006/relationships"><Relationship Id="rId3" Type="http://schemas.openxmlformats.org/officeDocument/2006/relationships/hyperlink" Target="#'PLAN DE ACCI&#211;N'!P7"/><Relationship Id="rId2" Type="http://schemas.openxmlformats.org/officeDocument/2006/relationships/hyperlink" Target="#'CICLO PDA'!A1"/><Relationship Id="rId1" Type="http://schemas.openxmlformats.org/officeDocument/2006/relationships/hyperlink" Target="#PORTADA!A1"/></Relationships>
</file>

<file path=xl/drawings/_rels/drawing28.xml.rels><?xml version="1.0" encoding="UTF-8" standalone="yes"?>
<Relationships xmlns="http://schemas.openxmlformats.org/package/2006/relationships"><Relationship Id="rId3" Type="http://schemas.openxmlformats.org/officeDocument/2006/relationships/hyperlink" Target="#INDICADORES!E8"/><Relationship Id="rId2" Type="http://schemas.openxmlformats.org/officeDocument/2006/relationships/hyperlink" Target="#'CICLO PDA'!A1"/><Relationship Id="rId1" Type="http://schemas.openxmlformats.org/officeDocument/2006/relationships/hyperlink" Target="#PORTADA!A1"/><Relationship Id="rId4" Type="http://schemas.openxmlformats.org/officeDocument/2006/relationships/hyperlink" Target="#'INDICADOR GESTI&#211;N - MECANISMO'!E8"/></Relationships>
</file>

<file path=xl/drawings/_rels/drawing29.xml.rels><?xml version="1.0" encoding="UTF-8" standalone="yes"?>
<Relationships xmlns="http://schemas.openxmlformats.org/package/2006/relationships"><Relationship Id="rId3" Type="http://schemas.openxmlformats.org/officeDocument/2006/relationships/hyperlink" Target="#'INDICADOR DE RESULTADO - MEDIDA'!E6"/><Relationship Id="rId2" Type="http://schemas.openxmlformats.org/officeDocument/2006/relationships/hyperlink" Target="#'CICLO PDA'!A1"/><Relationship Id="rId1" Type="http://schemas.openxmlformats.org/officeDocument/2006/relationships/hyperlink" Target="#PORTADA!A1"/></Relationships>
</file>

<file path=xl/drawings/_rels/drawing3.xml.rels><?xml version="1.0" encoding="UTF-8" standalone="yes"?>
<Relationships xmlns="http://schemas.openxmlformats.org/package/2006/relationships"><Relationship Id="rId8" Type="http://schemas.openxmlformats.org/officeDocument/2006/relationships/image" Target="../media/image5.png"/><Relationship Id="rId3" Type="http://schemas.openxmlformats.org/officeDocument/2006/relationships/diagramQuickStyle" Target="../diagrams/quickStyle1.xml"/><Relationship Id="rId7" Type="http://schemas.openxmlformats.org/officeDocument/2006/relationships/image" Target="../media/image6.svg"/><Relationship Id="rId2" Type="http://schemas.openxmlformats.org/officeDocument/2006/relationships/diagramLayout" Target="../diagrams/layout1.xml"/><Relationship Id="rId1" Type="http://schemas.openxmlformats.org/officeDocument/2006/relationships/diagramData" Target="../diagrams/data1.xml"/><Relationship Id="rId6" Type="http://schemas.openxmlformats.org/officeDocument/2006/relationships/image" Target="../media/image4.png"/><Relationship Id="rId5" Type="http://schemas.microsoft.com/office/2007/relationships/diagramDrawing" Target="../diagrams/drawing1.xml"/><Relationship Id="rId4" Type="http://schemas.openxmlformats.org/officeDocument/2006/relationships/diagramColors" Target="../diagrams/colors1.xml"/><Relationship Id="rId9" Type="http://schemas.openxmlformats.org/officeDocument/2006/relationships/hyperlink" Target="#PORTADA!A1"/></Relationships>
</file>

<file path=xl/drawings/_rels/drawing30.xml.rels><?xml version="1.0" encoding="UTF-8" standalone="yes"?>
<Relationships xmlns="http://schemas.openxmlformats.org/package/2006/relationships"><Relationship Id="rId3" Type="http://schemas.openxmlformats.org/officeDocument/2006/relationships/hyperlink" Target="#INDICADORES!P6"/><Relationship Id="rId2" Type="http://schemas.openxmlformats.org/officeDocument/2006/relationships/hyperlink" Target="#'CICLO PDA'!A1"/><Relationship Id="rId1" Type="http://schemas.openxmlformats.org/officeDocument/2006/relationships/hyperlink" Target="#PORTADA!A1"/></Relationships>
</file>

<file path=xl/drawings/_rels/drawing31.xml.rels><?xml version="1.0" encoding="UTF-8" standalone="yes"?>
<Relationships xmlns="http://schemas.openxmlformats.org/package/2006/relationships"><Relationship Id="rId3" Type="http://schemas.openxmlformats.org/officeDocument/2006/relationships/hyperlink" Target="#FORMULACI&#211;N!A51"/><Relationship Id="rId2" Type="http://schemas.openxmlformats.org/officeDocument/2006/relationships/hyperlink" Target="#'CICLO PDA'!A1"/><Relationship Id="rId1" Type="http://schemas.openxmlformats.org/officeDocument/2006/relationships/hyperlink" Target="#PORTADA!A1"/></Relationships>
</file>

<file path=xl/drawings/_rels/drawing4.xml.rels><?xml version="1.0" encoding="UTF-8" standalone="yes"?>
<Relationships xmlns="http://schemas.openxmlformats.org/package/2006/relationships"><Relationship Id="rId1" Type="http://schemas.openxmlformats.org/officeDocument/2006/relationships/hyperlink" Target="#PORTADA!A1"/></Relationships>
</file>

<file path=xl/drawings/_rels/drawing5.xml.rels><?xml version="1.0" encoding="UTF-8" standalone="yes"?>
<Relationships xmlns="http://schemas.openxmlformats.org/package/2006/relationships"><Relationship Id="rId8" Type="http://schemas.openxmlformats.org/officeDocument/2006/relationships/image" Target="../media/image4.svg"/><Relationship Id="rId3" Type="http://schemas.openxmlformats.org/officeDocument/2006/relationships/image" Target="../media/image6.png"/><Relationship Id="rId7" Type="http://schemas.openxmlformats.org/officeDocument/2006/relationships/image" Target="../media/image3.png"/><Relationship Id="rId2" Type="http://schemas.openxmlformats.org/officeDocument/2006/relationships/hyperlink" Target="#'PLAN DE ACCI&#211;N'!A1"/><Relationship Id="rId1" Type="http://schemas.openxmlformats.org/officeDocument/2006/relationships/hyperlink" Target="#INDICADORES!A1"/><Relationship Id="rId6" Type="http://schemas.openxmlformats.org/officeDocument/2006/relationships/image" Target="../media/image11.svg"/><Relationship Id="rId11" Type="http://schemas.openxmlformats.org/officeDocument/2006/relationships/hyperlink" Target="#'REPORTE DE LITIGIOSIDAD'!A1"/><Relationship Id="rId5" Type="http://schemas.openxmlformats.org/officeDocument/2006/relationships/image" Target="../media/image7.png"/><Relationship Id="rId10" Type="http://schemas.openxmlformats.org/officeDocument/2006/relationships/hyperlink" Target="#'CICLO PDA'!A1"/><Relationship Id="rId4" Type="http://schemas.openxmlformats.org/officeDocument/2006/relationships/image" Target="../media/image9.svg"/><Relationship Id="rId9" Type="http://schemas.openxmlformats.org/officeDocument/2006/relationships/hyperlink" Target="#PORTADA!A1"/></Relationships>
</file>

<file path=xl/drawings/_rels/drawing6.xml.rels><?xml version="1.0" encoding="UTF-8" standalone="yes"?>
<Relationships xmlns="http://schemas.openxmlformats.org/package/2006/relationships"><Relationship Id="rId3" Type="http://schemas.openxmlformats.org/officeDocument/2006/relationships/hyperlink" Target="#FORMULACI&#211;N!A1"/><Relationship Id="rId2" Type="http://schemas.openxmlformats.org/officeDocument/2006/relationships/hyperlink" Target="#'CICLO PDA'!A1"/><Relationship Id="rId1" Type="http://schemas.openxmlformats.org/officeDocument/2006/relationships/hyperlink" Target="#PORTADA!A1"/><Relationship Id="rId4" Type="http://schemas.openxmlformats.org/officeDocument/2006/relationships/hyperlink" Target="#INDICADORES!A1"/></Relationships>
</file>

<file path=xl/drawings/_rels/drawing7.xml.rels><?xml version="1.0" encoding="UTF-8" standalone="yes"?>
<Relationships xmlns="http://schemas.openxmlformats.org/package/2006/relationships"><Relationship Id="rId8" Type="http://schemas.openxmlformats.org/officeDocument/2006/relationships/image" Target="../media/image9.png"/><Relationship Id="rId13" Type="http://schemas.openxmlformats.org/officeDocument/2006/relationships/image" Target="../media/image18.svg"/><Relationship Id="rId3" Type="http://schemas.openxmlformats.org/officeDocument/2006/relationships/hyperlink" Target="#'INDICADOR DE IMPACTO'!A1"/><Relationship Id="rId7" Type="http://schemas.openxmlformats.org/officeDocument/2006/relationships/image" Target="../media/image4.svg"/><Relationship Id="rId12" Type="http://schemas.openxmlformats.org/officeDocument/2006/relationships/image" Target="../media/image11.png"/><Relationship Id="rId17" Type="http://schemas.openxmlformats.org/officeDocument/2006/relationships/hyperlink" Target="#'INDICADOR IMPACTO-LITIGIO'!C8"/><Relationship Id="rId2" Type="http://schemas.openxmlformats.org/officeDocument/2006/relationships/hyperlink" Target="#'INDICADOR DE RESULTADO'!A1"/><Relationship Id="rId16" Type="http://schemas.openxmlformats.org/officeDocument/2006/relationships/hyperlink" Target="#'PLAN DE ACCI&#211;N'!A1"/><Relationship Id="rId1" Type="http://schemas.openxmlformats.org/officeDocument/2006/relationships/hyperlink" Target="#'INDICADOR DE GESTI&#211;N'!A1"/><Relationship Id="rId6" Type="http://schemas.openxmlformats.org/officeDocument/2006/relationships/image" Target="../media/image8.png"/><Relationship Id="rId11" Type="http://schemas.openxmlformats.org/officeDocument/2006/relationships/image" Target="../media/image16.svg"/><Relationship Id="rId5" Type="http://schemas.openxmlformats.org/officeDocument/2006/relationships/hyperlink" Target="#'INDICADOR DE RESULTADO - MEDIDA'!E8"/><Relationship Id="rId15" Type="http://schemas.openxmlformats.org/officeDocument/2006/relationships/hyperlink" Target="#'CICLO PDA'!A1"/><Relationship Id="rId10" Type="http://schemas.openxmlformats.org/officeDocument/2006/relationships/image" Target="../media/image10.png"/><Relationship Id="rId4" Type="http://schemas.openxmlformats.org/officeDocument/2006/relationships/hyperlink" Target="#'INDICADOR GESTI&#211;N - MECANISMO'!E8"/><Relationship Id="rId9" Type="http://schemas.openxmlformats.org/officeDocument/2006/relationships/image" Target="../media/image14.svg"/><Relationship Id="rId14" Type="http://schemas.openxmlformats.org/officeDocument/2006/relationships/hyperlink" Target="#PORTADA!A1"/></Relationships>
</file>

<file path=xl/drawings/_rels/drawing8.xml.rels><?xml version="1.0" encoding="UTF-8" standalone="yes"?>
<Relationships xmlns="http://schemas.openxmlformats.org/package/2006/relationships"><Relationship Id="rId3" Type="http://schemas.openxmlformats.org/officeDocument/2006/relationships/hyperlink" Target="#'PLAN DE ACCI&#211;N'!A1"/><Relationship Id="rId2" Type="http://schemas.openxmlformats.org/officeDocument/2006/relationships/hyperlink" Target="#'CICLO PDA'!A1"/><Relationship Id="rId1" Type="http://schemas.openxmlformats.org/officeDocument/2006/relationships/hyperlink" Target="#PORTADA!A1"/><Relationship Id="rId5" Type="http://schemas.openxmlformats.org/officeDocument/2006/relationships/image" Target="../media/image12.png"/><Relationship Id="rId4" Type="http://schemas.openxmlformats.org/officeDocument/2006/relationships/hyperlink" Target="#INDICADORES!A1"/></Relationships>
</file>

<file path=xl/drawings/_rels/drawing9.xml.rels><?xml version="1.0" encoding="UTF-8" standalone="yes"?>
<Relationships xmlns="http://schemas.openxmlformats.org/package/2006/relationships"><Relationship Id="rId3" Type="http://schemas.openxmlformats.org/officeDocument/2006/relationships/image" Target="../media/image13.png"/><Relationship Id="rId7" Type="http://schemas.openxmlformats.org/officeDocument/2006/relationships/hyperlink" Target="#'PLAN DE ACCI&#211;N'!A1"/><Relationship Id="rId2" Type="http://schemas.openxmlformats.org/officeDocument/2006/relationships/hyperlink" Target="#'INDICADOR DE RESULTADO - MEDIDA'!H8"/><Relationship Id="rId1" Type="http://schemas.openxmlformats.org/officeDocument/2006/relationships/hyperlink" Target="#'INDICADOR GESTI&#211;N - MECANISMO'!H8"/><Relationship Id="rId6" Type="http://schemas.openxmlformats.org/officeDocument/2006/relationships/hyperlink" Target="#'CICLO PDA'!A1"/><Relationship Id="rId5" Type="http://schemas.openxmlformats.org/officeDocument/2006/relationships/hyperlink" Target="#PORTADA!A1"/><Relationship Id="rId4" Type="http://schemas.openxmlformats.org/officeDocument/2006/relationships/image" Target="../media/image4.svg"/></Relationships>
</file>

<file path=xl/drawings/drawing1.xml><?xml version="1.0" encoding="utf-8"?>
<xdr:wsDr xmlns:xdr="http://schemas.openxmlformats.org/drawingml/2006/spreadsheetDrawing" xmlns:a="http://schemas.openxmlformats.org/drawingml/2006/main">
  <xdr:twoCellAnchor>
    <xdr:from>
      <xdr:col>1</xdr:col>
      <xdr:colOff>31749</xdr:colOff>
      <xdr:row>0</xdr:row>
      <xdr:rowOff>95250</xdr:rowOff>
    </xdr:from>
    <xdr:to>
      <xdr:col>4</xdr:col>
      <xdr:colOff>275166</xdr:colOff>
      <xdr:row>4</xdr:row>
      <xdr:rowOff>24168</xdr:rowOff>
    </xdr:to>
    <xdr:pic>
      <xdr:nvPicPr>
        <xdr:cNvPr id="4" name="Imagen 3" descr="bg-w@0">
          <a:extLst>
            <a:ext uri="{FF2B5EF4-FFF2-40B4-BE49-F238E27FC236}">
              <a16:creationId xmlns:a16="http://schemas.microsoft.com/office/drawing/2014/main" xmlns="" id="{805ECE0A-73C6-4A5E-BEEC-BC030CF824A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5676" t="26761" r="4367" b="28873"/>
        <a:stretch>
          <a:fillRect/>
        </a:stretch>
      </xdr:blipFill>
      <xdr:spPr bwMode="auto">
        <a:xfrm>
          <a:off x="793749" y="95250"/>
          <a:ext cx="2529417" cy="69091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10</xdr:col>
      <xdr:colOff>465667</xdr:colOff>
      <xdr:row>0</xdr:row>
      <xdr:rowOff>167866</xdr:rowOff>
    </xdr:from>
    <xdr:to>
      <xdr:col>14</xdr:col>
      <xdr:colOff>13934</xdr:colOff>
      <xdr:row>3</xdr:row>
      <xdr:rowOff>179918</xdr:rowOff>
    </xdr:to>
    <xdr:pic>
      <xdr:nvPicPr>
        <xdr:cNvPr id="5" name="Imagen 4">
          <a:extLst>
            <a:ext uri="{FF2B5EF4-FFF2-40B4-BE49-F238E27FC236}">
              <a16:creationId xmlns:a16="http://schemas.microsoft.com/office/drawing/2014/main" xmlns="" id="{5BE5CE2B-19E6-49B8-9993-52E0BC89F39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085667" y="167866"/>
          <a:ext cx="2596267" cy="5835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476249</xdr:colOff>
      <xdr:row>14</xdr:row>
      <xdr:rowOff>52915</xdr:rowOff>
    </xdr:from>
    <xdr:to>
      <xdr:col>14</xdr:col>
      <xdr:colOff>79302</xdr:colOff>
      <xdr:row>15</xdr:row>
      <xdr:rowOff>81488</xdr:rowOff>
    </xdr:to>
    <xdr:pic>
      <xdr:nvPicPr>
        <xdr:cNvPr id="6" name="Gráfico 5" descr="Mano con dedo índice apuntando a la derecha">
          <a:extLst>
            <a:ext uri="{FF2B5EF4-FFF2-40B4-BE49-F238E27FC236}">
              <a16:creationId xmlns:a16="http://schemas.microsoft.com/office/drawing/2014/main" xmlns="" id="{1E3E8A00-EFA9-459C-9DF3-518CEB0483F4}"/>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xmlns="" r:embed="rId4"/>
            </a:ext>
          </a:extLst>
        </a:blip>
        <a:stretch>
          <a:fillRect/>
        </a:stretch>
      </xdr:blipFill>
      <xdr:spPr>
        <a:xfrm rot="14063613">
          <a:off x="10000156" y="4033341"/>
          <a:ext cx="367240" cy="365053"/>
        </a:xfrm>
        <a:prstGeom prst="rect">
          <a:avLst/>
        </a:prstGeom>
      </xdr:spPr>
    </xdr:pic>
    <xdr:clientData/>
  </xdr:twoCellAnchor>
  <xdr:twoCellAnchor editAs="oneCell">
    <xdr:from>
      <xdr:col>13</xdr:col>
      <xdr:colOff>476249</xdr:colOff>
      <xdr:row>16</xdr:row>
      <xdr:rowOff>41272</xdr:rowOff>
    </xdr:from>
    <xdr:to>
      <xdr:col>14</xdr:col>
      <xdr:colOff>79302</xdr:colOff>
      <xdr:row>17</xdr:row>
      <xdr:rowOff>69847</xdr:rowOff>
    </xdr:to>
    <xdr:pic>
      <xdr:nvPicPr>
        <xdr:cNvPr id="7" name="Gráfico 6" descr="Mano con dedo índice apuntando a la derecha">
          <a:extLst>
            <a:ext uri="{FF2B5EF4-FFF2-40B4-BE49-F238E27FC236}">
              <a16:creationId xmlns:a16="http://schemas.microsoft.com/office/drawing/2014/main" xmlns="" id="{4A02F5B9-6345-4C0C-B137-7E498AD99B2B}"/>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xmlns="" r:embed="rId4"/>
            </a:ext>
          </a:extLst>
        </a:blip>
        <a:stretch>
          <a:fillRect/>
        </a:stretch>
      </xdr:blipFill>
      <xdr:spPr>
        <a:xfrm rot="14063613">
          <a:off x="10000155" y="4550866"/>
          <a:ext cx="367241" cy="365053"/>
        </a:xfrm>
        <a:prstGeom prst="rect">
          <a:avLst/>
        </a:prstGeom>
      </xdr:spPr>
    </xdr:pic>
    <xdr:clientData/>
  </xdr:twoCellAnchor>
  <xdr:twoCellAnchor editAs="oneCell">
    <xdr:from>
      <xdr:col>13</xdr:col>
      <xdr:colOff>476249</xdr:colOff>
      <xdr:row>18</xdr:row>
      <xdr:rowOff>63498</xdr:rowOff>
    </xdr:from>
    <xdr:to>
      <xdr:col>14</xdr:col>
      <xdr:colOff>79302</xdr:colOff>
      <xdr:row>19</xdr:row>
      <xdr:rowOff>92071</xdr:rowOff>
    </xdr:to>
    <xdr:pic>
      <xdr:nvPicPr>
        <xdr:cNvPr id="8" name="Gráfico 7" descr="Mano con dedo índice apuntando a la derecha">
          <a:extLst>
            <a:ext uri="{FF2B5EF4-FFF2-40B4-BE49-F238E27FC236}">
              <a16:creationId xmlns:a16="http://schemas.microsoft.com/office/drawing/2014/main" xmlns="" id="{7B9D382E-FE61-4D5B-B972-FAA8CF93CF55}"/>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xmlns="" r:embed="rId4"/>
            </a:ext>
          </a:extLst>
        </a:blip>
        <a:stretch>
          <a:fillRect/>
        </a:stretch>
      </xdr:blipFill>
      <xdr:spPr>
        <a:xfrm rot="14063613">
          <a:off x="10000156" y="5102258"/>
          <a:ext cx="367240" cy="365053"/>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0</xdr:colOff>
      <xdr:row>19</xdr:row>
      <xdr:rowOff>9525</xdr:rowOff>
    </xdr:from>
    <xdr:to>
      <xdr:col>2</xdr:col>
      <xdr:colOff>733426</xdr:colOff>
      <xdr:row>21</xdr:row>
      <xdr:rowOff>180975</xdr:rowOff>
    </xdr:to>
    <xdr:sp macro="" textlink="">
      <xdr:nvSpPr>
        <xdr:cNvPr id="4" name="Rectángulo 3">
          <a:extLst>
            <a:ext uri="{FF2B5EF4-FFF2-40B4-BE49-F238E27FC236}">
              <a16:creationId xmlns:a16="http://schemas.microsoft.com/office/drawing/2014/main" xmlns="" id="{F4507765-A8DB-4643-9C1B-7BEA73207D41}"/>
            </a:ext>
          </a:extLst>
        </xdr:cNvPr>
        <xdr:cNvSpPr/>
      </xdr:nvSpPr>
      <xdr:spPr>
        <a:xfrm>
          <a:off x="295275" y="3867150"/>
          <a:ext cx="1495426" cy="552450"/>
        </a:xfrm>
        <a:prstGeom prst="rect">
          <a:avLst/>
        </a:prstGeom>
        <a:solidFill>
          <a:schemeClr val="accent3">
            <a:lumMod val="60000"/>
            <a:lumOff val="40000"/>
          </a:schemeClr>
        </a:solidFill>
        <a:ln>
          <a:solidFill>
            <a:schemeClr val="accent3">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a:solidFill>
                <a:sysClr val="windowText" lastClr="000000"/>
              </a:solidFill>
              <a:latin typeface="Work Sans" panose="00000500000000000000" pitchFamily="50" charset="0"/>
            </a:rPr>
            <a:t>INDICADORES</a:t>
          </a:r>
          <a:r>
            <a:rPr lang="es-CO" sz="1050" baseline="0">
              <a:solidFill>
                <a:sysClr val="windowText" lastClr="000000"/>
              </a:solidFill>
              <a:latin typeface="Work Sans" panose="00000500000000000000" pitchFamily="50" charset="0"/>
            </a:rPr>
            <a:t> </a:t>
          </a:r>
          <a:r>
            <a:rPr lang="es-CO" sz="1050">
              <a:solidFill>
                <a:sysClr val="windowText" lastClr="000000"/>
              </a:solidFill>
              <a:latin typeface="Work Sans" panose="00000500000000000000" pitchFamily="50" charset="0"/>
            </a:rPr>
            <a:t>DE</a:t>
          </a:r>
          <a:r>
            <a:rPr lang="es-CO" sz="1050" baseline="0">
              <a:solidFill>
                <a:sysClr val="windowText" lastClr="000000"/>
              </a:solidFill>
              <a:latin typeface="Work Sans" panose="00000500000000000000" pitchFamily="50" charset="0"/>
            </a:rPr>
            <a:t> </a:t>
          </a:r>
          <a:r>
            <a:rPr lang="es-CO" sz="1050" b="0" baseline="0">
              <a:solidFill>
                <a:sysClr val="windowText" lastClr="000000"/>
              </a:solidFill>
              <a:latin typeface="Work Sans" panose="00000500000000000000" pitchFamily="50" charset="0"/>
            </a:rPr>
            <a:t>GE</a:t>
          </a:r>
          <a:r>
            <a:rPr lang="es-CO" sz="1050" b="0">
              <a:solidFill>
                <a:sysClr val="windowText" lastClr="000000"/>
              </a:solidFill>
              <a:latin typeface="Work Sans" panose="00000500000000000000" pitchFamily="50" charset="0"/>
            </a:rPr>
            <a:t>STIÓN</a:t>
          </a:r>
          <a:r>
            <a:rPr lang="es-CO" sz="1050">
              <a:solidFill>
                <a:sysClr val="windowText" lastClr="000000"/>
              </a:solidFill>
              <a:latin typeface="Work Sans" panose="00000500000000000000" pitchFamily="50" charset="0"/>
            </a:rPr>
            <a:t> </a:t>
          </a:r>
          <a:endParaRPr lang="es-CO" sz="1050" baseline="0">
            <a:solidFill>
              <a:sysClr val="windowText" lastClr="000000"/>
            </a:solidFill>
            <a:latin typeface="Work Sans" panose="00000500000000000000" pitchFamily="50" charset="0"/>
          </a:endParaRPr>
        </a:p>
      </xdr:txBody>
    </xdr:sp>
    <xdr:clientData/>
  </xdr:twoCellAnchor>
  <xdr:twoCellAnchor>
    <xdr:from>
      <xdr:col>1</xdr:col>
      <xdr:colOff>6350</xdr:colOff>
      <xdr:row>25</xdr:row>
      <xdr:rowOff>19050</xdr:rowOff>
    </xdr:from>
    <xdr:to>
      <xdr:col>2</xdr:col>
      <xdr:colOff>738350</xdr:colOff>
      <xdr:row>28</xdr:row>
      <xdr:rowOff>0</xdr:rowOff>
    </xdr:to>
    <xdr:sp macro="" textlink="">
      <xdr:nvSpPr>
        <xdr:cNvPr id="5" name="Rectángulo 4">
          <a:extLst>
            <a:ext uri="{FF2B5EF4-FFF2-40B4-BE49-F238E27FC236}">
              <a16:creationId xmlns:a16="http://schemas.microsoft.com/office/drawing/2014/main" xmlns="" id="{6D3EFA99-3CFC-48E2-88E5-4ABE7C0165E1}"/>
            </a:ext>
          </a:extLst>
        </xdr:cNvPr>
        <xdr:cNvSpPr/>
      </xdr:nvSpPr>
      <xdr:spPr>
        <a:xfrm>
          <a:off x="387350" y="4829175"/>
          <a:ext cx="1494000" cy="552450"/>
        </a:xfrm>
        <a:prstGeom prst="rect">
          <a:avLst/>
        </a:prstGeom>
        <a:solidFill>
          <a:schemeClr val="accent3">
            <a:lumMod val="75000"/>
          </a:schemeClr>
        </a:solidFill>
        <a:ln>
          <a:solidFill>
            <a:schemeClr val="accent3">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a:latin typeface="Work Sans" panose="00000500000000000000" pitchFamily="50" charset="0"/>
            </a:rPr>
            <a:t>INDICADORES DE RESULTADO</a:t>
          </a:r>
          <a:endParaRPr lang="es-CO" sz="1050" baseline="0">
            <a:latin typeface="Work Sans" panose="00000500000000000000" pitchFamily="50" charset="0"/>
          </a:endParaRPr>
        </a:p>
      </xdr:txBody>
    </xdr:sp>
    <xdr:clientData/>
  </xdr:twoCellAnchor>
  <xdr:twoCellAnchor>
    <xdr:from>
      <xdr:col>1</xdr:col>
      <xdr:colOff>0</xdr:colOff>
      <xdr:row>22</xdr:row>
      <xdr:rowOff>9525</xdr:rowOff>
    </xdr:from>
    <xdr:to>
      <xdr:col>2</xdr:col>
      <xdr:colOff>733426</xdr:colOff>
      <xdr:row>24</xdr:row>
      <xdr:rowOff>114300</xdr:rowOff>
    </xdr:to>
    <xdr:sp macro="" textlink="">
      <xdr:nvSpPr>
        <xdr:cNvPr id="6" name="Rectángulo 5">
          <a:hlinkClick xmlns:r="http://schemas.openxmlformats.org/officeDocument/2006/relationships" r:id="rId1"/>
          <a:extLst>
            <a:ext uri="{FF2B5EF4-FFF2-40B4-BE49-F238E27FC236}">
              <a16:creationId xmlns:a16="http://schemas.microsoft.com/office/drawing/2014/main" xmlns="" id="{53FD046C-A497-4ECC-83F8-D00B42BE459A}"/>
            </a:ext>
          </a:extLst>
        </xdr:cNvPr>
        <xdr:cNvSpPr/>
      </xdr:nvSpPr>
      <xdr:spPr>
        <a:xfrm>
          <a:off x="381000" y="4248150"/>
          <a:ext cx="1495426" cy="485775"/>
        </a:xfrm>
        <a:prstGeom prst="rect">
          <a:avLst/>
        </a:prstGeom>
        <a:solidFill>
          <a:schemeClr val="accent1">
            <a:lumMod val="20000"/>
            <a:lumOff val="80000"/>
          </a:schemeClr>
        </a:solidFill>
        <a:ln>
          <a:solidFill>
            <a:schemeClr val="accent1">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baseline="0">
              <a:solidFill>
                <a:sysClr val="windowText" lastClr="000000"/>
              </a:solidFill>
              <a:latin typeface="Work Sans" panose="00000500000000000000" pitchFamily="50" charset="0"/>
            </a:rPr>
            <a:t>OBSERVE Y EXPLIQUE</a:t>
          </a:r>
        </a:p>
      </xdr:txBody>
    </xdr:sp>
    <xdr:clientData/>
  </xdr:twoCellAnchor>
  <xdr:twoCellAnchor>
    <xdr:from>
      <xdr:col>1</xdr:col>
      <xdr:colOff>6350</xdr:colOff>
      <xdr:row>28</xdr:row>
      <xdr:rowOff>19050</xdr:rowOff>
    </xdr:from>
    <xdr:to>
      <xdr:col>2</xdr:col>
      <xdr:colOff>738350</xdr:colOff>
      <xdr:row>30</xdr:row>
      <xdr:rowOff>123825</xdr:rowOff>
    </xdr:to>
    <xdr:sp macro="" textlink="">
      <xdr:nvSpPr>
        <xdr:cNvPr id="7" name="Rectángulo 6">
          <a:hlinkClick xmlns:r="http://schemas.openxmlformats.org/officeDocument/2006/relationships" r:id="rId2"/>
          <a:extLst>
            <a:ext uri="{FF2B5EF4-FFF2-40B4-BE49-F238E27FC236}">
              <a16:creationId xmlns:a16="http://schemas.microsoft.com/office/drawing/2014/main" xmlns="" id="{DA105E93-0AE1-4823-AEB0-3DA4194007B1}"/>
            </a:ext>
          </a:extLst>
        </xdr:cNvPr>
        <xdr:cNvSpPr/>
      </xdr:nvSpPr>
      <xdr:spPr>
        <a:xfrm>
          <a:off x="387350" y="5400675"/>
          <a:ext cx="1494000" cy="485775"/>
        </a:xfrm>
        <a:prstGeom prst="rect">
          <a:avLst/>
        </a:prstGeom>
        <a:solidFill>
          <a:schemeClr val="accent1">
            <a:lumMod val="20000"/>
            <a:lumOff val="80000"/>
          </a:schemeClr>
        </a:solidFill>
        <a:ln>
          <a:solidFill>
            <a:schemeClr val="accent1">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baseline="0">
              <a:solidFill>
                <a:sysClr val="windowText" lastClr="000000"/>
              </a:solidFill>
              <a:latin typeface="Work Sans" panose="00000500000000000000" pitchFamily="50" charset="0"/>
            </a:rPr>
            <a:t>OBSERVE Y EXPLIQUE</a:t>
          </a:r>
        </a:p>
      </xdr:txBody>
    </xdr:sp>
    <xdr:clientData/>
  </xdr:twoCellAnchor>
  <xdr:twoCellAnchor editAs="oneCell">
    <xdr:from>
      <xdr:col>2</xdr:col>
      <xdr:colOff>559663</xdr:colOff>
      <xdr:row>23</xdr:row>
      <xdr:rowOff>23545</xdr:rowOff>
    </xdr:from>
    <xdr:to>
      <xdr:col>3</xdr:col>
      <xdr:colOff>95617</xdr:colOff>
      <xdr:row>24</xdr:row>
      <xdr:rowOff>131692</xdr:rowOff>
    </xdr:to>
    <xdr:pic>
      <xdr:nvPicPr>
        <xdr:cNvPr id="8" name="Gráfico 7" descr="Mano con dedo índice apuntando a la derecha">
          <a:extLst>
            <a:ext uri="{FF2B5EF4-FFF2-40B4-BE49-F238E27FC236}">
              <a16:creationId xmlns:a16="http://schemas.microsoft.com/office/drawing/2014/main" xmlns="" id="{609B54AC-2C73-4042-8A23-C3D1DD70FD65}"/>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xmlns="" r:embed="rId4"/>
            </a:ext>
          </a:extLst>
        </a:blip>
        <a:stretch>
          <a:fillRect/>
        </a:stretch>
      </xdr:blipFill>
      <xdr:spPr>
        <a:xfrm rot="14063613">
          <a:off x="1616591" y="4643517"/>
          <a:ext cx="298647" cy="297954"/>
        </a:xfrm>
        <a:prstGeom prst="rect">
          <a:avLst/>
        </a:prstGeom>
      </xdr:spPr>
    </xdr:pic>
    <xdr:clientData/>
  </xdr:twoCellAnchor>
  <xdr:twoCellAnchor editAs="oneCell">
    <xdr:from>
      <xdr:col>2</xdr:col>
      <xdr:colOff>597764</xdr:colOff>
      <xdr:row>29</xdr:row>
      <xdr:rowOff>128319</xdr:rowOff>
    </xdr:from>
    <xdr:to>
      <xdr:col>3</xdr:col>
      <xdr:colOff>133718</xdr:colOff>
      <xdr:row>31</xdr:row>
      <xdr:rowOff>45966</xdr:rowOff>
    </xdr:to>
    <xdr:pic>
      <xdr:nvPicPr>
        <xdr:cNvPr id="9" name="Gráfico 8" descr="Mano con dedo índice apuntando a la derecha">
          <a:extLst>
            <a:ext uri="{FF2B5EF4-FFF2-40B4-BE49-F238E27FC236}">
              <a16:creationId xmlns:a16="http://schemas.microsoft.com/office/drawing/2014/main" xmlns="" id="{94230471-7009-4ED6-9F6D-7F711A0284B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xmlns="" r:embed="rId4"/>
            </a:ext>
          </a:extLst>
        </a:blip>
        <a:stretch>
          <a:fillRect/>
        </a:stretch>
      </xdr:blipFill>
      <xdr:spPr>
        <a:xfrm rot="14063613">
          <a:off x="1740417" y="5700791"/>
          <a:ext cx="298647" cy="297954"/>
        </a:xfrm>
        <a:prstGeom prst="rect">
          <a:avLst/>
        </a:prstGeom>
      </xdr:spPr>
    </xdr:pic>
    <xdr:clientData/>
  </xdr:twoCellAnchor>
  <xdr:twoCellAnchor>
    <xdr:from>
      <xdr:col>1</xdr:col>
      <xdr:colOff>0</xdr:colOff>
      <xdr:row>10</xdr:row>
      <xdr:rowOff>133350</xdr:rowOff>
    </xdr:from>
    <xdr:to>
      <xdr:col>2</xdr:col>
      <xdr:colOff>749300</xdr:colOff>
      <xdr:row>13</xdr:row>
      <xdr:rowOff>85725</xdr:rowOff>
    </xdr:to>
    <xdr:sp macro="" textlink="">
      <xdr:nvSpPr>
        <xdr:cNvPr id="10" name="Rectángulo 9">
          <a:extLst>
            <a:ext uri="{FF2B5EF4-FFF2-40B4-BE49-F238E27FC236}">
              <a16:creationId xmlns:a16="http://schemas.microsoft.com/office/drawing/2014/main" xmlns="" id="{A378E9BA-FF68-4708-82F3-FBDD6F1A4C4B}"/>
            </a:ext>
          </a:extLst>
        </xdr:cNvPr>
        <xdr:cNvSpPr/>
      </xdr:nvSpPr>
      <xdr:spPr>
        <a:xfrm>
          <a:off x="762000" y="2657475"/>
          <a:ext cx="1511300" cy="523875"/>
        </a:xfrm>
        <a:prstGeom prst="rect">
          <a:avLst/>
        </a:prstGeom>
        <a:solidFill>
          <a:schemeClr val="accent1">
            <a:lumMod val="20000"/>
            <a:lumOff val="80000"/>
          </a:schemeClr>
        </a:solidFill>
        <a:ln>
          <a:solidFill>
            <a:schemeClr val="accent1">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baseline="0">
              <a:solidFill>
                <a:sysClr val="windowText" lastClr="000000"/>
              </a:solidFill>
              <a:latin typeface="Work Sans" panose="00000500000000000000" pitchFamily="50" charset="0"/>
            </a:rPr>
            <a:t>OBSERVO LOS INDICADORES</a:t>
          </a:r>
        </a:p>
      </xdr:txBody>
    </xdr:sp>
    <xdr:clientData/>
  </xdr:twoCellAnchor>
  <xdr:twoCellAnchor>
    <xdr:from>
      <xdr:col>4</xdr:col>
      <xdr:colOff>368300</xdr:colOff>
      <xdr:row>10</xdr:row>
      <xdr:rowOff>133350</xdr:rowOff>
    </xdr:from>
    <xdr:to>
      <xdr:col>6</xdr:col>
      <xdr:colOff>368300</xdr:colOff>
      <xdr:row>13</xdr:row>
      <xdr:rowOff>85725</xdr:rowOff>
    </xdr:to>
    <xdr:sp macro="" textlink="">
      <xdr:nvSpPr>
        <xdr:cNvPr id="11" name="Rectángulo 10">
          <a:extLst>
            <a:ext uri="{FF2B5EF4-FFF2-40B4-BE49-F238E27FC236}">
              <a16:creationId xmlns:a16="http://schemas.microsoft.com/office/drawing/2014/main" xmlns="" id="{8C2EA3B4-64D6-41AB-8CB2-06F0EE03441D}"/>
            </a:ext>
          </a:extLst>
        </xdr:cNvPr>
        <xdr:cNvSpPr/>
      </xdr:nvSpPr>
      <xdr:spPr>
        <a:xfrm>
          <a:off x="3416300" y="2657475"/>
          <a:ext cx="1524000" cy="523875"/>
        </a:xfrm>
        <a:prstGeom prst="rect">
          <a:avLst/>
        </a:prstGeom>
        <a:solidFill>
          <a:schemeClr val="accent1">
            <a:lumMod val="60000"/>
            <a:lumOff val="40000"/>
          </a:schemeClr>
        </a:solidFill>
        <a:ln>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a:solidFill>
                <a:sysClr val="windowText" lastClr="000000"/>
              </a:solidFill>
              <a:latin typeface="Work Sans" panose="00000500000000000000" pitchFamily="50" charset="0"/>
            </a:rPr>
            <a:t>INTERPRETO LOS RESULTADOS</a:t>
          </a:r>
          <a:endParaRPr lang="es-CO" sz="1050" baseline="0">
            <a:solidFill>
              <a:sysClr val="windowText" lastClr="000000"/>
            </a:solidFill>
            <a:latin typeface="Work Sans" panose="00000500000000000000" pitchFamily="50" charset="0"/>
          </a:endParaRPr>
        </a:p>
      </xdr:txBody>
    </xdr:sp>
    <xdr:clientData/>
  </xdr:twoCellAnchor>
  <xdr:twoCellAnchor>
    <xdr:from>
      <xdr:col>7</xdr:col>
      <xdr:colOff>758825</xdr:colOff>
      <xdr:row>10</xdr:row>
      <xdr:rowOff>133350</xdr:rowOff>
    </xdr:from>
    <xdr:to>
      <xdr:col>9</xdr:col>
      <xdr:colOff>758825</xdr:colOff>
      <xdr:row>13</xdr:row>
      <xdr:rowOff>85725</xdr:rowOff>
    </xdr:to>
    <xdr:sp macro="" textlink="">
      <xdr:nvSpPr>
        <xdr:cNvPr id="12" name="Rectángulo 11">
          <a:extLst>
            <a:ext uri="{FF2B5EF4-FFF2-40B4-BE49-F238E27FC236}">
              <a16:creationId xmlns:a16="http://schemas.microsoft.com/office/drawing/2014/main" xmlns="" id="{51D60D19-BDEE-4BEB-9A28-F277ACA745BA}"/>
            </a:ext>
          </a:extLst>
        </xdr:cNvPr>
        <xdr:cNvSpPr/>
      </xdr:nvSpPr>
      <xdr:spPr>
        <a:xfrm>
          <a:off x="6092825" y="2657475"/>
          <a:ext cx="1524000" cy="523875"/>
        </a:xfrm>
        <a:prstGeom prst="rect">
          <a:avLst/>
        </a:prstGeom>
        <a:solidFill>
          <a:schemeClr val="accent1">
            <a:lumMod val="50000"/>
          </a:schemeClr>
        </a:solidFill>
        <a:ln>
          <a:solidFill>
            <a:schemeClr val="accent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baseline="0">
              <a:latin typeface="Work Sans" panose="00000500000000000000" pitchFamily="50" charset="0"/>
            </a:rPr>
            <a:t>ENCUENTRO LAS EXPLICACIONES</a:t>
          </a:r>
        </a:p>
      </xdr:txBody>
    </xdr:sp>
    <xdr:clientData/>
  </xdr:twoCellAnchor>
  <xdr:twoCellAnchor>
    <xdr:from>
      <xdr:col>1</xdr:col>
      <xdr:colOff>0</xdr:colOff>
      <xdr:row>13</xdr:row>
      <xdr:rowOff>95249</xdr:rowOff>
    </xdr:from>
    <xdr:to>
      <xdr:col>2</xdr:col>
      <xdr:colOff>749300</xdr:colOff>
      <xdr:row>17</xdr:row>
      <xdr:rowOff>152400</xdr:rowOff>
    </xdr:to>
    <xdr:sp macro="" textlink="">
      <xdr:nvSpPr>
        <xdr:cNvPr id="13" name="Rectángulo 12">
          <a:extLst>
            <a:ext uri="{FF2B5EF4-FFF2-40B4-BE49-F238E27FC236}">
              <a16:creationId xmlns:a16="http://schemas.microsoft.com/office/drawing/2014/main" xmlns="" id="{5FB21443-7D95-46E0-89D0-0BF217907EF1}"/>
            </a:ext>
          </a:extLst>
        </xdr:cNvPr>
        <xdr:cNvSpPr/>
      </xdr:nvSpPr>
      <xdr:spPr>
        <a:xfrm>
          <a:off x="295275" y="2619374"/>
          <a:ext cx="1511300" cy="819151"/>
        </a:xfrm>
        <a:prstGeom prst="rect">
          <a:avLst/>
        </a:prstGeom>
        <a:noFill/>
        <a:ln>
          <a:solidFill>
            <a:schemeClr val="accent1">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es-CO" sz="1050" baseline="0">
            <a:solidFill>
              <a:sysClr val="windowText" lastClr="000000"/>
            </a:solidFill>
            <a:latin typeface="Work Sans" panose="00000500000000000000" pitchFamily="50" charset="0"/>
          </a:endParaRPr>
        </a:p>
      </xdr:txBody>
    </xdr:sp>
    <xdr:clientData/>
  </xdr:twoCellAnchor>
  <xdr:twoCellAnchor>
    <xdr:from>
      <xdr:col>4</xdr:col>
      <xdr:colOff>368300</xdr:colOff>
      <xdr:row>13</xdr:row>
      <xdr:rowOff>85724</xdr:rowOff>
    </xdr:from>
    <xdr:to>
      <xdr:col>6</xdr:col>
      <xdr:colOff>368300</xdr:colOff>
      <xdr:row>17</xdr:row>
      <xdr:rowOff>142875</xdr:rowOff>
    </xdr:to>
    <xdr:sp macro="" textlink="">
      <xdr:nvSpPr>
        <xdr:cNvPr id="14" name="Rectángulo 13">
          <a:extLst>
            <a:ext uri="{FF2B5EF4-FFF2-40B4-BE49-F238E27FC236}">
              <a16:creationId xmlns:a16="http://schemas.microsoft.com/office/drawing/2014/main" xmlns="" id="{273F46D5-6455-4363-AE08-0326FD1059B1}"/>
            </a:ext>
          </a:extLst>
        </xdr:cNvPr>
        <xdr:cNvSpPr/>
      </xdr:nvSpPr>
      <xdr:spPr>
        <a:xfrm>
          <a:off x="2949575" y="2609849"/>
          <a:ext cx="1524000" cy="819151"/>
        </a:xfrm>
        <a:prstGeom prst="rect">
          <a:avLst/>
        </a:prstGeom>
        <a:noFill/>
        <a:ln>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es-CO" sz="1050" baseline="0">
            <a:latin typeface="Work Sans" panose="00000500000000000000" pitchFamily="50" charset="0"/>
          </a:endParaRPr>
        </a:p>
      </xdr:txBody>
    </xdr:sp>
    <xdr:clientData/>
  </xdr:twoCellAnchor>
  <xdr:twoCellAnchor>
    <xdr:from>
      <xdr:col>7</xdr:col>
      <xdr:colOff>758825</xdr:colOff>
      <xdr:row>13</xdr:row>
      <xdr:rowOff>95249</xdr:rowOff>
    </xdr:from>
    <xdr:to>
      <xdr:col>9</xdr:col>
      <xdr:colOff>758825</xdr:colOff>
      <xdr:row>17</xdr:row>
      <xdr:rowOff>152400</xdr:rowOff>
    </xdr:to>
    <xdr:sp macro="" textlink="">
      <xdr:nvSpPr>
        <xdr:cNvPr id="15" name="Rectángulo 14">
          <a:extLst>
            <a:ext uri="{FF2B5EF4-FFF2-40B4-BE49-F238E27FC236}">
              <a16:creationId xmlns:a16="http://schemas.microsoft.com/office/drawing/2014/main" xmlns="" id="{87871A69-90A5-47E7-9585-00C249EAF1FD}"/>
            </a:ext>
          </a:extLst>
        </xdr:cNvPr>
        <xdr:cNvSpPr/>
      </xdr:nvSpPr>
      <xdr:spPr>
        <a:xfrm>
          <a:off x="5626100" y="2619374"/>
          <a:ext cx="1524000" cy="819151"/>
        </a:xfrm>
        <a:prstGeom prst="rect">
          <a:avLst/>
        </a:prstGeom>
        <a:noFill/>
        <a:ln>
          <a:solidFill>
            <a:schemeClr val="accent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es-CO" sz="1050" baseline="0">
            <a:latin typeface="Work Sans" panose="00000500000000000000" pitchFamily="50" charset="0"/>
          </a:endParaRPr>
        </a:p>
      </xdr:txBody>
    </xdr:sp>
    <xdr:clientData/>
  </xdr:twoCellAnchor>
  <xdr:twoCellAnchor editAs="oneCell">
    <xdr:from>
      <xdr:col>1</xdr:col>
      <xdr:colOff>495300</xdr:colOff>
      <xdr:row>14</xdr:row>
      <xdr:rowOff>66675</xdr:rowOff>
    </xdr:from>
    <xdr:to>
      <xdr:col>2</xdr:col>
      <xdr:colOff>223875</xdr:colOff>
      <xdr:row>16</xdr:row>
      <xdr:rowOff>176250</xdr:rowOff>
    </xdr:to>
    <xdr:pic>
      <xdr:nvPicPr>
        <xdr:cNvPr id="23" name="Gráfico 22" descr="Ojo">
          <a:extLst>
            <a:ext uri="{FF2B5EF4-FFF2-40B4-BE49-F238E27FC236}">
              <a16:creationId xmlns:a16="http://schemas.microsoft.com/office/drawing/2014/main" xmlns="" id="{43D1DADD-4DF5-49D3-8332-9CF70BC8439A}"/>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xmlns="" r:embed="rId6"/>
            </a:ext>
          </a:extLst>
        </a:blip>
        <a:stretch>
          <a:fillRect/>
        </a:stretch>
      </xdr:blipFill>
      <xdr:spPr>
        <a:xfrm>
          <a:off x="790575" y="2781300"/>
          <a:ext cx="490575" cy="490575"/>
        </a:xfrm>
        <a:prstGeom prst="rect">
          <a:avLst/>
        </a:prstGeom>
      </xdr:spPr>
    </xdr:pic>
    <xdr:clientData/>
  </xdr:twoCellAnchor>
  <xdr:twoCellAnchor editAs="oneCell">
    <xdr:from>
      <xdr:col>5</xdr:col>
      <xdr:colOff>159525</xdr:colOff>
      <xdr:row>14</xdr:row>
      <xdr:rowOff>64275</xdr:rowOff>
    </xdr:from>
    <xdr:to>
      <xdr:col>5</xdr:col>
      <xdr:colOff>650100</xdr:colOff>
      <xdr:row>16</xdr:row>
      <xdr:rowOff>173850</xdr:rowOff>
    </xdr:to>
    <xdr:pic>
      <xdr:nvPicPr>
        <xdr:cNvPr id="25" name="Gráfico 24" descr="Cabeza con engranajes">
          <a:extLst>
            <a:ext uri="{FF2B5EF4-FFF2-40B4-BE49-F238E27FC236}">
              <a16:creationId xmlns:a16="http://schemas.microsoft.com/office/drawing/2014/main" xmlns="" id="{2BF245DA-1C4F-4C4B-89D2-56CA45422EB8}"/>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 uri="{96DAC541-7B7A-43D3-8B79-37D633B846F1}">
              <asvg:svgBlip xmlns:asvg="http://schemas.microsoft.com/office/drawing/2016/SVG/main" xmlns="" r:embed="rId8"/>
            </a:ext>
          </a:extLst>
        </a:blip>
        <a:stretch>
          <a:fillRect/>
        </a:stretch>
      </xdr:blipFill>
      <xdr:spPr>
        <a:xfrm>
          <a:off x="3502800" y="2778900"/>
          <a:ext cx="490575" cy="490575"/>
        </a:xfrm>
        <a:prstGeom prst="rect">
          <a:avLst/>
        </a:prstGeom>
      </xdr:spPr>
    </xdr:pic>
    <xdr:clientData/>
  </xdr:twoCellAnchor>
  <xdr:twoCellAnchor editAs="oneCell">
    <xdr:from>
      <xdr:col>8</xdr:col>
      <xdr:colOff>547650</xdr:colOff>
      <xdr:row>14</xdr:row>
      <xdr:rowOff>80925</xdr:rowOff>
    </xdr:from>
    <xdr:to>
      <xdr:col>9</xdr:col>
      <xdr:colOff>276225</xdr:colOff>
      <xdr:row>17</xdr:row>
      <xdr:rowOff>0</xdr:rowOff>
    </xdr:to>
    <xdr:pic>
      <xdr:nvPicPr>
        <xdr:cNvPr id="27" name="Gráfico 26" descr="Lista de comprobación">
          <a:extLst>
            <a:ext uri="{FF2B5EF4-FFF2-40B4-BE49-F238E27FC236}">
              <a16:creationId xmlns:a16="http://schemas.microsoft.com/office/drawing/2014/main" xmlns="" id="{41BB959E-A7FE-48E7-8A3B-6327F1260381}"/>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 uri="{96DAC541-7B7A-43D3-8B79-37D633B846F1}">
              <asvg:svgBlip xmlns:asvg="http://schemas.microsoft.com/office/drawing/2016/SVG/main" xmlns="" r:embed="rId10"/>
            </a:ext>
          </a:extLst>
        </a:blip>
        <a:stretch>
          <a:fillRect/>
        </a:stretch>
      </xdr:blipFill>
      <xdr:spPr>
        <a:xfrm>
          <a:off x="6176925" y="2795550"/>
          <a:ext cx="490575" cy="490575"/>
        </a:xfrm>
        <a:prstGeom prst="rect">
          <a:avLst/>
        </a:prstGeom>
      </xdr:spPr>
    </xdr:pic>
    <xdr:clientData/>
  </xdr:twoCellAnchor>
  <xdr:twoCellAnchor>
    <xdr:from>
      <xdr:col>2</xdr:col>
      <xdr:colOff>749300</xdr:colOff>
      <xdr:row>12</xdr:row>
      <xdr:rowOff>14288</xdr:rowOff>
    </xdr:from>
    <xdr:to>
      <xdr:col>4</xdr:col>
      <xdr:colOff>368300</xdr:colOff>
      <xdr:row>12</xdr:row>
      <xdr:rowOff>14288</xdr:rowOff>
    </xdr:to>
    <xdr:cxnSp macro="">
      <xdr:nvCxnSpPr>
        <xdr:cNvPr id="29" name="Conector recto de flecha 28">
          <a:extLst>
            <a:ext uri="{FF2B5EF4-FFF2-40B4-BE49-F238E27FC236}">
              <a16:creationId xmlns:a16="http://schemas.microsoft.com/office/drawing/2014/main" xmlns="" id="{C9CE48EE-DF19-4034-AD4D-B441040D19A1}"/>
            </a:ext>
          </a:extLst>
        </xdr:cNvPr>
        <xdr:cNvCxnSpPr>
          <a:stCxn id="10" idx="3"/>
          <a:endCxn id="11" idx="1"/>
        </xdr:cNvCxnSpPr>
      </xdr:nvCxnSpPr>
      <xdr:spPr>
        <a:xfrm>
          <a:off x="2273300" y="2919413"/>
          <a:ext cx="114300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368300</xdr:colOff>
      <xdr:row>12</xdr:row>
      <xdr:rowOff>14288</xdr:rowOff>
    </xdr:from>
    <xdr:to>
      <xdr:col>7</xdr:col>
      <xdr:colOff>758825</xdr:colOff>
      <xdr:row>12</xdr:row>
      <xdr:rowOff>14288</xdr:rowOff>
    </xdr:to>
    <xdr:cxnSp macro="">
      <xdr:nvCxnSpPr>
        <xdr:cNvPr id="31" name="Conector recto de flecha 30">
          <a:extLst>
            <a:ext uri="{FF2B5EF4-FFF2-40B4-BE49-F238E27FC236}">
              <a16:creationId xmlns:a16="http://schemas.microsoft.com/office/drawing/2014/main" xmlns="" id="{D2A98D9B-28E4-4EC0-A32C-F930B8604237}"/>
            </a:ext>
          </a:extLst>
        </xdr:cNvPr>
        <xdr:cNvCxnSpPr>
          <a:stCxn id="11" idx="3"/>
          <a:endCxn id="12" idx="1"/>
        </xdr:cNvCxnSpPr>
      </xdr:nvCxnSpPr>
      <xdr:spPr>
        <a:xfrm>
          <a:off x="4940300" y="2919413"/>
          <a:ext cx="1152525"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6350</xdr:colOff>
      <xdr:row>31</xdr:row>
      <xdr:rowOff>76200</xdr:rowOff>
    </xdr:from>
    <xdr:to>
      <xdr:col>2</xdr:col>
      <xdr:colOff>738350</xdr:colOff>
      <xdr:row>34</xdr:row>
      <xdr:rowOff>57150</xdr:rowOff>
    </xdr:to>
    <xdr:sp macro="" textlink="">
      <xdr:nvSpPr>
        <xdr:cNvPr id="32" name="Rectángulo 31">
          <a:extLst>
            <a:ext uri="{FF2B5EF4-FFF2-40B4-BE49-F238E27FC236}">
              <a16:creationId xmlns:a16="http://schemas.microsoft.com/office/drawing/2014/main" xmlns="" id="{B2782EC0-563C-480F-8AD1-A21B6F080928}"/>
            </a:ext>
          </a:extLst>
        </xdr:cNvPr>
        <xdr:cNvSpPr/>
      </xdr:nvSpPr>
      <xdr:spPr>
        <a:xfrm>
          <a:off x="387350" y="6029325"/>
          <a:ext cx="1494000" cy="552450"/>
        </a:xfrm>
        <a:prstGeom prst="rect">
          <a:avLst/>
        </a:prstGeom>
        <a:solidFill>
          <a:schemeClr val="accent3">
            <a:lumMod val="50000"/>
          </a:schemeClr>
        </a:solidFill>
        <a:ln>
          <a:solidFill>
            <a:schemeClr val="accent3">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a:latin typeface="Work Sans" panose="00000500000000000000" pitchFamily="50" charset="0"/>
            </a:rPr>
            <a:t>INDICADORES DE IMPACTO</a:t>
          </a:r>
          <a:endParaRPr lang="es-CO" sz="1050" baseline="0">
            <a:latin typeface="Work Sans" panose="00000500000000000000" pitchFamily="50" charset="0"/>
          </a:endParaRPr>
        </a:p>
      </xdr:txBody>
    </xdr:sp>
    <xdr:clientData/>
  </xdr:twoCellAnchor>
  <xdr:twoCellAnchor>
    <xdr:from>
      <xdr:col>1</xdr:col>
      <xdr:colOff>6350</xdr:colOff>
      <xdr:row>34</xdr:row>
      <xdr:rowOff>76200</xdr:rowOff>
    </xdr:from>
    <xdr:to>
      <xdr:col>2</xdr:col>
      <xdr:colOff>738350</xdr:colOff>
      <xdr:row>36</xdr:row>
      <xdr:rowOff>180975</xdr:rowOff>
    </xdr:to>
    <xdr:sp macro="" textlink="">
      <xdr:nvSpPr>
        <xdr:cNvPr id="33" name="Rectángulo 32">
          <a:hlinkClick xmlns:r="http://schemas.openxmlformats.org/officeDocument/2006/relationships" r:id="rId11"/>
          <a:extLst>
            <a:ext uri="{FF2B5EF4-FFF2-40B4-BE49-F238E27FC236}">
              <a16:creationId xmlns:a16="http://schemas.microsoft.com/office/drawing/2014/main" xmlns="" id="{BCE8BAD5-707B-46F7-BD39-E50E8D210178}"/>
            </a:ext>
          </a:extLst>
        </xdr:cNvPr>
        <xdr:cNvSpPr/>
      </xdr:nvSpPr>
      <xdr:spPr>
        <a:xfrm>
          <a:off x="387350" y="6600825"/>
          <a:ext cx="1494000" cy="485775"/>
        </a:xfrm>
        <a:prstGeom prst="rect">
          <a:avLst/>
        </a:prstGeom>
        <a:solidFill>
          <a:schemeClr val="accent1">
            <a:lumMod val="20000"/>
            <a:lumOff val="80000"/>
          </a:schemeClr>
        </a:solidFill>
        <a:ln>
          <a:solidFill>
            <a:schemeClr val="accent1">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baseline="0">
              <a:solidFill>
                <a:sysClr val="windowText" lastClr="000000"/>
              </a:solidFill>
              <a:latin typeface="Work Sans" panose="00000500000000000000" pitchFamily="50" charset="0"/>
            </a:rPr>
            <a:t>OBSERVE Y EXPLIQUE</a:t>
          </a:r>
        </a:p>
      </xdr:txBody>
    </xdr:sp>
    <xdr:clientData/>
  </xdr:twoCellAnchor>
  <xdr:twoCellAnchor editAs="oneCell">
    <xdr:from>
      <xdr:col>2</xdr:col>
      <xdr:colOff>616814</xdr:colOff>
      <xdr:row>36</xdr:row>
      <xdr:rowOff>42595</xdr:rowOff>
    </xdr:from>
    <xdr:to>
      <xdr:col>3</xdr:col>
      <xdr:colOff>152768</xdr:colOff>
      <xdr:row>37</xdr:row>
      <xdr:rowOff>150742</xdr:rowOff>
    </xdr:to>
    <xdr:pic>
      <xdr:nvPicPr>
        <xdr:cNvPr id="35" name="Gráfico 34" descr="Mano con dedo índice apuntando a la derecha">
          <a:extLst>
            <a:ext uri="{FF2B5EF4-FFF2-40B4-BE49-F238E27FC236}">
              <a16:creationId xmlns:a16="http://schemas.microsoft.com/office/drawing/2014/main" xmlns="" id="{8671C04F-47BB-43B2-BF69-22068ADA025D}"/>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xmlns="" r:embed="rId4"/>
            </a:ext>
          </a:extLst>
        </a:blip>
        <a:stretch>
          <a:fillRect/>
        </a:stretch>
      </xdr:blipFill>
      <xdr:spPr>
        <a:xfrm rot="14063613">
          <a:off x="1759467" y="6948567"/>
          <a:ext cx="298647" cy="297954"/>
        </a:xfrm>
        <a:prstGeom prst="rect">
          <a:avLst/>
        </a:prstGeom>
      </xdr:spPr>
    </xdr:pic>
    <xdr:clientData/>
  </xdr:twoCellAnchor>
  <xdr:twoCellAnchor>
    <xdr:from>
      <xdr:col>1</xdr:col>
      <xdr:colOff>0</xdr:colOff>
      <xdr:row>0</xdr:row>
      <xdr:rowOff>0</xdr:rowOff>
    </xdr:from>
    <xdr:to>
      <xdr:col>2</xdr:col>
      <xdr:colOff>678000</xdr:colOff>
      <xdr:row>0</xdr:row>
      <xdr:rowOff>180975</xdr:rowOff>
    </xdr:to>
    <xdr:sp macro="" textlink="">
      <xdr:nvSpPr>
        <xdr:cNvPr id="24" name="Rectángulo 23">
          <a:hlinkClick xmlns:r="http://schemas.openxmlformats.org/officeDocument/2006/relationships" r:id="rId12"/>
          <a:extLst>
            <a:ext uri="{FF2B5EF4-FFF2-40B4-BE49-F238E27FC236}">
              <a16:creationId xmlns:a16="http://schemas.microsoft.com/office/drawing/2014/main" xmlns="" id="{19D7FF07-9EE8-414F-A4F4-8D766FF56402}"/>
            </a:ext>
          </a:extLst>
        </xdr:cNvPr>
        <xdr:cNvSpPr/>
      </xdr:nvSpPr>
      <xdr:spPr>
        <a:xfrm>
          <a:off x="295275"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496357</xdr:colOff>
      <xdr:row>0</xdr:row>
      <xdr:rowOff>0</xdr:rowOff>
    </xdr:from>
    <xdr:to>
      <xdr:col>5</xdr:col>
      <xdr:colOff>412357</xdr:colOff>
      <xdr:row>0</xdr:row>
      <xdr:rowOff>180975</xdr:rowOff>
    </xdr:to>
    <xdr:sp macro="" textlink="">
      <xdr:nvSpPr>
        <xdr:cNvPr id="26" name="Rectángulo 25">
          <a:hlinkClick xmlns:r="http://schemas.openxmlformats.org/officeDocument/2006/relationships" r:id="rId13"/>
          <a:extLst>
            <a:ext uri="{FF2B5EF4-FFF2-40B4-BE49-F238E27FC236}">
              <a16:creationId xmlns:a16="http://schemas.microsoft.com/office/drawing/2014/main" xmlns="" id="{257D405D-8DC1-4283-8B0A-7E848D7E3980}"/>
            </a:ext>
          </a:extLst>
        </xdr:cNvPr>
        <xdr:cNvSpPr/>
      </xdr:nvSpPr>
      <xdr:spPr>
        <a:xfrm>
          <a:off x="2315632"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299504</xdr:colOff>
      <xdr:row>0</xdr:row>
      <xdr:rowOff>2116</xdr:rowOff>
    </xdr:from>
    <xdr:to>
      <xdr:col>8</xdr:col>
      <xdr:colOff>215504</xdr:colOff>
      <xdr:row>0</xdr:row>
      <xdr:rowOff>180975</xdr:rowOff>
    </xdr:to>
    <xdr:sp macro="" textlink="">
      <xdr:nvSpPr>
        <xdr:cNvPr id="28" name="Rectángulo 27">
          <a:hlinkClick xmlns:r="http://schemas.openxmlformats.org/officeDocument/2006/relationships" r:id="rId14"/>
          <a:extLst>
            <a:ext uri="{FF2B5EF4-FFF2-40B4-BE49-F238E27FC236}">
              <a16:creationId xmlns:a16="http://schemas.microsoft.com/office/drawing/2014/main" xmlns="" id="{3C340839-4128-4E39-B894-F902B156F5C6}"/>
            </a:ext>
          </a:extLst>
        </xdr:cNvPr>
        <xdr:cNvSpPr/>
      </xdr:nvSpPr>
      <xdr:spPr>
        <a:xfrm>
          <a:off x="4404779"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PLAN DE ACCIÓN</a:t>
          </a:r>
        </a:p>
      </xdr:txBody>
    </xdr:sp>
    <xdr:clientData/>
  </xdr:twoCellAnchor>
  <xdr:twoCellAnchor>
    <xdr:from>
      <xdr:col>11</xdr:col>
      <xdr:colOff>177800</xdr:colOff>
      <xdr:row>10</xdr:row>
      <xdr:rowOff>133350</xdr:rowOff>
    </xdr:from>
    <xdr:to>
      <xdr:col>13</xdr:col>
      <xdr:colOff>501650</xdr:colOff>
      <xdr:row>13</xdr:row>
      <xdr:rowOff>85725</xdr:rowOff>
    </xdr:to>
    <xdr:sp macro="" textlink="">
      <xdr:nvSpPr>
        <xdr:cNvPr id="30" name="Rectángulo 29">
          <a:extLst>
            <a:ext uri="{FF2B5EF4-FFF2-40B4-BE49-F238E27FC236}">
              <a16:creationId xmlns:a16="http://schemas.microsoft.com/office/drawing/2014/main" xmlns="" id="{3735F69B-AC62-43DF-A9EB-51E833A93D14}"/>
            </a:ext>
          </a:extLst>
        </xdr:cNvPr>
        <xdr:cNvSpPr/>
      </xdr:nvSpPr>
      <xdr:spPr>
        <a:xfrm>
          <a:off x="8093075" y="2085975"/>
          <a:ext cx="1524000" cy="523875"/>
        </a:xfrm>
        <a:prstGeom prst="rect">
          <a:avLst/>
        </a:prstGeom>
        <a:solidFill>
          <a:schemeClr val="accent5">
            <a:lumMod val="60000"/>
            <a:lumOff val="40000"/>
          </a:schemeClr>
        </a:solidFill>
        <a:ln>
          <a:solidFill>
            <a:schemeClr val="accent5">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baseline="0">
              <a:solidFill>
                <a:sysClr val="windowText" lastClr="000000"/>
              </a:solidFill>
              <a:latin typeface="Work Sans" panose="00000500000000000000" pitchFamily="50" charset="0"/>
            </a:rPr>
            <a:t>ELABORACIÓN DE INFORME ANUAL</a:t>
          </a:r>
        </a:p>
      </xdr:txBody>
    </xdr:sp>
    <xdr:clientData/>
  </xdr:twoCellAnchor>
  <xdr:twoCellAnchor>
    <xdr:from>
      <xdr:col>11</xdr:col>
      <xdr:colOff>177800</xdr:colOff>
      <xdr:row>13</xdr:row>
      <xdr:rowOff>95249</xdr:rowOff>
    </xdr:from>
    <xdr:to>
      <xdr:col>13</xdr:col>
      <xdr:colOff>501650</xdr:colOff>
      <xdr:row>17</xdr:row>
      <xdr:rowOff>152400</xdr:rowOff>
    </xdr:to>
    <xdr:sp macro="" textlink="">
      <xdr:nvSpPr>
        <xdr:cNvPr id="34" name="Rectángulo 33">
          <a:extLst>
            <a:ext uri="{FF2B5EF4-FFF2-40B4-BE49-F238E27FC236}">
              <a16:creationId xmlns:a16="http://schemas.microsoft.com/office/drawing/2014/main" xmlns="" id="{4B8A3EA1-4644-46D1-8C6F-A1D05E29A2E8}"/>
            </a:ext>
          </a:extLst>
        </xdr:cNvPr>
        <xdr:cNvSpPr/>
      </xdr:nvSpPr>
      <xdr:spPr>
        <a:xfrm>
          <a:off x="8093075" y="2619374"/>
          <a:ext cx="1524000" cy="819151"/>
        </a:xfrm>
        <a:prstGeom prst="rect">
          <a:avLst/>
        </a:prstGeom>
        <a:noFill/>
        <a:ln>
          <a:solidFill>
            <a:schemeClr val="accent5">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baseline="0">
              <a:solidFill>
                <a:sysClr val="windowText" lastClr="000000"/>
              </a:solidFill>
              <a:latin typeface="Work Sans" panose="00000500000000000000" pitchFamily="50" charset="0"/>
            </a:rPr>
            <a:t>Incluya las explicaciones para cada indicador</a:t>
          </a:r>
        </a:p>
      </xdr:txBody>
    </xdr:sp>
    <xdr:clientData/>
  </xdr:twoCellAnchor>
  <xdr:twoCellAnchor>
    <xdr:from>
      <xdr:col>14</xdr:col>
      <xdr:colOff>539750</xdr:colOff>
      <xdr:row>10</xdr:row>
      <xdr:rowOff>133350</xdr:rowOff>
    </xdr:from>
    <xdr:to>
      <xdr:col>16</xdr:col>
      <xdr:colOff>539750</xdr:colOff>
      <xdr:row>13</xdr:row>
      <xdr:rowOff>85725</xdr:rowOff>
    </xdr:to>
    <xdr:sp macro="" textlink="">
      <xdr:nvSpPr>
        <xdr:cNvPr id="36" name="Rectángulo 35">
          <a:extLst>
            <a:ext uri="{FF2B5EF4-FFF2-40B4-BE49-F238E27FC236}">
              <a16:creationId xmlns:a16="http://schemas.microsoft.com/office/drawing/2014/main" xmlns="" id="{08A68D63-6CA5-4176-A466-DC60896ED7AB}"/>
            </a:ext>
          </a:extLst>
        </xdr:cNvPr>
        <xdr:cNvSpPr/>
      </xdr:nvSpPr>
      <xdr:spPr>
        <a:xfrm>
          <a:off x="10417175" y="2085975"/>
          <a:ext cx="1524000" cy="523875"/>
        </a:xfrm>
        <a:prstGeom prst="rect">
          <a:avLst/>
        </a:prstGeom>
        <a:solidFill>
          <a:schemeClr val="accent5">
            <a:lumMod val="50000"/>
          </a:schemeClr>
        </a:solidFill>
        <a:ln>
          <a:solidFill>
            <a:schemeClr val="accent5">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baseline="0">
              <a:solidFill>
                <a:schemeClr val="bg1"/>
              </a:solidFill>
              <a:latin typeface="Work Sans" panose="00000500000000000000" pitchFamily="50" charset="0"/>
            </a:rPr>
            <a:t>ENVÍO DE EXCEL A LA ANDJE</a:t>
          </a:r>
        </a:p>
      </xdr:txBody>
    </xdr:sp>
    <xdr:clientData/>
  </xdr:twoCellAnchor>
  <xdr:twoCellAnchor>
    <xdr:from>
      <xdr:col>14</xdr:col>
      <xdr:colOff>539750</xdr:colOff>
      <xdr:row>13</xdr:row>
      <xdr:rowOff>95249</xdr:rowOff>
    </xdr:from>
    <xdr:to>
      <xdr:col>16</xdr:col>
      <xdr:colOff>539750</xdr:colOff>
      <xdr:row>17</xdr:row>
      <xdr:rowOff>152400</xdr:rowOff>
    </xdr:to>
    <xdr:sp macro="" textlink="">
      <xdr:nvSpPr>
        <xdr:cNvPr id="37" name="Rectángulo 36">
          <a:extLst>
            <a:ext uri="{FF2B5EF4-FFF2-40B4-BE49-F238E27FC236}">
              <a16:creationId xmlns:a16="http://schemas.microsoft.com/office/drawing/2014/main" xmlns="" id="{9DC233D1-B876-4526-B0BA-A72AE95C5BAB}"/>
            </a:ext>
          </a:extLst>
        </xdr:cNvPr>
        <xdr:cNvSpPr/>
      </xdr:nvSpPr>
      <xdr:spPr>
        <a:xfrm>
          <a:off x="10417175" y="2619374"/>
          <a:ext cx="1524000" cy="819151"/>
        </a:xfrm>
        <a:prstGeom prst="rect">
          <a:avLst/>
        </a:prstGeom>
        <a:noFill/>
        <a:ln>
          <a:solidFill>
            <a:schemeClr val="accent5">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baseline="0">
              <a:solidFill>
                <a:sysClr val="windowText" lastClr="000000"/>
              </a:solidFill>
              <a:latin typeface="Work Sans" panose="00000500000000000000" pitchFamily="50" charset="0"/>
            </a:rPr>
            <a:t>A más tardar el 28 de feb. del año posterior a la implementación</a:t>
          </a:r>
        </a:p>
      </xdr:txBody>
    </xdr:sp>
    <xdr:clientData/>
  </xdr:twoCellAnchor>
  <xdr:twoCellAnchor>
    <xdr:from>
      <xdr:col>9</xdr:col>
      <xdr:colOff>758825</xdr:colOff>
      <xdr:row>12</xdr:row>
      <xdr:rowOff>14288</xdr:rowOff>
    </xdr:from>
    <xdr:to>
      <xdr:col>11</xdr:col>
      <xdr:colOff>177800</xdr:colOff>
      <xdr:row>12</xdr:row>
      <xdr:rowOff>14288</xdr:rowOff>
    </xdr:to>
    <xdr:cxnSp macro="">
      <xdr:nvCxnSpPr>
        <xdr:cNvPr id="3" name="Conector recto de flecha 2">
          <a:extLst>
            <a:ext uri="{FF2B5EF4-FFF2-40B4-BE49-F238E27FC236}">
              <a16:creationId xmlns:a16="http://schemas.microsoft.com/office/drawing/2014/main" xmlns="" id="{2F080DCD-FCEA-4CE7-A5EB-52CCD3794831}"/>
            </a:ext>
          </a:extLst>
        </xdr:cNvPr>
        <xdr:cNvCxnSpPr>
          <a:stCxn id="12" idx="3"/>
          <a:endCxn id="30" idx="1"/>
        </xdr:cNvCxnSpPr>
      </xdr:nvCxnSpPr>
      <xdr:spPr>
        <a:xfrm>
          <a:off x="7150100" y="2347913"/>
          <a:ext cx="942975"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501650</xdr:colOff>
      <xdr:row>12</xdr:row>
      <xdr:rowOff>14288</xdr:rowOff>
    </xdr:from>
    <xdr:to>
      <xdr:col>14</xdr:col>
      <xdr:colOff>539750</xdr:colOff>
      <xdr:row>12</xdr:row>
      <xdr:rowOff>14288</xdr:rowOff>
    </xdr:to>
    <xdr:cxnSp macro="">
      <xdr:nvCxnSpPr>
        <xdr:cNvPr id="18" name="Conector recto de flecha 17">
          <a:extLst>
            <a:ext uri="{FF2B5EF4-FFF2-40B4-BE49-F238E27FC236}">
              <a16:creationId xmlns:a16="http://schemas.microsoft.com/office/drawing/2014/main" xmlns="" id="{8A5A15D8-4D5F-4AF6-86C1-1206A5BEB6DA}"/>
            </a:ext>
          </a:extLst>
        </xdr:cNvPr>
        <xdr:cNvCxnSpPr>
          <a:stCxn id="30" idx="3"/>
          <a:endCxn id="36" idx="1"/>
        </xdr:cNvCxnSpPr>
      </xdr:nvCxnSpPr>
      <xdr:spPr>
        <a:xfrm>
          <a:off x="9617075" y="2347913"/>
          <a:ext cx="80010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409575</xdr:colOff>
      <xdr:row>25</xdr:row>
      <xdr:rowOff>47625</xdr:rowOff>
    </xdr:from>
    <xdr:to>
      <xdr:col>6</xdr:col>
      <xdr:colOff>381001</xdr:colOff>
      <xdr:row>28</xdr:row>
      <xdr:rowOff>28575</xdr:rowOff>
    </xdr:to>
    <xdr:sp macro="" textlink="">
      <xdr:nvSpPr>
        <xdr:cNvPr id="38" name="Rectángulo 37">
          <a:extLst>
            <a:ext uri="{FF2B5EF4-FFF2-40B4-BE49-F238E27FC236}">
              <a16:creationId xmlns:a16="http://schemas.microsoft.com/office/drawing/2014/main" xmlns="" id="{949D2F2E-7BB0-4579-AD01-2BDC0B953FB2}"/>
            </a:ext>
          </a:extLst>
        </xdr:cNvPr>
        <xdr:cNvSpPr/>
      </xdr:nvSpPr>
      <xdr:spPr>
        <a:xfrm>
          <a:off x="2990850" y="4857750"/>
          <a:ext cx="1495426" cy="552450"/>
        </a:xfrm>
        <a:prstGeom prst="rect">
          <a:avLst/>
        </a:prstGeom>
        <a:solidFill>
          <a:srgbClr val="FFC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a:solidFill>
                <a:sysClr val="windowText" lastClr="000000"/>
              </a:solidFill>
              <a:latin typeface="Work Sans" panose="00000500000000000000" pitchFamily="50" charset="0"/>
            </a:rPr>
            <a:t>REPORTE ACUMULADO</a:t>
          </a:r>
          <a:endParaRPr lang="es-CO" sz="1050" baseline="0">
            <a:solidFill>
              <a:sysClr val="windowText" lastClr="000000"/>
            </a:solidFill>
            <a:latin typeface="Work Sans" panose="00000500000000000000" pitchFamily="50" charset="0"/>
          </a:endParaRPr>
        </a:p>
      </xdr:txBody>
    </xdr:sp>
    <xdr:clientData/>
  </xdr:twoCellAnchor>
  <xdr:twoCellAnchor>
    <xdr:from>
      <xdr:col>4</xdr:col>
      <xdr:colOff>409575</xdr:colOff>
      <xdr:row>28</xdr:row>
      <xdr:rowOff>47625</xdr:rowOff>
    </xdr:from>
    <xdr:to>
      <xdr:col>6</xdr:col>
      <xdr:colOff>381001</xdr:colOff>
      <xdr:row>29</xdr:row>
      <xdr:rowOff>176212</xdr:rowOff>
    </xdr:to>
    <xdr:sp macro="" textlink="">
      <xdr:nvSpPr>
        <xdr:cNvPr id="39" name="Rectángulo 38">
          <a:hlinkClick xmlns:r="http://schemas.openxmlformats.org/officeDocument/2006/relationships" r:id="rId15"/>
          <a:extLst>
            <a:ext uri="{FF2B5EF4-FFF2-40B4-BE49-F238E27FC236}">
              <a16:creationId xmlns:a16="http://schemas.microsoft.com/office/drawing/2014/main" xmlns="" id="{185B1204-8324-4EF7-80C9-5CE2909ADDE5}"/>
            </a:ext>
          </a:extLst>
        </xdr:cNvPr>
        <xdr:cNvSpPr/>
      </xdr:nvSpPr>
      <xdr:spPr>
        <a:xfrm>
          <a:off x="2990850" y="5429250"/>
          <a:ext cx="1495426" cy="319087"/>
        </a:xfrm>
        <a:prstGeom prst="rect">
          <a:avLst/>
        </a:prstGeom>
        <a:solidFill>
          <a:schemeClr val="accent4">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baseline="0">
              <a:solidFill>
                <a:sysClr val="windowText" lastClr="000000"/>
              </a:solidFill>
              <a:latin typeface="Work Sans" panose="00000500000000000000" pitchFamily="50" charset="0"/>
            </a:rPr>
            <a:t>OBSERVARLO</a:t>
          </a:r>
        </a:p>
      </xdr:txBody>
    </xdr:sp>
    <xdr:clientData/>
  </xdr:twoCellAnchor>
  <xdr:twoCellAnchor editAs="oneCell">
    <xdr:from>
      <xdr:col>6</xdr:col>
      <xdr:colOff>207238</xdr:colOff>
      <xdr:row>29</xdr:row>
      <xdr:rowOff>61645</xdr:rowOff>
    </xdr:from>
    <xdr:to>
      <xdr:col>6</xdr:col>
      <xdr:colOff>505192</xdr:colOff>
      <xdr:row>30</xdr:row>
      <xdr:rowOff>169792</xdr:rowOff>
    </xdr:to>
    <xdr:pic>
      <xdr:nvPicPr>
        <xdr:cNvPr id="40" name="Gráfico 39" descr="Mano con dedo índice apuntando a la derecha">
          <a:extLst>
            <a:ext uri="{FF2B5EF4-FFF2-40B4-BE49-F238E27FC236}">
              <a16:creationId xmlns:a16="http://schemas.microsoft.com/office/drawing/2014/main" xmlns="" id="{68E49B2E-5E89-411D-8AB1-6E5A8AC9015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xmlns="" r:embed="rId4"/>
            </a:ext>
          </a:extLst>
        </a:blip>
        <a:stretch>
          <a:fillRect/>
        </a:stretch>
      </xdr:blipFill>
      <xdr:spPr>
        <a:xfrm rot="14063613">
          <a:off x="4312166" y="5634117"/>
          <a:ext cx="298647" cy="297954"/>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oneCellAnchor>
    <xdr:from>
      <xdr:col>1</xdr:col>
      <xdr:colOff>0</xdr:colOff>
      <xdr:row>6</xdr:row>
      <xdr:rowOff>0</xdr:rowOff>
    </xdr:from>
    <xdr:ext cx="184731" cy="264560"/>
    <xdr:sp macro="" textlink="">
      <xdr:nvSpPr>
        <xdr:cNvPr id="2" name="CuadroTexto 1">
          <a:extLst>
            <a:ext uri="{FF2B5EF4-FFF2-40B4-BE49-F238E27FC236}">
              <a16:creationId xmlns:a16="http://schemas.microsoft.com/office/drawing/2014/main" xmlns="" id="{E4A1FF38-1C61-4F71-AA6E-A8986F9536B5}"/>
            </a:ext>
          </a:extLst>
        </xdr:cNvPr>
        <xdr:cNvSpPr txBox="1"/>
      </xdr:nvSpPr>
      <xdr:spPr>
        <a:xfrm>
          <a:off x="266700" y="2419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twoCellAnchor>
    <xdr:from>
      <xdr:col>0</xdr:col>
      <xdr:colOff>188257</xdr:colOff>
      <xdr:row>4</xdr:row>
      <xdr:rowOff>0</xdr:rowOff>
    </xdr:from>
    <xdr:to>
      <xdr:col>1</xdr:col>
      <xdr:colOff>2814918</xdr:colOff>
      <xdr:row>4</xdr:row>
      <xdr:rowOff>0</xdr:rowOff>
    </xdr:to>
    <xdr:pic>
      <xdr:nvPicPr>
        <xdr:cNvPr id="3" name="Imagen 2" descr="bg-w@0">
          <a:extLst>
            <a:ext uri="{FF2B5EF4-FFF2-40B4-BE49-F238E27FC236}">
              <a16:creationId xmlns:a16="http://schemas.microsoft.com/office/drawing/2014/main" xmlns="" id="{D5E30005-07A5-4510-9D2C-4CE45D6FD55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5676" t="26761" r="4367" b="28873"/>
        <a:stretch>
          <a:fillRect/>
        </a:stretch>
      </xdr:blipFill>
      <xdr:spPr bwMode="auto">
        <a:xfrm>
          <a:off x="188257" y="1933575"/>
          <a:ext cx="2893361"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0</xdr:row>
      <xdr:rowOff>0</xdr:rowOff>
    </xdr:from>
    <xdr:to>
      <xdr:col>1</xdr:col>
      <xdr:colOff>1440000</xdr:colOff>
      <xdr:row>0</xdr:row>
      <xdr:rowOff>180975</xdr:rowOff>
    </xdr:to>
    <xdr:sp macro="" textlink="">
      <xdr:nvSpPr>
        <xdr:cNvPr id="8" name="Rectángulo 7">
          <a:hlinkClick xmlns:r="http://schemas.openxmlformats.org/officeDocument/2006/relationships" r:id="rId2"/>
          <a:extLst>
            <a:ext uri="{FF2B5EF4-FFF2-40B4-BE49-F238E27FC236}">
              <a16:creationId xmlns:a16="http://schemas.microsoft.com/office/drawing/2014/main" xmlns="" id="{ADE1E2B2-7FB4-4D73-B848-105F9F5FB6C0}"/>
            </a:ext>
          </a:extLst>
        </xdr:cNvPr>
        <xdr:cNvSpPr/>
      </xdr:nvSpPr>
      <xdr:spPr>
        <a:xfrm>
          <a:off x="392906"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1</xdr:col>
      <xdr:colOff>1586440</xdr:colOff>
      <xdr:row>0</xdr:row>
      <xdr:rowOff>0</xdr:rowOff>
    </xdr:from>
    <xdr:to>
      <xdr:col>1</xdr:col>
      <xdr:colOff>3027763</xdr:colOff>
      <xdr:row>0</xdr:row>
      <xdr:rowOff>180975</xdr:rowOff>
    </xdr:to>
    <xdr:sp macro="" textlink="">
      <xdr:nvSpPr>
        <xdr:cNvPr id="9" name="Rectángulo 8">
          <a:hlinkClick xmlns:r="http://schemas.openxmlformats.org/officeDocument/2006/relationships" r:id="rId3"/>
          <a:extLst>
            <a:ext uri="{FF2B5EF4-FFF2-40B4-BE49-F238E27FC236}">
              <a16:creationId xmlns:a16="http://schemas.microsoft.com/office/drawing/2014/main" xmlns="" id="{18A82448-C6BA-469F-BA74-C951A928D6AE}"/>
            </a:ext>
          </a:extLst>
        </xdr:cNvPr>
        <xdr:cNvSpPr/>
      </xdr:nvSpPr>
      <xdr:spPr>
        <a:xfrm>
          <a:off x="1967440" y="0"/>
          <a:ext cx="1441323"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2</xdr:col>
      <xdr:colOff>152652</xdr:colOff>
      <xdr:row>0</xdr:row>
      <xdr:rowOff>2116</xdr:rowOff>
    </xdr:from>
    <xdr:to>
      <xdr:col>3</xdr:col>
      <xdr:colOff>544902</xdr:colOff>
      <xdr:row>0</xdr:row>
      <xdr:rowOff>180975</xdr:rowOff>
    </xdr:to>
    <xdr:sp macro="" textlink="">
      <xdr:nvSpPr>
        <xdr:cNvPr id="10" name="Rectángulo 9">
          <a:hlinkClick xmlns:r="http://schemas.openxmlformats.org/officeDocument/2006/relationships" r:id="rId4"/>
          <a:extLst>
            <a:ext uri="{FF2B5EF4-FFF2-40B4-BE49-F238E27FC236}">
              <a16:creationId xmlns:a16="http://schemas.microsoft.com/office/drawing/2014/main" xmlns="" id="{F8CBF4DA-B045-4F5A-A414-B0A7060CC12C}"/>
            </a:ext>
          </a:extLst>
        </xdr:cNvPr>
        <xdr:cNvSpPr/>
      </xdr:nvSpPr>
      <xdr:spPr>
        <a:xfrm>
          <a:off x="3571069"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PLAN DE ACCIÓN</a:t>
          </a:r>
        </a:p>
      </xdr:txBody>
    </xdr:sp>
    <xdr:clientData/>
  </xdr:twoCellAnchor>
  <xdr:twoCellAnchor>
    <xdr:from>
      <xdr:col>3</xdr:col>
      <xdr:colOff>700880</xdr:colOff>
      <xdr:row>0</xdr:row>
      <xdr:rowOff>0</xdr:rowOff>
    </xdr:from>
    <xdr:to>
      <xdr:col>3</xdr:col>
      <xdr:colOff>2140880</xdr:colOff>
      <xdr:row>0</xdr:row>
      <xdr:rowOff>178859</xdr:rowOff>
    </xdr:to>
    <xdr:sp macro="" textlink="">
      <xdr:nvSpPr>
        <xdr:cNvPr id="12" name="Rectángulo 11">
          <a:hlinkClick xmlns:r="http://schemas.openxmlformats.org/officeDocument/2006/relationships" r:id="rId5"/>
          <a:extLst>
            <a:ext uri="{FF2B5EF4-FFF2-40B4-BE49-F238E27FC236}">
              <a16:creationId xmlns:a16="http://schemas.microsoft.com/office/drawing/2014/main" xmlns="" id="{1CF538F7-3489-463C-90C6-0C9D07FD48CA}"/>
            </a:ext>
          </a:extLst>
        </xdr:cNvPr>
        <xdr:cNvSpPr/>
      </xdr:nvSpPr>
      <xdr:spPr>
        <a:xfrm>
          <a:off x="5167047" y="0"/>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INDICADORES</a:t>
          </a:r>
        </a:p>
      </xdr:txBody>
    </xdr:sp>
    <xdr:clientData/>
  </xdr:twoCellAnchor>
  <xdr:twoCellAnchor>
    <xdr:from>
      <xdr:col>3</xdr:col>
      <xdr:colOff>2260871</xdr:colOff>
      <xdr:row>0</xdr:row>
      <xdr:rowOff>14817</xdr:rowOff>
    </xdr:from>
    <xdr:to>
      <xdr:col>4</xdr:col>
      <xdr:colOff>917455</xdr:colOff>
      <xdr:row>1</xdr:row>
      <xdr:rowOff>3176</xdr:rowOff>
    </xdr:to>
    <xdr:sp macro="" textlink="">
      <xdr:nvSpPr>
        <xdr:cNvPr id="13" name="Rectángulo 12">
          <a:hlinkClick xmlns:r="http://schemas.openxmlformats.org/officeDocument/2006/relationships" r:id="rId6"/>
          <a:extLst>
            <a:ext uri="{FF2B5EF4-FFF2-40B4-BE49-F238E27FC236}">
              <a16:creationId xmlns:a16="http://schemas.microsoft.com/office/drawing/2014/main" xmlns="" id="{99F33A0B-9A4D-4D7F-9830-BE3021BA4E89}"/>
            </a:ext>
          </a:extLst>
        </xdr:cNvPr>
        <xdr:cNvSpPr/>
      </xdr:nvSpPr>
      <xdr:spPr>
        <a:xfrm>
          <a:off x="6727038" y="14817"/>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SEGUIMIENTO</a:t>
          </a:r>
        </a:p>
      </xdr:txBody>
    </xdr:sp>
    <xdr:clientData/>
  </xdr:twoCellAnchor>
  <xdr:twoCellAnchor>
    <xdr:from>
      <xdr:col>4</xdr:col>
      <xdr:colOff>1026852</xdr:colOff>
      <xdr:row>0</xdr:row>
      <xdr:rowOff>0</xdr:rowOff>
    </xdr:from>
    <xdr:to>
      <xdr:col>5</xdr:col>
      <xdr:colOff>1228602</xdr:colOff>
      <xdr:row>0</xdr:row>
      <xdr:rowOff>178859</xdr:rowOff>
    </xdr:to>
    <xdr:sp macro="" textlink="">
      <xdr:nvSpPr>
        <xdr:cNvPr id="14" name="Rectángulo 13">
          <a:hlinkClick xmlns:r="http://schemas.openxmlformats.org/officeDocument/2006/relationships" r:id="rId7"/>
          <a:extLst>
            <a:ext uri="{FF2B5EF4-FFF2-40B4-BE49-F238E27FC236}">
              <a16:creationId xmlns:a16="http://schemas.microsoft.com/office/drawing/2014/main" xmlns="" id="{EAA79AC6-B6A4-4F2E-BCE9-B116ADA9BB42}"/>
            </a:ext>
          </a:extLst>
        </xdr:cNvPr>
        <xdr:cNvSpPr/>
      </xdr:nvSpPr>
      <xdr:spPr>
        <a:xfrm>
          <a:off x="8276435" y="0"/>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REPORTE</a:t>
          </a:r>
          <a:r>
            <a:rPr lang="es-CO" sz="1100" baseline="0">
              <a:solidFill>
                <a:srgbClr val="0070C0"/>
              </a:solidFill>
              <a:latin typeface="Work Sans" panose="00000500000000000000" pitchFamily="50" charset="0"/>
            </a:rPr>
            <a:t> ACUM</a:t>
          </a:r>
          <a:endParaRPr lang="es-CO" sz="1100">
            <a:solidFill>
              <a:srgbClr val="0070C0"/>
            </a:solidFill>
            <a:latin typeface="Work Sans" panose="00000500000000000000" pitchFamily="50" charset="0"/>
          </a:endParaRPr>
        </a:p>
      </xdr:txBody>
    </xdr:sp>
    <xdr:clientData/>
  </xdr:twoCellAnchor>
</xdr:wsDr>
</file>

<file path=xl/drawings/drawing12.xml><?xml version="1.0" encoding="utf-8"?>
<xdr:wsDr xmlns:xdr="http://schemas.openxmlformats.org/drawingml/2006/spreadsheetDrawing" xmlns:a="http://schemas.openxmlformats.org/drawingml/2006/main">
  <xdr:oneCellAnchor>
    <xdr:from>
      <xdr:col>1</xdr:col>
      <xdr:colOff>0</xdr:colOff>
      <xdr:row>6</xdr:row>
      <xdr:rowOff>0</xdr:rowOff>
    </xdr:from>
    <xdr:ext cx="184731" cy="264560"/>
    <xdr:sp macro="" textlink="">
      <xdr:nvSpPr>
        <xdr:cNvPr id="2" name="CuadroTexto 1">
          <a:extLst>
            <a:ext uri="{FF2B5EF4-FFF2-40B4-BE49-F238E27FC236}">
              <a16:creationId xmlns:a16="http://schemas.microsoft.com/office/drawing/2014/main" xmlns="" id="{7CA2F5AF-4AF3-4570-A339-298B14093CF4}"/>
            </a:ext>
          </a:extLst>
        </xdr:cNvPr>
        <xdr:cNvSpPr txBox="1"/>
      </xdr:nvSpPr>
      <xdr:spPr>
        <a:xfrm>
          <a:off x="266700" y="2638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twoCellAnchor>
    <xdr:from>
      <xdr:col>1</xdr:col>
      <xdr:colOff>0</xdr:colOff>
      <xdr:row>0</xdr:row>
      <xdr:rowOff>0</xdr:rowOff>
    </xdr:from>
    <xdr:to>
      <xdr:col>1</xdr:col>
      <xdr:colOff>1440000</xdr:colOff>
      <xdr:row>0</xdr:row>
      <xdr:rowOff>180975</xdr:rowOff>
    </xdr:to>
    <xdr:sp macro="" textlink="">
      <xdr:nvSpPr>
        <xdr:cNvPr id="10" name="Rectángulo 9">
          <a:hlinkClick xmlns:r="http://schemas.openxmlformats.org/officeDocument/2006/relationships" r:id="rId1"/>
          <a:extLst>
            <a:ext uri="{FF2B5EF4-FFF2-40B4-BE49-F238E27FC236}">
              <a16:creationId xmlns:a16="http://schemas.microsoft.com/office/drawing/2014/main" xmlns="" id="{E8129E37-E293-4CA6-A0F1-060BCA57B230}"/>
            </a:ext>
          </a:extLst>
        </xdr:cNvPr>
        <xdr:cNvSpPr/>
      </xdr:nvSpPr>
      <xdr:spPr>
        <a:xfrm>
          <a:off x="3810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1</xdr:col>
      <xdr:colOff>1512359</xdr:colOff>
      <xdr:row>0</xdr:row>
      <xdr:rowOff>0</xdr:rowOff>
    </xdr:from>
    <xdr:to>
      <xdr:col>1</xdr:col>
      <xdr:colOff>2952359</xdr:colOff>
      <xdr:row>0</xdr:row>
      <xdr:rowOff>180975</xdr:rowOff>
    </xdr:to>
    <xdr:sp macro="" textlink="">
      <xdr:nvSpPr>
        <xdr:cNvPr id="11" name="Rectángulo 10">
          <a:hlinkClick xmlns:r="http://schemas.openxmlformats.org/officeDocument/2006/relationships" r:id="rId2"/>
          <a:extLst>
            <a:ext uri="{FF2B5EF4-FFF2-40B4-BE49-F238E27FC236}">
              <a16:creationId xmlns:a16="http://schemas.microsoft.com/office/drawing/2014/main" xmlns="" id="{17E2A6F2-6B50-42AE-82C8-95B74E0DE202}"/>
            </a:ext>
          </a:extLst>
        </xdr:cNvPr>
        <xdr:cNvSpPr/>
      </xdr:nvSpPr>
      <xdr:spPr>
        <a:xfrm>
          <a:off x="1893359"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1</xdr:col>
      <xdr:colOff>3052493</xdr:colOff>
      <xdr:row>0</xdr:row>
      <xdr:rowOff>2116</xdr:rowOff>
    </xdr:from>
    <xdr:to>
      <xdr:col>1</xdr:col>
      <xdr:colOff>4492493</xdr:colOff>
      <xdr:row>0</xdr:row>
      <xdr:rowOff>180975</xdr:rowOff>
    </xdr:to>
    <xdr:sp macro="" textlink="">
      <xdr:nvSpPr>
        <xdr:cNvPr id="12" name="Rectángulo 11">
          <a:hlinkClick xmlns:r="http://schemas.openxmlformats.org/officeDocument/2006/relationships" r:id="rId3"/>
          <a:extLst>
            <a:ext uri="{FF2B5EF4-FFF2-40B4-BE49-F238E27FC236}">
              <a16:creationId xmlns:a16="http://schemas.microsoft.com/office/drawing/2014/main" xmlns="" id="{C9B20883-F09D-4F24-8EA2-7D14EB077868}"/>
            </a:ext>
          </a:extLst>
        </xdr:cNvPr>
        <xdr:cNvSpPr/>
      </xdr:nvSpPr>
      <xdr:spPr>
        <a:xfrm>
          <a:off x="3433493"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PLAN DE ACCIÓN</a:t>
          </a:r>
        </a:p>
      </xdr:txBody>
    </xdr:sp>
    <xdr:clientData/>
  </xdr:twoCellAnchor>
  <xdr:twoCellAnchor>
    <xdr:from>
      <xdr:col>1</xdr:col>
      <xdr:colOff>4584976</xdr:colOff>
      <xdr:row>0</xdr:row>
      <xdr:rowOff>0</xdr:rowOff>
    </xdr:from>
    <xdr:to>
      <xdr:col>3</xdr:col>
      <xdr:colOff>447559</xdr:colOff>
      <xdr:row>0</xdr:row>
      <xdr:rowOff>178859</xdr:rowOff>
    </xdr:to>
    <xdr:sp macro="" textlink="">
      <xdr:nvSpPr>
        <xdr:cNvPr id="13" name="Rectángulo 12">
          <a:hlinkClick xmlns:r="http://schemas.openxmlformats.org/officeDocument/2006/relationships" r:id="rId4"/>
          <a:extLst>
            <a:ext uri="{FF2B5EF4-FFF2-40B4-BE49-F238E27FC236}">
              <a16:creationId xmlns:a16="http://schemas.microsoft.com/office/drawing/2014/main" xmlns="" id="{B568FBB1-143D-4C3B-B4AC-13E05D86AC3E}"/>
            </a:ext>
          </a:extLst>
        </xdr:cNvPr>
        <xdr:cNvSpPr/>
      </xdr:nvSpPr>
      <xdr:spPr>
        <a:xfrm>
          <a:off x="4965976" y="0"/>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INDICADORES</a:t>
          </a:r>
        </a:p>
      </xdr:txBody>
    </xdr:sp>
    <xdr:clientData/>
  </xdr:twoCellAnchor>
  <xdr:twoCellAnchor>
    <xdr:from>
      <xdr:col>3</xdr:col>
      <xdr:colOff>514613</xdr:colOff>
      <xdr:row>0</xdr:row>
      <xdr:rowOff>14817</xdr:rowOff>
    </xdr:from>
    <xdr:to>
      <xdr:col>3</xdr:col>
      <xdr:colOff>1954613</xdr:colOff>
      <xdr:row>1</xdr:row>
      <xdr:rowOff>3176</xdr:rowOff>
    </xdr:to>
    <xdr:sp macro="" textlink="">
      <xdr:nvSpPr>
        <xdr:cNvPr id="14" name="Rectángulo 13">
          <a:hlinkClick xmlns:r="http://schemas.openxmlformats.org/officeDocument/2006/relationships" r:id="rId5"/>
          <a:extLst>
            <a:ext uri="{FF2B5EF4-FFF2-40B4-BE49-F238E27FC236}">
              <a16:creationId xmlns:a16="http://schemas.microsoft.com/office/drawing/2014/main" xmlns="" id="{091B4E51-4C1F-493A-970C-25B7ABABCF2C}"/>
            </a:ext>
          </a:extLst>
        </xdr:cNvPr>
        <xdr:cNvSpPr/>
      </xdr:nvSpPr>
      <xdr:spPr>
        <a:xfrm>
          <a:off x="6473030" y="14817"/>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SEGUIMIENTO</a:t>
          </a:r>
        </a:p>
      </xdr:txBody>
    </xdr:sp>
    <xdr:clientData/>
  </xdr:twoCellAnchor>
  <xdr:twoCellAnchor>
    <xdr:from>
      <xdr:col>3</xdr:col>
      <xdr:colOff>2032270</xdr:colOff>
      <xdr:row>0</xdr:row>
      <xdr:rowOff>0</xdr:rowOff>
    </xdr:from>
    <xdr:to>
      <xdr:col>3</xdr:col>
      <xdr:colOff>3472270</xdr:colOff>
      <xdr:row>0</xdr:row>
      <xdr:rowOff>178859</xdr:rowOff>
    </xdr:to>
    <xdr:sp macro="" textlink="">
      <xdr:nvSpPr>
        <xdr:cNvPr id="15" name="Rectángulo 14">
          <a:hlinkClick xmlns:r="http://schemas.openxmlformats.org/officeDocument/2006/relationships" r:id="rId6"/>
          <a:extLst>
            <a:ext uri="{FF2B5EF4-FFF2-40B4-BE49-F238E27FC236}">
              <a16:creationId xmlns:a16="http://schemas.microsoft.com/office/drawing/2014/main" xmlns="" id="{9EB15EFE-0AE6-46A1-B1DD-B7A1662FABF7}"/>
            </a:ext>
          </a:extLst>
        </xdr:cNvPr>
        <xdr:cNvSpPr/>
      </xdr:nvSpPr>
      <xdr:spPr>
        <a:xfrm>
          <a:off x="7990687" y="0"/>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REPORTE</a:t>
          </a:r>
          <a:r>
            <a:rPr lang="es-CO" sz="1100" baseline="0">
              <a:solidFill>
                <a:srgbClr val="0070C0"/>
              </a:solidFill>
              <a:latin typeface="Work Sans" panose="00000500000000000000" pitchFamily="50" charset="0"/>
            </a:rPr>
            <a:t> ACUM</a:t>
          </a:r>
          <a:endParaRPr lang="es-CO" sz="1100">
            <a:solidFill>
              <a:srgbClr val="0070C0"/>
            </a:solidFill>
            <a:latin typeface="Work Sans" panose="00000500000000000000" pitchFamily="50" charset="0"/>
          </a:endParaRPr>
        </a:p>
      </xdr:txBody>
    </xdr:sp>
    <xdr:clientData/>
  </xdr:twoCellAnchor>
</xdr:wsDr>
</file>

<file path=xl/drawings/drawing13.xml><?xml version="1.0" encoding="utf-8"?>
<xdr:wsDr xmlns:xdr="http://schemas.openxmlformats.org/drawingml/2006/spreadsheetDrawing" xmlns:a="http://schemas.openxmlformats.org/drawingml/2006/main">
  <xdr:oneCellAnchor>
    <xdr:from>
      <xdr:col>1</xdr:col>
      <xdr:colOff>0</xdr:colOff>
      <xdr:row>6</xdr:row>
      <xdr:rowOff>0</xdr:rowOff>
    </xdr:from>
    <xdr:ext cx="184731" cy="264560"/>
    <xdr:sp macro="" textlink="">
      <xdr:nvSpPr>
        <xdr:cNvPr id="4" name="CuadroTexto 3">
          <a:extLst>
            <a:ext uri="{FF2B5EF4-FFF2-40B4-BE49-F238E27FC236}">
              <a16:creationId xmlns:a16="http://schemas.microsoft.com/office/drawing/2014/main" xmlns="" id="{AFA7B391-6BC2-4208-BECE-1717669963A9}"/>
            </a:ext>
          </a:extLst>
        </xdr:cNvPr>
        <xdr:cNvSpPr txBox="1"/>
      </xdr:nvSpPr>
      <xdr:spPr>
        <a:xfrm>
          <a:off x="428625" y="2114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0</xdr:colOff>
      <xdr:row>6</xdr:row>
      <xdr:rowOff>0</xdr:rowOff>
    </xdr:from>
    <xdr:ext cx="184731" cy="264560"/>
    <xdr:sp macro="" textlink="">
      <xdr:nvSpPr>
        <xdr:cNvPr id="5" name="CuadroTexto 4">
          <a:extLst>
            <a:ext uri="{FF2B5EF4-FFF2-40B4-BE49-F238E27FC236}">
              <a16:creationId xmlns:a16="http://schemas.microsoft.com/office/drawing/2014/main" xmlns="" id="{CEC8E972-D06E-4959-932D-1B3AC7EAE2B1}"/>
            </a:ext>
          </a:extLst>
        </xdr:cNvPr>
        <xdr:cNvSpPr txBox="1"/>
      </xdr:nvSpPr>
      <xdr:spPr>
        <a:xfrm>
          <a:off x="428625" y="2114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twoCellAnchor>
    <xdr:from>
      <xdr:col>1</xdr:col>
      <xdr:colOff>21167</xdr:colOff>
      <xdr:row>0</xdr:row>
      <xdr:rowOff>31750</xdr:rowOff>
    </xdr:from>
    <xdr:to>
      <xdr:col>1</xdr:col>
      <xdr:colOff>1461167</xdr:colOff>
      <xdr:row>1</xdr:row>
      <xdr:rowOff>22225</xdr:rowOff>
    </xdr:to>
    <xdr:sp macro="" textlink="">
      <xdr:nvSpPr>
        <xdr:cNvPr id="13" name="Rectángulo 12">
          <a:hlinkClick xmlns:r="http://schemas.openxmlformats.org/officeDocument/2006/relationships" r:id="rId1"/>
          <a:extLst>
            <a:ext uri="{FF2B5EF4-FFF2-40B4-BE49-F238E27FC236}">
              <a16:creationId xmlns:a16="http://schemas.microsoft.com/office/drawing/2014/main" xmlns="" id="{5127D27D-AA29-472F-A146-C1F8EC6D1584}"/>
            </a:ext>
          </a:extLst>
        </xdr:cNvPr>
        <xdr:cNvSpPr/>
      </xdr:nvSpPr>
      <xdr:spPr>
        <a:xfrm>
          <a:off x="402167" y="3175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1</xdr:col>
      <xdr:colOff>1565275</xdr:colOff>
      <xdr:row>0</xdr:row>
      <xdr:rowOff>31750</xdr:rowOff>
    </xdr:from>
    <xdr:to>
      <xdr:col>1</xdr:col>
      <xdr:colOff>3006598</xdr:colOff>
      <xdr:row>1</xdr:row>
      <xdr:rowOff>22225</xdr:rowOff>
    </xdr:to>
    <xdr:sp macro="" textlink="">
      <xdr:nvSpPr>
        <xdr:cNvPr id="14" name="Rectángulo 13">
          <a:hlinkClick xmlns:r="http://schemas.openxmlformats.org/officeDocument/2006/relationships" r:id="rId2"/>
          <a:extLst>
            <a:ext uri="{FF2B5EF4-FFF2-40B4-BE49-F238E27FC236}">
              <a16:creationId xmlns:a16="http://schemas.microsoft.com/office/drawing/2014/main" xmlns="" id="{E217998F-3B0E-4B6C-8E12-BE4406B21E58}"/>
            </a:ext>
          </a:extLst>
        </xdr:cNvPr>
        <xdr:cNvSpPr/>
      </xdr:nvSpPr>
      <xdr:spPr>
        <a:xfrm>
          <a:off x="1946275" y="31750"/>
          <a:ext cx="1441323"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1</xdr:col>
      <xdr:colOff>3126572</xdr:colOff>
      <xdr:row>0</xdr:row>
      <xdr:rowOff>33866</xdr:rowOff>
    </xdr:from>
    <xdr:to>
      <xdr:col>1</xdr:col>
      <xdr:colOff>4566572</xdr:colOff>
      <xdr:row>1</xdr:row>
      <xdr:rowOff>22225</xdr:rowOff>
    </xdr:to>
    <xdr:sp macro="" textlink="">
      <xdr:nvSpPr>
        <xdr:cNvPr id="15" name="Rectángulo 14">
          <a:hlinkClick xmlns:r="http://schemas.openxmlformats.org/officeDocument/2006/relationships" r:id="rId3"/>
          <a:extLst>
            <a:ext uri="{FF2B5EF4-FFF2-40B4-BE49-F238E27FC236}">
              <a16:creationId xmlns:a16="http://schemas.microsoft.com/office/drawing/2014/main" xmlns="" id="{4E4CB58A-AAA2-49A7-BAB9-0E8FD7C3301F}"/>
            </a:ext>
          </a:extLst>
        </xdr:cNvPr>
        <xdr:cNvSpPr/>
      </xdr:nvSpPr>
      <xdr:spPr>
        <a:xfrm>
          <a:off x="3507572" y="3386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PLAN DE ACCIÓN</a:t>
          </a:r>
        </a:p>
      </xdr:txBody>
    </xdr:sp>
    <xdr:clientData/>
  </xdr:twoCellAnchor>
  <xdr:twoCellAnchor>
    <xdr:from>
      <xdr:col>1</xdr:col>
      <xdr:colOff>4690801</xdr:colOff>
      <xdr:row>0</xdr:row>
      <xdr:rowOff>31750</xdr:rowOff>
    </xdr:from>
    <xdr:to>
      <xdr:col>2</xdr:col>
      <xdr:colOff>299384</xdr:colOff>
      <xdr:row>1</xdr:row>
      <xdr:rowOff>20109</xdr:rowOff>
    </xdr:to>
    <xdr:sp macro="" textlink="">
      <xdr:nvSpPr>
        <xdr:cNvPr id="16" name="Rectángulo 15">
          <a:hlinkClick xmlns:r="http://schemas.openxmlformats.org/officeDocument/2006/relationships" r:id="rId4"/>
          <a:extLst>
            <a:ext uri="{FF2B5EF4-FFF2-40B4-BE49-F238E27FC236}">
              <a16:creationId xmlns:a16="http://schemas.microsoft.com/office/drawing/2014/main" xmlns="" id="{9032AC2E-174F-4AEE-940D-E880828FE067}"/>
            </a:ext>
          </a:extLst>
        </xdr:cNvPr>
        <xdr:cNvSpPr/>
      </xdr:nvSpPr>
      <xdr:spPr>
        <a:xfrm>
          <a:off x="5071801" y="31750"/>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INDICADORES</a:t>
          </a:r>
        </a:p>
      </xdr:txBody>
    </xdr:sp>
    <xdr:clientData/>
  </xdr:twoCellAnchor>
  <xdr:twoCellAnchor>
    <xdr:from>
      <xdr:col>2</xdr:col>
      <xdr:colOff>387616</xdr:colOff>
      <xdr:row>0</xdr:row>
      <xdr:rowOff>46567</xdr:rowOff>
    </xdr:from>
    <xdr:to>
      <xdr:col>2</xdr:col>
      <xdr:colOff>1827616</xdr:colOff>
      <xdr:row>1</xdr:row>
      <xdr:rowOff>34926</xdr:rowOff>
    </xdr:to>
    <xdr:sp macro="" textlink="">
      <xdr:nvSpPr>
        <xdr:cNvPr id="17" name="Rectángulo 16">
          <a:hlinkClick xmlns:r="http://schemas.openxmlformats.org/officeDocument/2006/relationships" r:id="rId5"/>
          <a:extLst>
            <a:ext uri="{FF2B5EF4-FFF2-40B4-BE49-F238E27FC236}">
              <a16:creationId xmlns:a16="http://schemas.microsoft.com/office/drawing/2014/main" xmlns="" id="{CAE9C309-E766-4125-99D9-D09C9CEAD368}"/>
            </a:ext>
          </a:extLst>
        </xdr:cNvPr>
        <xdr:cNvSpPr/>
      </xdr:nvSpPr>
      <xdr:spPr>
        <a:xfrm>
          <a:off x="6600033" y="46567"/>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SEGUIMIENTO</a:t>
          </a:r>
        </a:p>
      </xdr:txBody>
    </xdr:sp>
    <xdr:clientData/>
  </xdr:twoCellAnchor>
  <xdr:twoCellAnchor>
    <xdr:from>
      <xdr:col>2</xdr:col>
      <xdr:colOff>1926433</xdr:colOff>
      <xdr:row>0</xdr:row>
      <xdr:rowOff>31750</xdr:rowOff>
    </xdr:from>
    <xdr:to>
      <xdr:col>2</xdr:col>
      <xdr:colOff>3366433</xdr:colOff>
      <xdr:row>1</xdr:row>
      <xdr:rowOff>20109</xdr:rowOff>
    </xdr:to>
    <xdr:sp macro="" textlink="">
      <xdr:nvSpPr>
        <xdr:cNvPr id="18" name="Rectángulo 17">
          <a:hlinkClick xmlns:r="http://schemas.openxmlformats.org/officeDocument/2006/relationships" r:id="rId6"/>
          <a:extLst>
            <a:ext uri="{FF2B5EF4-FFF2-40B4-BE49-F238E27FC236}">
              <a16:creationId xmlns:a16="http://schemas.microsoft.com/office/drawing/2014/main" xmlns="" id="{6D423E39-BD1E-4E78-9C51-B9BDB51F2798}"/>
            </a:ext>
          </a:extLst>
        </xdr:cNvPr>
        <xdr:cNvSpPr/>
      </xdr:nvSpPr>
      <xdr:spPr>
        <a:xfrm>
          <a:off x="8138850" y="31750"/>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REPORTE ACUM</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2</xdr:col>
      <xdr:colOff>2278853</xdr:colOff>
      <xdr:row>9</xdr:row>
      <xdr:rowOff>142875</xdr:rowOff>
    </xdr:from>
    <xdr:to>
      <xdr:col>5</xdr:col>
      <xdr:colOff>314321</xdr:colOff>
      <xdr:row>24</xdr:row>
      <xdr:rowOff>154781</xdr:rowOff>
    </xdr:to>
    <xdr:graphicFrame macro="">
      <xdr:nvGraphicFramePr>
        <xdr:cNvPr id="12" name="Gráfico 11">
          <a:extLst>
            <a:ext uri="{FF2B5EF4-FFF2-40B4-BE49-F238E27FC236}">
              <a16:creationId xmlns:a16="http://schemas.microsoft.com/office/drawing/2014/main" xmlns="" id="{2DC2A719-852B-4CA2-993B-A9580ABC276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1</xdr:col>
      <xdr:colOff>0</xdr:colOff>
      <xdr:row>3</xdr:row>
      <xdr:rowOff>0</xdr:rowOff>
    </xdr:from>
    <xdr:ext cx="184731" cy="264560"/>
    <xdr:sp macro="" textlink="">
      <xdr:nvSpPr>
        <xdr:cNvPr id="2" name="CuadroTexto 1">
          <a:extLst>
            <a:ext uri="{FF2B5EF4-FFF2-40B4-BE49-F238E27FC236}">
              <a16:creationId xmlns:a16="http://schemas.microsoft.com/office/drawing/2014/main" xmlns="" id="{3DEF2431-DB87-4E54-8DE9-2FF41A6C3CD2}"/>
            </a:ext>
          </a:extLst>
        </xdr:cNvPr>
        <xdr:cNvSpPr txBox="1"/>
      </xdr:nvSpPr>
      <xdr:spPr>
        <a:xfrm>
          <a:off x="390525" y="2771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twoCellAnchor>
    <xdr:from>
      <xdr:col>0</xdr:col>
      <xdr:colOff>188257</xdr:colOff>
      <xdr:row>3</xdr:row>
      <xdr:rowOff>0</xdr:rowOff>
    </xdr:from>
    <xdr:to>
      <xdr:col>1</xdr:col>
      <xdr:colOff>2814918</xdr:colOff>
      <xdr:row>3</xdr:row>
      <xdr:rowOff>0</xdr:rowOff>
    </xdr:to>
    <xdr:pic>
      <xdr:nvPicPr>
        <xdr:cNvPr id="3" name="Imagen 2" descr="bg-w@0">
          <a:extLst>
            <a:ext uri="{FF2B5EF4-FFF2-40B4-BE49-F238E27FC236}">
              <a16:creationId xmlns:a16="http://schemas.microsoft.com/office/drawing/2014/main" xmlns="" id="{CFABF713-1D5C-4D2F-AC15-A71CFF268AC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5676" t="26761" r="4367" b="28873"/>
        <a:stretch>
          <a:fillRect/>
        </a:stretch>
      </xdr:blipFill>
      <xdr:spPr bwMode="auto">
        <a:xfrm>
          <a:off x="188257" y="2343150"/>
          <a:ext cx="3017186"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386954</xdr:colOff>
      <xdr:row>9</xdr:row>
      <xdr:rowOff>158353</xdr:rowOff>
    </xdr:from>
    <xdr:to>
      <xdr:col>2</xdr:col>
      <xdr:colOff>1529954</xdr:colOff>
      <xdr:row>24</xdr:row>
      <xdr:rowOff>152372</xdr:rowOff>
    </xdr:to>
    <xdr:graphicFrame macro="">
      <xdr:nvGraphicFramePr>
        <xdr:cNvPr id="6" name="Gráfico 5">
          <a:extLst>
            <a:ext uri="{FF2B5EF4-FFF2-40B4-BE49-F238E27FC236}">
              <a16:creationId xmlns:a16="http://schemas.microsoft.com/office/drawing/2014/main" xmlns="" id="{B404B396-F10E-4FB4-BE7E-EECA4E2DA4D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511967</xdr:colOff>
      <xdr:row>18</xdr:row>
      <xdr:rowOff>23811</xdr:rowOff>
    </xdr:from>
    <xdr:to>
      <xdr:col>1</xdr:col>
      <xdr:colOff>1273967</xdr:colOff>
      <xdr:row>19</xdr:row>
      <xdr:rowOff>71436</xdr:rowOff>
    </xdr:to>
    <xdr:sp macro="" textlink="">
      <xdr:nvSpPr>
        <xdr:cNvPr id="7" name="Rectángulo 6">
          <a:extLst>
            <a:ext uri="{FF2B5EF4-FFF2-40B4-BE49-F238E27FC236}">
              <a16:creationId xmlns:a16="http://schemas.microsoft.com/office/drawing/2014/main" xmlns="" id="{471E4906-933E-412D-A4FE-A09E6B908963}"/>
            </a:ext>
          </a:extLst>
        </xdr:cNvPr>
        <xdr:cNvSpPr/>
      </xdr:nvSpPr>
      <xdr:spPr>
        <a:xfrm>
          <a:off x="904873" y="4119561"/>
          <a:ext cx="762000" cy="2381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00">
              <a:solidFill>
                <a:sysClr val="windowText" lastClr="000000"/>
              </a:solidFill>
              <a:latin typeface="Work Sans" panose="00000500000000000000" pitchFamily="50" charset="0"/>
            </a:rPr>
            <a:t>NADA</a:t>
          </a:r>
        </a:p>
      </xdr:txBody>
    </xdr:sp>
    <xdr:clientData/>
  </xdr:twoCellAnchor>
  <xdr:twoCellAnchor>
    <xdr:from>
      <xdr:col>1</xdr:col>
      <xdr:colOff>1026317</xdr:colOff>
      <xdr:row>13</xdr:row>
      <xdr:rowOff>57148</xdr:rowOff>
    </xdr:from>
    <xdr:to>
      <xdr:col>1</xdr:col>
      <xdr:colOff>1788317</xdr:colOff>
      <xdr:row>14</xdr:row>
      <xdr:rowOff>104773</xdr:rowOff>
    </xdr:to>
    <xdr:sp macro="" textlink="">
      <xdr:nvSpPr>
        <xdr:cNvPr id="8" name="Rectángulo 7">
          <a:extLst>
            <a:ext uri="{FF2B5EF4-FFF2-40B4-BE49-F238E27FC236}">
              <a16:creationId xmlns:a16="http://schemas.microsoft.com/office/drawing/2014/main" xmlns="" id="{07DE71A4-AF5F-46A3-A9E9-E04544484371}"/>
            </a:ext>
          </a:extLst>
        </xdr:cNvPr>
        <xdr:cNvSpPr/>
      </xdr:nvSpPr>
      <xdr:spPr>
        <a:xfrm>
          <a:off x="1416842" y="2590798"/>
          <a:ext cx="762000" cy="2381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00">
              <a:solidFill>
                <a:sysClr val="windowText" lastClr="000000"/>
              </a:solidFill>
              <a:latin typeface="Work Sans" panose="00000500000000000000" pitchFamily="50" charset="0"/>
            </a:rPr>
            <a:t>POCA</a:t>
          </a:r>
        </a:p>
      </xdr:txBody>
    </xdr:sp>
    <xdr:clientData/>
  </xdr:twoCellAnchor>
  <xdr:twoCellAnchor>
    <xdr:from>
      <xdr:col>1</xdr:col>
      <xdr:colOff>1814511</xdr:colOff>
      <xdr:row>11</xdr:row>
      <xdr:rowOff>150019</xdr:rowOff>
    </xdr:from>
    <xdr:to>
      <xdr:col>1</xdr:col>
      <xdr:colOff>2712245</xdr:colOff>
      <xdr:row>13</xdr:row>
      <xdr:rowOff>11906</xdr:rowOff>
    </xdr:to>
    <xdr:sp macro="" textlink="">
      <xdr:nvSpPr>
        <xdr:cNvPr id="9" name="Rectángulo 8">
          <a:extLst>
            <a:ext uri="{FF2B5EF4-FFF2-40B4-BE49-F238E27FC236}">
              <a16:creationId xmlns:a16="http://schemas.microsoft.com/office/drawing/2014/main" xmlns="" id="{D9B4CE1F-0499-43DC-9308-9F952449AFE6}"/>
            </a:ext>
          </a:extLst>
        </xdr:cNvPr>
        <xdr:cNvSpPr/>
      </xdr:nvSpPr>
      <xdr:spPr>
        <a:xfrm>
          <a:off x="2205036" y="2302669"/>
          <a:ext cx="897734" cy="24288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00">
              <a:solidFill>
                <a:sysClr val="windowText" lastClr="000000"/>
              </a:solidFill>
              <a:latin typeface="Work Sans" panose="00000500000000000000" pitchFamily="50" charset="0"/>
            </a:rPr>
            <a:t>PROMEDIO</a:t>
          </a:r>
        </a:p>
      </xdr:txBody>
    </xdr:sp>
    <xdr:clientData/>
  </xdr:twoCellAnchor>
  <xdr:twoCellAnchor>
    <xdr:from>
      <xdr:col>1</xdr:col>
      <xdr:colOff>2821779</xdr:colOff>
      <xdr:row>13</xdr:row>
      <xdr:rowOff>83343</xdr:rowOff>
    </xdr:from>
    <xdr:to>
      <xdr:col>2</xdr:col>
      <xdr:colOff>990599</xdr:colOff>
      <xdr:row>14</xdr:row>
      <xdr:rowOff>135730</xdr:rowOff>
    </xdr:to>
    <xdr:sp macro="" textlink="">
      <xdr:nvSpPr>
        <xdr:cNvPr id="10" name="Rectángulo 9">
          <a:extLst>
            <a:ext uri="{FF2B5EF4-FFF2-40B4-BE49-F238E27FC236}">
              <a16:creationId xmlns:a16="http://schemas.microsoft.com/office/drawing/2014/main" xmlns="" id="{1C2A7CE3-6701-4E63-BF63-4C9D73A924B1}"/>
            </a:ext>
          </a:extLst>
        </xdr:cNvPr>
        <xdr:cNvSpPr/>
      </xdr:nvSpPr>
      <xdr:spPr>
        <a:xfrm>
          <a:off x="3212304" y="2616993"/>
          <a:ext cx="1035845" cy="24288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00">
              <a:solidFill>
                <a:sysClr val="windowText" lastClr="000000"/>
              </a:solidFill>
              <a:latin typeface="Work Sans" panose="00000500000000000000" pitchFamily="50" charset="0"/>
            </a:rPr>
            <a:t>BASTANTE</a:t>
          </a:r>
        </a:p>
      </xdr:txBody>
    </xdr:sp>
    <xdr:clientData/>
  </xdr:twoCellAnchor>
  <xdr:twoCellAnchor>
    <xdr:from>
      <xdr:col>2</xdr:col>
      <xdr:colOff>335755</xdr:colOff>
      <xdr:row>18</xdr:row>
      <xdr:rowOff>2380</xdr:rowOff>
    </xdr:from>
    <xdr:to>
      <xdr:col>2</xdr:col>
      <xdr:colOff>1233489</xdr:colOff>
      <xdr:row>19</xdr:row>
      <xdr:rowOff>54767</xdr:rowOff>
    </xdr:to>
    <xdr:sp macro="" textlink="">
      <xdr:nvSpPr>
        <xdr:cNvPr id="11" name="Rectángulo 10">
          <a:extLst>
            <a:ext uri="{FF2B5EF4-FFF2-40B4-BE49-F238E27FC236}">
              <a16:creationId xmlns:a16="http://schemas.microsoft.com/office/drawing/2014/main" xmlns="" id="{00485778-8A97-4A44-8056-1BE6DAFFE1FB}"/>
            </a:ext>
          </a:extLst>
        </xdr:cNvPr>
        <xdr:cNvSpPr/>
      </xdr:nvSpPr>
      <xdr:spPr>
        <a:xfrm>
          <a:off x="3764755" y="4098130"/>
          <a:ext cx="897734" cy="24288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00">
              <a:solidFill>
                <a:sysClr val="windowText" lastClr="000000"/>
              </a:solidFill>
              <a:latin typeface="Work Sans" panose="00000500000000000000" pitchFamily="50" charset="0"/>
            </a:rPr>
            <a:t>TOTAL</a:t>
          </a:r>
        </a:p>
      </xdr:txBody>
    </xdr:sp>
    <xdr:clientData/>
  </xdr:twoCellAnchor>
  <xdr:twoCellAnchor>
    <xdr:from>
      <xdr:col>3</xdr:col>
      <xdr:colOff>97631</xdr:colOff>
      <xdr:row>18</xdr:row>
      <xdr:rowOff>45242</xdr:rowOff>
    </xdr:from>
    <xdr:to>
      <xdr:col>3</xdr:col>
      <xdr:colOff>1012030</xdr:colOff>
      <xdr:row>19</xdr:row>
      <xdr:rowOff>83342</xdr:rowOff>
    </xdr:to>
    <xdr:sp macro="" textlink="">
      <xdr:nvSpPr>
        <xdr:cNvPr id="13" name="Rectángulo 12">
          <a:extLst>
            <a:ext uri="{FF2B5EF4-FFF2-40B4-BE49-F238E27FC236}">
              <a16:creationId xmlns:a16="http://schemas.microsoft.com/office/drawing/2014/main" xmlns="" id="{BE9EE44C-F2E1-4E96-8209-1A680E833E75}"/>
            </a:ext>
          </a:extLst>
        </xdr:cNvPr>
        <xdr:cNvSpPr/>
      </xdr:nvSpPr>
      <xdr:spPr>
        <a:xfrm>
          <a:off x="5726906" y="3531392"/>
          <a:ext cx="914399" cy="2286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00">
              <a:solidFill>
                <a:sysClr val="windowText" lastClr="000000"/>
              </a:solidFill>
              <a:latin typeface="Work Sans" panose="00000500000000000000" pitchFamily="50" charset="0"/>
            </a:rPr>
            <a:t>NINGUNO</a:t>
          </a:r>
        </a:p>
      </xdr:txBody>
    </xdr:sp>
    <xdr:clientData/>
  </xdr:twoCellAnchor>
  <xdr:twoCellAnchor>
    <xdr:from>
      <xdr:col>3</xdr:col>
      <xdr:colOff>733424</xdr:colOff>
      <xdr:row>13</xdr:row>
      <xdr:rowOff>83341</xdr:rowOff>
    </xdr:from>
    <xdr:to>
      <xdr:col>3</xdr:col>
      <xdr:colOff>1495424</xdr:colOff>
      <xdr:row>14</xdr:row>
      <xdr:rowOff>130966</xdr:rowOff>
    </xdr:to>
    <xdr:sp macro="" textlink="">
      <xdr:nvSpPr>
        <xdr:cNvPr id="14" name="Rectángulo 13">
          <a:extLst>
            <a:ext uri="{FF2B5EF4-FFF2-40B4-BE49-F238E27FC236}">
              <a16:creationId xmlns:a16="http://schemas.microsoft.com/office/drawing/2014/main" xmlns="" id="{C87877B6-D1B2-448A-97BB-AC250736B86A}"/>
            </a:ext>
          </a:extLst>
        </xdr:cNvPr>
        <xdr:cNvSpPr/>
      </xdr:nvSpPr>
      <xdr:spPr>
        <a:xfrm>
          <a:off x="6362699" y="2616991"/>
          <a:ext cx="762000" cy="2381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00">
              <a:solidFill>
                <a:sysClr val="windowText" lastClr="000000"/>
              </a:solidFill>
              <a:latin typeface="Work Sans" panose="00000500000000000000" pitchFamily="50" charset="0"/>
            </a:rPr>
            <a:t>POCOS</a:t>
          </a:r>
        </a:p>
      </xdr:txBody>
    </xdr:sp>
    <xdr:clientData/>
  </xdr:twoCellAnchor>
  <xdr:twoCellAnchor>
    <xdr:from>
      <xdr:col>3</xdr:col>
      <xdr:colOff>1495424</xdr:colOff>
      <xdr:row>11</xdr:row>
      <xdr:rowOff>171449</xdr:rowOff>
    </xdr:from>
    <xdr:to>
      <xdr:col>4</xdr:col>
      <xdr:colOff>71439</xdr:colOff>
      <xdr:row>13</xdr:row>
      <xdr:rowOff>33336</xdr:rowOff>
    </xdr:to>
    <xdr:sp macro="" textlink="">
      <xdr:nvSpPr>
        <xdr:cNvPr id="15" name="Rectángulo 14">
          <a:extLst>
            <a:ext uri="{FF2B5EF4-FFF2-40B4-BE49-F238E27FC236}">
              <a16:creationId xmlns:a16="http://schemas.microsoft.com/office/drawing/2014/main" xmlns="" id="{7C1CC61B-3A87-4DF2-ACD6-C3221D9AAF12}"/>
            </a:ext>
          </a:extLst>
        </xdr:cNvPr>
        <xdr:cNvSpPr/>
      </xdr:nvSpPr>
      <xdr:spPr>
        <a:xfrm>
          <a:off x="7124699" y="2324099"/>
          <a:ext cx="995365" cy="24288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00">
              <a:solidFill>
                <a:sysClr val="windowText" lastClr="000000"/>
              </a:solidFill>
              <a:latin typeface="Work Sans" panose="00000500000000000000" pitchFamily="50" charset="0"/>
            </a:rPr>
            <a:t>PROMEDIO</a:t>
          </a:r>
        </a:p>
      </xdr:txBody>
    </xdr:sp>
    <xdr:clientData/>
  </xdr:twoCellAnchor>
  <xdr:twoCellAnchor>
    <xdr:from>
      <xdr:col>4</xdr:col>
      <xdr:colOff>216693</xdr:colOff>
      <xdr:row>13</xdr:row>
      <xdr:rowOff>54768</xdr:rowOff>
    </xdr:from>
    <xdr:to>
      <xdr:col>4</xdr:col>
      <xdr:colOff>1190625</xdr:colOff>
      <xdr:row>14</xdr:row>
      <xdr:rowOff>123824</xdr:rowOff>
    </xdr:to>
    <xdr:sp macro="" textlink="">
      <xdr:nvSpPr>
        <xdr:cNvPr id="16" name="Rectángulo 15">
          <a:extLst>
            <a:ext uri="{FF2B5EF4-FFF2-40B4-BE49-F238E27FC236}">
              <a16:creationId xmlns:a16="http://schemas.microsoft.com/office/drawing/2014/main" xmlns="" id="{DCF8D355-7ACC-4D5E-97C0-191A388959B6}"/>
            </a:ext>
          </a:extLst>
        </xdr:cNvPr>
        <xdr:cNvSpPr/>
      </xdr:nvSpPr>
      <xdr:spPr>
        <a:xfrm>
          <a:off x="8265318" y="2588418"/>
          <a:ext cx="973932" cy="25955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00">
              <a:solidFill>
                <a:sysClr val="windowText" lastClr="000000"/>
              </a:solidFill>
              <a:latin typeface="Work Sans" panose="00000500000000000000" pitchFamily="50" charset="0"/>
            </a:rPr>
            <a:t>BASTANTES</a:t>
          </a:r>
        </a:p>
      </xdr:txBody>
    </xdr:sp>
    <xdr:clientData/>
  </xdr:twoCellAnchor>
  <xdr:twoCellAnchor>
    <xdr:from>
      <xdr:col>4</xdr:col>
      <xdr:colOff>673893</xdr:colOff>
      <xdr:row>18</xdr:row>
      <xdr:rowOff>11904</xdr:rowOff>
    </xdr:from>
    <xdr:to>
      <xdr:col>4</xdr:col>
      <xdr:colOff>1285875</xdr:colOff>
      <xdr:row>19</xdr:row>
      <xdr:rowOff>64291</xdr:rowOff>
    </xdr:to>
    <xdr:sp macro="" textlink="">
      <xdr:nvSpPr>
        <xdr:cNvPr id="17" name="Rectángulo 16">
          <a:extLst>
            <a:ext uri="{FF2B5EF4-FFF2-40B4-BE49-F238E27FC236}">
              <a16:creationId xmlns:a16="http://schemas.microsoft.com/office/drawing/2014/main" xmlns="" id="{41F541E5-D900-469C-9438-EB6C31E5000A}"/>
            </a:ext>
          </a:extLst>
        </xdr:cNvPr>
        <xdr:cNvSpPr/>
      </xdr:nvSpPr>
      <xdr:spPr>
        <a:xfrm>
          <a:off x="8722518" y="3498054"/>
          <a:ext cx="611982" cy="24288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00">
              <a:solidFill>
                <a:sysClr val="windowText" lastClr="000000"/>
              </a:solidFill>
              <a:latin typeface="Work Sans" panose="00000500000000000000" pitchFamily="50" charset="0"/>
            </a:rPr>
            <a:t>TODOS</a:t>
          </a:r>
        </a:p>
      </xdr:txBody>
    </xdr:sp>
    <xdr:clientData/>
  </xdr:twoCellAnchor>
  <xdr:twoCellAnchor>
    <xdr:from>
      <xdr:col>2</xdr:col>
      <xdr:colOff>11905</xdr:colOff>
      <xdr:row>22</xdr:row>
      <xdr:rowOff>59531</xdr:rowOff>
    </xdr:from>
    <xdr:to>
      <xdr:col>4</xdr:col>
      <xdr:colOff>35718</xdr:colOff>
      <xdr:row>25</xdr:row>
      <xdr:rowOff>0</xdr:rowOff>
    </xdr:to>
    <xdr:sp macro="" textlink="">
      <xdr:nvSpPr>
        <xdr:cNvPr id="18" name="Rectángulo 17">
          <a:extLst>
            <a:ext uri="{FF2B5EF4-FFF2-40B4-BE49-F238E27FC236}">
              <a16:creationId xmlns:a16="http://schemas.microsoft.com/office/drawing/2014/main" xmlns="" id="{428E8904-6A09-4281-B1E6-BF29FD9F2BE1}"/>
            </a:ext>
          </a:extLst>
        </xdr:cNvPr>
        <xdr:cNvSpPr/>
      </xdr:nvSpPr>
      <xdr:spPr>
        <a:xfrm>
          <a:off x="3440905" y="4881562"/>
          <a:ext cx="4810126" cy="559594"/>
        </a:xfrm>
        <a:prstGeom prst="rect">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200" b="1">
              <a:solidFill>
                <a:sysClr val="windowText" lastClr="000000"/>
              </a:solidFill>
              <a:latin typeface="Work Sans" panose="00000500000000000000" pitchFamily="50" charset="0"/>
            </a:rPr>
            <a:t>VARIACIÓN PROMEDIO DE LA LITIGIOSIDAD</a:t>
          </a:r>
        </a:p>
      </xdr:txBody>
    </xdr:sp>
    <xdr:clientData/>
  </xdr:twoCellAnchor>
  <xdr:twoCellAnchor>
    <xdr:from>
      <xdr:col>1</xdr:col>
      <xdr:colOff>0</xdr:colOff>
      <xdr:row>0</xdr:row>
      <xdr:rowOff>0</xdr:rowOff>
    </xdr:from>
    <xdr:to>
      <xdr:col>1</xdr:col>
      <xdr:colOff>1440000</xdr:colOff>
      <xdr:row>0</xdr:row>
      <xdr:rowOff>180975</xdr:rowOff>
    </xdr:to>
    <xdr:sp macro="" textlink="">
      <xdr:nvSpPr>
        <xdr:cNvPr id="19" name="Rectángulo 18">
          <a:hlinkClick xmlns:r="http://schemas.openxmlformats.org/officeDocument/2006/relationships" r:id="rId4"/>
          <a:extLst>
            <a:ext uri="{FF2B5EF4-FFF2-40B4-BE49-F238E27FC236}">
              <a16:creationId xmlns:a16="http://schemas.microsoft.com/office/drawing/2014/main" xmlns="" id="{58967953-5051-4730-9909-A2323B310F90}"/>
            </a:ext>
          </a:extLst>
        </xdr:cNvPr>
        <xdr:cNvSpPr/>
      </xdr:nvSpPr>
      <xdr:spPr>
        <a:xfrm>
          <a:off x="392906"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1</xdr:col>
      <xdr:colOff>1745191</xdr:colOff>
      <xdr:row>0</xdr:row>
      <xdr:rowOff>0</xdr:rowOff>
    </xdr:from>
    <xdr:to>
      <xdr:col>2</xdr:col>
      <xdr:colOff>315784</xdr:colOff>
      <xdr:row>0</xdr:row>
      <xdr:rowOff>180975</xdr:rowOff>
    </xdr:to>
    <xdr:sp macro="" textlink="">
      <xdr:nvSpPr>
        <xdr:cNvPr id="20" name="Rectángulo 19">
          <a:hlinkClick xmlns:r="http://schemas.openxmlformats.org/officeDocument/2006/relationships" r:id="rId5"/>
          <a:extLst>
            <a:ext uri="{FF2B5EF4-FFF2-40B4-BE49-F238E27FC236}">
              <a16:creationId xmlns:a16="http://schemas.microsoft.com/office/drawing/2014/main" xmlns="" id="{6F6506B4-3170-4CA8-B221-440A0387E5E9}"/>
            </a:ext>
          </a:extLst>
        </xdr:cNvPr>
        <xdr:cNvSpPr/>
      </xdr:nvSpPr>
      <xdr:spPr>
        <a:xfrm>
          <a:off x="2138097"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2</xdr:col>
      <xdr:colOff>827337</xdr:colOff>
      <xdr:row>0</xdr:row>
      <xdr:rowOff>2116</xdr:rowOff>
    </xdr:from>
    <xdr:to>
      <xdr:col>2</xdr:col>
      <xdr:colOff>2267337</xdr:colOff>
      <xdr:row>0</xdr:row>
      <xdr:rowOff>180975</xdr:rowOff>
    </xdr:to>
    <xdr:sp macro="" textlink="">
      <xdr:nvSpPr>
        <xdr:cNvPr id="21" name="Rectángulo 20">
          <a:hlinkClick xmlns:r="http://schemas.openxmlformats.org/officeDocument/2006/relationships" r:id="rId6"/>
          <a:extLst>
            <a:ext uri="{FF2B5EF4-FFF2-40B4-BE49-F238E27FC236}">
              <a16:creationId xmlns:a16="http://schemas.microsoft.com/office/drawing/2014/main" xmlns="" id="{706390C3-799B-4DAD-84E4-471AC3F6F137}"/>
            </a:ext>
          </a:extLst>
        </xdr:cNvPr>
        <xdr:cNvSpPr/>
      </xdr:nvSpPr>
      <xdr:spPr>
        <a:xfrm>
          <a:off x="4089650"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PLAN DE ACCIÓN</a:t>
          </a:r>
        </a:p>
      </xdr:txBody>
    </xdr:sp>
    <xdr:clientData/>
  </xdr:twoCellAnchor>
  <xdr:twoCellAnchor>
    <xdr:from>
      <xdr:col>3</xdr:col>
      <xdr:colOff>332837</xdr:colOff>
      <xdr:row>0</xdr:row>
      <xdr:rowOff>0</xdr:rowOff>
    </xdr:from>
    <xdr:to>
      <xdr:col>3</xdr:col>
      <xdr:colOff>1772837</xdr:colOff>
      <xdr:row>0</xdr:row>
      <xdr:rowOff>178859</xdr:rowOff>
    </xdr:to>
    <xdr:sp macro="" textlink="">
      <xdr:nvSpPr>
        <xdr:cNvPr id="22" name="Rectángulo 21">
          <a:hlinkClick xmlns:r="http://schemas.openxmlformats.org/officeDocument/2006/relationships" r:id="rId7"/>
          <a:extLst>
            <a:ext uri="{FF2B5EF4-FFF2-40B4-BE49-F238E27FC236}">
              <a16:creationId xmlns:a16="http://schemas.microsoft.com/office/drawing/2014/main" xmlns="" id="{EE8B0CA5-176F-4243-B575-C0E45E9D31B9}"/>
            </a:ext>
          </a:extLst>
        </xdr:cNvPr>
        <xdr:cNvSpPr/>
      </xdr:nvSpPr>
      <xdr:spPr>
        <a:xfrm>
          <a:off x="5964493" y="0"/>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INDICADORES</a:t>
          </a:r>
        </a:p>
      </xdr:txBody>
    </xdr:sp>
    <xdr:clientData/>
  </xdr:twoCellAnchor>
  <xdr:twoCellAnchor>
    <xdr:from>
      <xdr:col>3</xdr:col>
      <xdr:colOff>2252660</xdr:colOff>
      <xdr:row>0</xdr:row>
      <xdr:rowOff>0</xdr:rowOff>
    </xdr:from>
    <xdr:to>
      <xdr:col>4</xdr:col>
      <xdr:colOff>1275691</xdr:colOff>
      <xdr:row>0</xdr:row>
      <xdr:rowOff>178859</xdr:rowOff>
    </xdr:to>
    <xdr:sp macro="" textlink="">
      <xdr:nvSpPr>
        <xdr:cNvPr id="23" name="Rectángulo 22">
          <a:hlinkClick xmlns:r="http://schemas.openxmlformats.org/officeDocument/2006/relationships" r:id="rId8"/>
          <a:extLst>
            <a:ext uri="{FF2B5EF4-FFF2-40B4-BE49-F238E27FC236}">
              <a16:creationId xmlns:a16="http://schemas.microsoft.com/office/drawing/2014/main" xmlns="" id="{6E299B85-B03F-4A33-8984-C64EF50DDF56}"/>
            </a:ext>
          </a:extLst>
        </xdr:cNvPr>
        <xdr:cNvSpPr/>
      </xdr:nvSpPr>
      <xdr:spPr>
        <a:xfrm>
          <a:off x="8051004" y="0"/>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SEGUIMIENTO</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678000</xdr:colOff>
      <xdr:row>0</xdr:row>
      <xdr:rowOff>180975</xdr:rowOff>
    </xdr:to>
    <xdr:sp macro="" textlink="">
      <xdr:nvSpPr>
        <xdr:cNvPr id="4" name="Rectángulo 3">
          <a:hlinkClick xmlns:r="http://schemas.openxmlformats.org/officeDocument/2006/relationships" r:id="rId1"/>
          <a:extLst>
            <a:ext uri="{FF2B5EF4-FFF2-40B4-BE49-F238E27FC236}">
              <a16:creationId xmlns:a16="http://schemas.microsoft.com/office/drawing/2014/main" xmlns="" id="{ED7E76C3-8400-4FF3-BCDF-CC5F40D06C5D}"/>
            </a:ext>
          </a:extLst>
        </xdr:cNvPr>
        <xdr:cNvSpPr/>
      </xdr:nvSpPr>
      <xdr:spPr>
        <a:xfrm>
          <a:off x="7620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440266</xdr:colOff>
      <xdr:row>0</xdr:row>
      <xdr:rowOff>0</xdr:rowOff>
    </xdr:from>
    <xdr:to>
      <xdr:col>5</xdr:col>
      <xdr:colOff>356266</xdr:colOff>
      <xdr:row>0</xdr:row>
      <xdr:rowOff>180975</xdr:rowOff>
    </xdr:to>
    <xdr:sp macro="" textlink="">
      <xdr:nvSpPr>
        <xdr:cNvPr id="5" name="Rectángulo 4">
          <a:hlinkClick xmlns:r="http://schemas.openxmlformats.org/officeDocument/2006/relationships" r:id="rId2"/>
          <a:extLst>
            <a:ext uri="{FF2B5EF4-FFF2-40B4-BE49-F238E27FC236}">
              <a16:creationId xmlns:a16="http://schemas.microsoft.com/office/drawing/2014/main" xmlns="" id="{4E9FAF15-FEBE-4EBE-9D06-59A2C83BA5AB}"/>
            </a:ext>
          </a:extLst>
        </xdr:cNvPr>
        <xdr:cNvSpPr/>
      </xdr:nvSpPr>
      <xdr:spPr>
        <a:xfrm>
          <a:off x="2345266"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77244</xdr:colOff>
      <xdr:row>0</xdr:row>
      <xdr:rowOff>2116</xdr:rowOff>
    </xdr:from>
    <xdr:to>
      <xdr:col>7</xdr:col>
      <xdr:colOff>755244</xdr:colOff>
      <xdr:row>0</xdr:row>
      <xdr:rowOff>180975</xdr:rowOff>
    </xdr:to>
    <xdr:sp macro="" textlink="">
      <xdr:nvSpPr>
        <xdr:cNvPr id="6" name="Rectángulo 5">
          <a:hlinkClick xmlns:r="http://schemas.openxmlformats.org/officeDocument/2006/relationships" r:id="rId3"/>
          <a:extLst>
            <a:ext uri="{FF2B5EF4-FFF2-40B4-BE49-F238E27FC236}">
              <a16:creationId xmlns:a16="http://schemas.microsoft.com/office/drawing/2014/main" xmlns="" id="{7A027108-7AE8-47ED-B7DE-61DED9F95510}"/>
            </a:ext>
          </a:extLst>
        </xdr:cNvPr>
        <xdr:cNvSpPr/>
      </xdr:nvSpPr>
      <xdr:spPr>
        <a:xfrm>
          <a:off x="4268244"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1</xdr:col>
      <xdr:colOff>0</xdr:colOff>
      <xdr:row>9</xdr:row>
      <xdr:rowOff>166687</xdr:rowOff>
    </xdr:from>
    <xdr:to>
      <xdr:col>4</xdr:col>
      <xdr:colOff>657225</xdr:colOff>
      <xdr:row>12</xdr:row>
      <xdr:rowOff>29103</xdr:rowOff>
    </xdr:to>
    <xdr:sp macro="" textlink="">
      <xdr:nvSpPr>
        <xdr:cNvPr id="2" name="Rectángulo 1">
          <a:extLst>
            <a:ext uri="{FF2B5EF4-FFF2-40B4-BE49-F238E27FC236}">
              <a16:creationId xmlns:a16="http://schemas.microsoft.com/office/drawing/2014/main" xmlns="" id="{9ACC4726-3E5E-4CFA-AE3F-BB44296557DE}"/>
            </a:ext>
          </a:extLst>
        </xdr:cNvPr>
        <xdr:cNvSpPr/>
      </xdr:nvSpPr>
      <xdr:spPr>
        <a:xfrm>
          <a:off x="762000" y="3833812"/>
          <a:ext cx="2943225" cy="433916"/>
        </a:xfrm>
        <a:prstGeom prst="rect">
          <a:avLst/>
        </a:prstGeom>
        <a:solidFill>
          <a:schemeClr val="bg1">
            <a:lumMod val="50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ENTIDAD</a:t>
          </a:r>
          <a:r>
            <a:rPr lang="es-CO" sz="1100" baseline="0">
              <a:latin typeface="Work Sans" panose="00000500000000000000" pitchFamily="50" charset="0"/>
            </a:rPr>
            <a:t> ENVÍA SOLICITUD DE CREACIÓN DE CAUSA A LA ANDJE</a:t>
          </a:r>
        </a:p>
      </xdr:txBody>
    </xdr:sp>
    <xdr:clientData/>
  </xdr:twoCellAnchor>
  <xdr:twoCellAnchor>
    <xdr:from>
      <xdr:col>1</xdr:col>
      <xdr:colOff>0</xdr:colOff>
      <xdr:row>12</xdr:row>
      <xdr:rowOff>38100</xdr:rowOff>
    </xdr:from>
    <xdr:to>
      <xdr:col>4</xdr:col>
      <xdr:colOff>657225</xdr:colOff>
      <xdr:row>14</xdr:row>
      <xdr:rowOff>91016</xdr:rowOff>
    </xdr:to>
    <xdr:sp macro="" textlink="">
      <xdr:nvSpPr>
        <xdr:cNvPr id="3" name="Rectángulo 2">
          <a:extLst>
            <a:ext uri="{FF2B5EF4-FFF2-40B4-BE49-F238E27FC236}">
              <a16:creationId xmlns:a16="http://schemas.microsoft.com/office/drawing/2014/main" xmlns="" id="{E6BBBBDF-0163-4E25-AD90-3C851DF4B437}"/>
            </a:ext>
          </a:extLst>
        </xdr:cNvPr>
        <xdr:cNvSpPr/>
      </xdr:nvSpPr>
      <xdr:spPr>
        <a:xfrm>
          <a:off x="762000" y="4276725"/>
          <a:ext cx="2943225" cy="433916"/>
        </a:xfrm>
        <a:prstGeom prst="rect">
          <a:avLst/>
        </a:prstGeom>
        <a:no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baseline="0">
              <a:solidFill>
                <a:schemeClr val="bg1">
                  <a:lumMod val="50000"/>
                </a:schemeClr>
              </a:solidFill>
              <a:latin typeface="Work Sans" panose="00000500000000000000" pitchFamily="50" charset="0"/>
            </a:rPr>
            <a:t>Enviar a soporte.ekogui@defensajuridica.gov.co</a:t>
          </a:r>
        </a:p>
      </xdr:txBody>
    </xdr:sp>
    <xdr:clientData/>
  </xdr:twoCellAnchor>
  <xdr:twoCellAnchor>
    <xdr:from>
      <xdr:col>5</xdr:col>
      <xdr:colOff>685800</xdr:colOff>
      <xdr:row>9</xdr:row>
      <xdr:rowOff>166687</xdr:rowOff>
    </xdr:from>
    <xdr:to>
      <xdr:col>9</xdr:col>
      <xdr:colOff>581025</xdr:colOff>
      <xdr:row>12</xdr:row>
      <xdr:rowOff>29103</xdr:rowOff>
    </xdr:to>
    <xdr:sp macro="" textlink="">
      <xdr:nvSpPr>
        <xdr:cNvPr id="4" name="Rectángulo 3">
          <a:extLst>
            <a:ext uri="{FF2B5EF4-FFF2-40B4-BE49-F238E27FC236}">
              <a16:creationId xmlns:a16="http://schemas.microsoft.com/office/drawing/2014/main" xmlns="" id="{EC17A840-A33F-4436-A727-901EA6DDE05A}"/>
            </a:ext>
          </a:extLst>
        </xdr:cNvPr>
        <xdr:cNvSpPr/>
      </xdr:nvSpPr>
      <xdr:spPr>
        <a:xfrm>
          <a:off x="4495800" y="3833812"/>
          <a:ext cx="2943225" cy="433916"/>
        </a:xfrm>
        <a:prstGeom prst="rect">
          <a:avLst/>
        </a:prstGeom>
        <a:solidFill>
          <a:schemeClr val="bg1">
            <a:lumMod val="50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baseline="0">
              <a:latin typeface="Work Sans" panose="00000500000000000000" pitchFamily="50" charset="0"/>
            </a:rPr>
            <a:t>ANDJE EVALÚA  SI PROCEDE LA CREACIÓN DE LA CAUSA</a:t>
          </a:r>
        </a:p>
      </xdr:txBody>
    </xdr:sp>
    <xdr:clientData/>
  </xdr:twoCellAnchor>
  <xdr:twoCellAnchor>
    <xdr:from>
      <xdr:col>10</xdr:col>
      <xdr:colOff>390525</xdr:colOff>
      <xdr:row>6</xdr:row>
      <xdr:rowOff>180975</xdr:rowOff>
    </xdr:from>
    <xdr:to>
      <xdr:col>14</xdr:col>
      <xdr:colOff>285750</xdr:colOff>
      <xdr:row>8</xdr:row>
      <xdr:rowOff>43391</xdr:rowOff>
    </xdr:to>
    <xdr:sp macro="" textlink="">
      <xdr:nvSpPr>
        <xdr:cNvPr id="5" name="Rectángulo 4">
          <a:extLst>
            <a:ext uri="{FF2B5EF4-FFF2-40B4-BE49-F238E27FC236}">
              <a16:creationId xmlns:a16="http://schemas.microsoft.com/office/drawing/2014/main" xmlns="" id="{0C5018DB-1E5F-4EA1-928A-64555099EDB2}"/>
            </a:ext>
          </a:extLst>
        </xdr:cNvPr>
        <xdr:cNvSpPr/>
      </xdr:nvSpPr>
      <xdr:spPr>
        <a:xfrm>
          <a:off x="8010525" y="1562100"/>
          <a:ext cx="2943225" cy="243416"/>
        </a:xfrm>
        <a:prstGeom prst="rect">
          <a:avLst/>
        </a:prstGeom>
        <a:solidFill>
          <a:srgbClr val="63BE7B"/>
        </a:solidFill>
        <a:ln>
          <a:solidFill>
            <a:schemeClr val="accent6">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baseline="0">
              <a:latin typeface="Work Sans" panose="00000500000000000000" pitchFamily="50" charset="0"/>
            </a:rPr>
            <a:t>CREA LA CAUSA</a:t>
          </a:r>
        </a:p>
      </xdr:txBody>
    </xdr:sp>
    <xdr:clientData/>
  </xdr:twoCellAnchor>
  <xdr:twoCellAnchor>
    <xdr:from>
      <xdr:col>10</xdr:col>
      <xdr:colOff>390525</xdr:colOff>
      <xdr:row>14</xdr:row>
      <xdr:rowOff>25928</xdr:rowOff>
    </xdr:from>
    <xdr:to>
      <xdr:col>14</xdr:col>
      <xdr:colOff>285750</xdr:colOff>
      <xdr:row>15</xdr:row>
      <xdr:rowOff>114300</xdr:rowOff>
    </xdr:to>
    <xdr:sp macro="" textlink="">
      <xdr:nvSpPr>
        <xdr:cNvPr id="6" name="Rectángulo 5">
          <a:extLst>
            <a:ext uri="{FF2B5EF4-FFF2-40B4-BE49-F238E27FC236}">
              <a16:creationId xmlns:a16="http://schemas.microsoft.com/office/drawing/2014/main" xmlns="" id="{80B3478E-5063-4B6E-8EE6-8C07B68EC200}"/>
            </a:ext>
          </a:extLst>
        </xdr:cNvPr>
        <xdr:cNvSpPr/>
      </xdr:nvSpPr>
      <xdr:spPr>
        <a:xfrm>
          <a:off x="8010525" y="2931053"/>
          <a:ext cx="2943225" cy="278872"/>
        </a:xfrm>
        <a:prstGeom prst="rect">
          <a:avLst/>
        </a:prstGeom>
        <a:solidFill>
          <a:srgbClr val="FFC000"/>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baseline="0">
              <a:solidFill>
                <a:sysClr val="windowText" lastClr="000000"/>
              </a:solidFill>
              <a:latin typeface="Work Sans" panose="00000500000000000000" pitchFamily="50" charset="0"/>
            </a:rPr>
            <a:t>NO CREA LA CAUSA</a:t>
          </a:r>
        </a:p>
      </xdr:txBody>
    </xdr:sp>
    <xdr:clientData/>
  </xdr:twoCellAnchor>
  <xdr:twoCellAnchor>
    <xdr:from>
      <xdr:col>15</xdr:col>
      <xdr:colOff>285750</xdr:colOff>
      <xdr:row>6</xdr:row>
      <xdr:rowOff>28574</xdr:rowOff>
    </xdr:from>
    <xdr:to>
      <xdr:col>19</xdr:col>
      <xdr:colOff>180975</xdr:colOff>
      <xdr:row>8</xdr:row>
      <xdr:rowOff>190499</xdr:rowOff>
    </xdr:to>
    <xdr:sp macro="" textlink="">
      <xdr:nvSpPr>
        <xdr:cNvPr id="7" name="Rectángulo 6">
          <a:extLst>
            <a:ext uri="{FF2B5EF4-FFF2-40B4-BE49-F238E27FC236}">
              <a16:creationId xmlns:a16="http://schemas.microsoft.com/office/drawing/2014/main" xmlns="" id="{B2397D61-26AE-45F9-9C28-83C81DD12190}"/>
            </a:ext>
          </a:extLst>
        </xdr:cNvPr>
        <xdr:cNvSpPr/>
      </xdr:nvSpPr>
      <xdr:spPr>
        <a:xfrm>
          <a:off x="11715750" y="1409699"/>
          <a:ext cx="2943225" cy="542925"/>
        </a:xfrm>
        <a:prstGeom prst="rect">
          <a:avLst/>
        </a:prstGeom>
        <a:solidFill>
          <a:schemeClr val="bg1">
            <a:lumMod val="50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baseline="0">
              <a:latin typeface="Work Sans" panose="00000500000000000000" pitchFamily="50" charset="0"/>
            </a:rPr>
            <a:t>ANDJE INFORMA A LA ENTIDAD POR CORREO ELECTRÓNICO</a:t>
          </a:r>
        </a:p>
      </xdr:txBody>
    </xdr:sp>
    <xdr:clientData/>
  </xdr:twoCellAnchor>
  <xdr:twoCellAnchor>
    <xdr:from>
      <xdr:col>15</xdr:col>
      <xdr:colOff>295275</xdr:colOff>
      <xdr:row>12</xdr:row>
      <xdr:rowOff>171449</xdr:rowOff>
    </xdr:from>
    <xdr:to>
      <xdr:col>19</xdr:col>
      <xdr:colOff>190500</xdr:colOff>
      <xdr:row>16</xdr:row>
      <xdr:rowOff>161924</xdr:rowOff>
    </xdr:to>
    <xdr:sp macro="" textlink="">
      <xdr:nvSpPr>
        <xdr:cNvPr id="8" name="Rectángulo 7">
          <a:extLst>
            <a:ext uri="{FF2B5EF4-FFF2-40B4-BE49-F238E27FC236}">
              <a16:creationId xmlns:a16="http://schemas.microsoft.com/office/drawing/2014/main" xmlns="" id="{F7EB5243-DF14-4AE3-B3D8-8FFA45D63F3A}"/>
            </a:ext>
          </a:extLst>
        </xdr:cNvPr>
        <xdr:cNvSpPr/>
      </xdr:nvSpPr>
      <xdr:spPr>
        <a:xfrm>
          <a:off x="11725275" y="4410074"/>
          <a:ext cx="2943225" cy="752475"/>
        </a:xfrm>
        <a:prstGeom prst="rect">
          <a:avLst/>
        </a:prstGeom>
        <a:solidFill>
          <a:schemeClr val="bg1">
            <a:lumMod val="50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baseline="0">
              <a:latin typeface="Work Sans" panose="00000500000000000000" pitchFamily="50" charset="0"/>
            </a:rPr>
            <a:t>ANDJE INFORMA A LA ENTIDAD POR CORREO ELECTRÓNICO, ACLARANDO EL MOTIVO Y SUGIRIENDO OTRAS CAUSAS A UTILIZAR</a:t>
          </a:r>
        </a:p>
      </xdr:txBody>
    </xdr:sp>
    <xdr:clientData/>
  </xdr:twoCellAnchor>
  <xdr:twoCellAnchor>
    <xdr:from>
      <xdr:col>4</xdr:col>
      <xdr:colOff>657225</xdr:colOff>
      <xdr:row>11</xdr:row>
      <xdr:rowOff>2645</xdr:rowOff>
    </xdr:from>
    <xdr:to>
      <xdr:col>5</xdr:col>
      <xdr:colOff>685800</xdr:colOff>
      <xdr:row>11</xdr:row>
      <xdr:rowOff>2645</xdr:rowOff>
    </xdr:to>
    <xdr:cxnSp macro="">
      <xdr:nvCxnSpPr>
        <xdr:cNvPr id="9" name="Conector recto de flecha 8">
          <a:extLst>
            <a:ext uri="{FF2B5EF4-FFF2-40B4-BE49-F238E27FC236}">
              <a16:creationId xmlns:a16="http://schemas.microsoft.com/office/drawing/2014/main" xmlns="" id="{0B844D0C-7A17-47E2-A708-15BEE1614A1B}"/>
            </a:ext>
          </a:extLst>
        </xdr:cNvPr>
        <xdr:cNvCxnSpPr>
          <a:stCxn id="2" idx="3"/>
          <a:endCxn id="4" idx="1"/>
        </xdr:cNvCxnSpPr>
      </xdr:nvCxnSpPr>
      <xdr:spPr>
        <a:xfrm>
          <a:off x="3705225" y="4050770"/>
          <a:ext cx="790575"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581025</xdr:colOff>
      <xdr:row>7</xdr:row>
      <xdr:rowOff>112183</xdr:rowOff>
    </xdr:from>
    <xdr:to>
      <xdr:col>10</xdr:col>
      <xdr:colOff>390525</xdr:colOff>
      <xdr:row>11</xdr:row>
      <xdr:rowOff>2645</xdr:rowOff>
    </xdr:to>
    <xdr:cxnSp macro="">
      <xdr:nvCxnSpPr>
        <xdr:cNvPr id="10" name="Conector: angular 9">
          <a:extLst>
            <a:ext uri="{FF2B5EF4-FFF2-40B4-BE49-F238E27FC236}">
              <a16:creationId xmlns:a16="http://schemas.microsoft.com/office/drawing/2014/main" xmlns="" id="{A38727D2-6ED7-47F6-8A96-F765A40F9CFE}"/>
            </a:ext>
          </a:extLst>
        </xdr:cNvPr>
        <xdr:cNvCxnSpPr>
          <a:stCxn id="4" idx="3"/>
          <a:endCxn id="5" idx="1"/>
        </xdr:cNvCxnSpPr>
      </xdr:nvCxnSpPr>
      <xdr:spPr>
        <a:xfrm flipV="1">
          <a:off x="7439025" y="1683808"/>
          <a:ext cx="571500" cy="652462"/>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581025</xdr:colOff>
      <xdr:row>11</xdr:row>
      <xdr:rowOff>2645</xdr:rowOff>
    </xdr:from>
    <xdr:to>
      <xdr:col>10</xdr:col>
      <xdr:colOff>390525</xdr:colOff>
      <xdr:row>14</xdr:row>
      <xdr:rowOff>165364</xdr:rowOff>
    </xdr:to>
    <xdr:cxnSp macro="">
      <xdr:nvCxnSpPr>
        <xdr:cNvPr id="11" name="Conector: angular 10">
          <a:extLst>
            <a:ext uri="{FF2B5EF4-FFF2-40B4-BE49-F238E27FC236}">
              <a16:creationId xmlns:a16="http://schemas.microsoft.com/office/drawing/2014/main" xmlns="" id="{FD3CE3AA-506D-4C72-BE64-FA366922CB0E}"/>
            </a:ext>
          </a:extLst>
        </xdr:cNvPr>
        <xdr:cNvCxnSpPr>
          <a:stCxn id="4" idx="3"/>
          <a:endCxn id="6" idx="1"/>
        </xdr:cNvCxnSpPr>
      </xdr:nvCxnSpPr>
      <xdr:spPr>
        <a:xfrm>
          <a:off x="7439025" y="2336270"/>
          <a:ext cx="571500" cy="734219"/>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285750</xdr:colOff>
      <xdr:row>7</xdr:row>
      <xdr:rowOff>109537</xdr:rowOff>
    </xdr:from>
    <xdr:to>
      <xdr:col>15</xdr:col>
      <xdr:colOff>285750</xdr:colOff>
      <xdr:row>7</xdr:row>
      <xdr:rowOff>112183</xdr:rowOff>
    </xdr:to>
    <xdr:cxnSp macro="">
      <xdr:nvCxnSpPr>
        <xdr:cNvPr id="12" name="Conector recto de flecha 11">
          <a:extLst>
            <a:ext uri="{FF2B5EF4-FFF2-40B4-BE49-F238E27FC236}">
              <a16:creationId xmlns:a16="http://schemas.microsoft.com/office/drawing/2014/main" xmlns="" id="{9F0EFF43-93EB-469B-871F-38F246A0CBE9}"/>
            </a:ext>
          </a:extLst>
        </xdr:cNvPr>
        <xdr:cNvCxnSpPr>
          <a:stCxn id="5" idx="3"/>
          <a:endCxn id="7" idx="1"/>
        </xdr:cNvCxnSpPr>
      </xdr:nvCxnSpPr>
      <xdr:spPr>
        <a:xfrm flipV="1">
          <a:off x="10953750" y="1681162"/>
          <a:ext cx="762000" cy="2646"/>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285750</xdr:colOff>
      <xdr:row>14</xdr:row>
      <xdr:rowOff>165364</xdr:rowOff>
    </xdr:from>
    <xdr:to>
      <xdr:col>15</xdr:col>
      <xdr:colOff>295275</xdr:colOff>
      <xdr:row>14</xdr:row>
      <xdr:rowOff>166687</xdr:rowOff>
    </xdr:to>
    <xdr:cxnSp macro="">
      <xdr:nvCxnSpPr>
        <xdr:cNvPr id="13" name="Conector recto de flecha 12">
          <a:extLst>
            <a:ext uri="{FF2B5EF4-FFF2-40B4-BE49-F238E27FC236}">
              <a16:creationId xmlns:a16="http://schemas.microsoft.com/office/drawing/2014/main" xmlns="" id="{7E038820-7FE8-439F-900B-28686B4CA1B7}"/>
            </a:ext>
          </a:extLst>
        </xdr:cNvPr>
        <xdr:cNvCxnSpPr>
          <a:stCxn id="6" idx="3"/>
          <a:endCxn id="8" idx="1"/>
        </xdr:cNvCxnSpPr>
      </xdr:nvCxnSpPr>
      <xdr:spPr>
        <a:xfrm>
          <a:off x="10953750" y="3070489"/>
          <a:ext cx="771525" cy="132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638175</xdr:colOff>
      <xdr:row>7</xdr:row>
      <xdr:rowOff>142875</xdr:rowOff>
    </xdr:from>
    <xdr:to>
      <xdr:col>4</xdr:col>
      <xdr:colOff>38100</xdr:colOff>
      <xdr:row>9</xdr:row>
      <xdr:rowOff>9525</xdr:rowOff>
    </xdr:to>
    <xdr:sp macro="" textlink="">
      <xdr:nvSpPr>
        <xdr:cNvPr id="14" name="Triángulo isósceles 13">
          <a:extLst>
            <a:ext uri="{FF2B5EF4-FFF2-40B4-BE49-F238E27FC236}">
              <a16:creationId xmlns:a16="http://schemas.microsoft.com/office/drawing/2014/main" xmlns="" id="{0CE28FD5-D71F-45E7-9574-8B6E82219F75}"/>
            </a:ext>
          </a:extLst>
        </xdr:cNvPr>
        <xdr:cNvSpPr/>
      </xdr:nvSpPr>
      <xdr:spPr>
        <a:xfrm rot="10800000">
          <a:off x="1400175" y="3429000"/>
          <a:ext cx="1685925" cy="247650"/>
        </a:xfrm>
        <a:prstGeom prst="triangle">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xdr:col>
      <xdr:colOff>0</xdr:colOff>
      <xdr:row>0</xdr:row>
      <xdr:rowOff>0</xdr:rowOff>
    </xdr:from>
    <xdr:to>
      <xdr:col>2</xdr:col>
      <xdr:colOff>678000</xdr:colOff>
      <xdr:row>0</xdr:row>
      <xdr:rowOff>180975</xdr:rowOff>
    </xdr:to>
    <xdr:sp macro="" textlink="">
      <xdr:nvSpPr>
        <xdr:cNvPr id="15" name="Rectángulo 14">
          <a:hlinkClick xmlns:r="http://schemas.openxmlformats.org/officeDocument/2006/relationships" r:id="rId1"/>
          <a:extLst>
            <a:ext uri="{FF2B5EF4-FFF2-40B4-BE49-F238E27FC236}">
              <a16:creationId xmlns:a16="http://schemas.microsoft.com/office/drawing/2014/main" xmlns="" id="{8BF1D767-9BFC-44F8-AED4-BABFF1954610}"/>
            </a:ext>
          </a:extLst>
        </xdr:cNvPr>
        <xdr:cNvSpPr/>
      </xdr:nvSpPr>
      <xdr:spPr>
        <a:xfrm>
          <a:off x="7620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421216</xdr:colOff>
      <xdr:row>0</xdr:row>
      <xdr:rowOff>0</xdr:rowOff>
    </xdr:from>
    <xdr:to>
      <xdr:col>5</xdr:col>
      <xdr:colOff>337216</xdr:colOff>
      <xdr:row>0</xdr:row>
      <xdr:rowOff>180975</xdr:rowOff>
    </xdr:to>
    <xdr:sp macro="" textlink="">
      <xdr:nvSpPr>
        <xdr:cNvPr id="16" name="Rectángulo 15">
          <a:hlinkClick xmlns:r="http://schemas.openxmlformats.org/officeDocument/2006/relationships" r:id="rId2"/>
          <a:extLst>
            <a:ext uri="{FF2B5EF4-FFF2-40B4-BE49-F238E27FC236}">
              <a16:creationId xmlns:a16="http://schemas.microsoft.com/office/drawing/2014/main" xmlns="" id="{060BEE32-9E21-42EC-8C95-C9F65F3B490A}"/>
            </a:ext>
          </a:extLst>
        </xdr:cNvPr>
        <xdr:cNvSpPr/>
      </xdr:nvSpPr>
      <xdr:spPr>
        <a:xfrm>
          <a:off x="2707216"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86769</xdr:colOff>
      <xdr:row>0</xdr:row>
      <xdr:rowOff>2116</xdr:rowOff>
    </xdr:from>
    <xdr:to>
      <xdr:col>8</xdr:col>
      <xdr:colOff>2769</xdr:colOff>
      <xdr:row>0</xdr:row>
      <xdr:rowOff>180975</xdr:rowOff>
    </xdr:to>
    <xdr:sp macro="" textlink="">
      <xdr:nvSpPr>
        <xdr:cNvPr id="17" name="Rectángulo 16">
          <a:hlinkClick xmlns:r="http://schemas.openxmlformats.org/officeDocument/2006/relationships" r:id="rId3"/>
          <a:extLst>
            <a:ext uri="{FF2B5EF4-FFF2-40B4-BE49-F238E27FC236}">
              <a16:creationId xmlns:a16="http://schemas.microsoft.com/office/drawing/2014/main" xmlns="" id="{075E2CD2-44B9-453A-A054-C15C92CC1E11}"/>
            </a:ext>
          </a:extLst>
        </xdr:cNvPr>
        <xdr:cNvSpPr/>
      </xdr:nvSpPr>
      <xdr:spPr>
        <a:xfrm>
          <a:off x="4658769"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678000</xdr:colOff>
      <xdr:row>0</xdr:row>
      <xdr:rowOff>180975</xdr:rowOff>
    </xdr:to>
    <xdr:sp macro="" textlink="">
      <xdr:nvSpPr>
        <xdr:cNvPr id="2" name="Rectángulo 1">
          <a:hlinkClick xmlns:r="http://schemas.openxmlformats.org/officeDocument/2006/relationships" r:id="rId1"/>
          <a:extLst>
            <a:ext uri="{FF2B5EF4-FFF2-40B4-BE49-F238E27FC236}">
              <a16:creationId xmlns:a16="http://schemas.microsoft.com/office/drawing/2014/main" xmlns="" id="{6A669764-F521-4268-B565-87BEF5000F93}"/>
            </a:ext>
          </a:extLst>
        </xdr:cNvPr>
        <xdr:cNvSpPr/>
      </xdr:nvSpPr>
      <xdr:spPr>
        <a:xfrm>
          <a:off x="7620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421216</xdr:colOff>
      <xdr:row>0</xdr:row>
      <xdr:rowOff>0</xdr:rowOff>
    </xdr:from>
    <xdr:to>
      <xdr:col>5</xdr:col>
      <xdr:colOff>337216</xdr:colOff>
      <xdr:row>0</xdr:row>
      <xdr:rowOff>180975</xdr:rowOff>
    </xdr:to>
    <xdr:sp macro="" textlink="">
      <xdr:nvSpPr>
        <xdr:cNvPr id="3" name="Rectángulo 2">
          <a:hlinkClick xmlns:r="http://schemas.openxmlformats.org/officeDocument/2006/relationships" r:id="rId2"/>
          <a:extLst>
            <a:ext uri="{FF2B5EF4-FFF2-40B4-BE49-F238E27FC236}">
              <a16:creationId xmlns:a16="http://schemas.microsoft.com/office/drawing/2014/main" xmlns="" id="{18997BE3-B1AE-4E29-81A8-B674BE56006E}"/>
            </a:ext>
          </a:extLst>
        </xdr:cNvPr>
        <xdr:cNvSpPr/>
      </xdr:nvSpPr>
      <xdr:spPr>
        <a:xfrm>
          <a:off x="2707216"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86769</xdr:colOff>
      <xdr:row>0</xdr:row>
      <xdr:rowOff>2116</xdr:rowOff>
    </xdr:from>
    <xdr:to>
      <xdr:col>8</xdr:col>
      <xdr:colOff>2769</xdr:colOff>
      <xdr:row>0</xdr:row>
      <xdr:rowOff>180975</xdr:rowOff>
    </xdr:to>
    <xdr:sp macro="" textlink="">
      <xdr:nvSpPr>
        <xdr:cNvPr id="4" name="Rectángulo 3">
          <a:hlinkClick xmlns:r="http://schemas.openxmlformats.org/officeDocument/2006/relationships" r:id="rId3"/>
          <a:extLst>
            <a:ext uri="{FF2B5EF4-FFF2-40B4-BE49-F238E27FC236}">
              <a16:creationId xmlns:a16="http://schemas.microsoft.com/office/drawing/2014/main" xmlns="" id="{9AA81D37-3F7A-4DBF-B4FE-2C61F99BC525}"/>
            </a:ext>
          </a:extLst>
        </xdr:cNvPr>
        <xdr:cNvSpPr/>
      </xdr:nvSpPr>
      <xdr:spPr>
        <a:xfrm>
          <a:off x="4658769"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678000</xdr:colOff>
      <xdr:row>0</xdr:row>
      <xdr:rowOff>180975</xdr:rowOff>
    </xdr:to>
    <xdr:sp macro="" textlink="">
      <xdr:nvSpPr>
        <xdr:cNvPr id="4" name="Rectángulo 3">
          <a:hlinkClick xmlns:r="http://schemas.openxmlformats.org/officeDocument/2006/relationships" r:id="rId1"/>
          <a:extLst>
            <a:ext uri="{FF2B5EF4-FFF2-40B4-BE49-F238E27FC236}">
              <a16:creationId xmlns:a16="http://schemas.microsoft.com/office/drawing/2014/main" xmlns="" id="{D682DFD1-31BC-42E5-889E-7E0FBB87D8D6}"/>
            </a:ext>
          </a:extLst>
        </xdr:cNvPr>
        <xdr:cNvSpPr/>
      </xdr:nvSpPr>
      <xdr:spPr>
        <a:xfrm>
          <a:off x="238125"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421216</xdr:colOff>
      <xdr:row>0</xdr:row>
      <xdr:rowOff>0</xdr:rowOff>
    </xdr:from>
    <xdr:to>
      <xdr:col>5</xdr:col>
      <xdr:colOff>337216</xdr:colOff>
      <xdr:row>0</xdr:row>
      <xdr:rowOff>180975</xdr:rowOff>
    </xdr:to>
    <xdr:sp macro="" textlink="">
      <xdr:nvSpPr>
        <xdr:cNvPr id="5" name="Rectángulo 4">
          <a:hlinkClick xmlns:r="http://schemas.openxmlformats.org/officeDocument/2006/relationships" r:id="rId2"/>
          <a:extLst>
            <a:ext uri="{FF2B5EF4-FFF2-40B4-BE49-F238E27FC236}">
              <a16:creationId xmlns:a16="http://schemas.microsoft.com/office/drawing/2014/main" xmlns="" id="{9FE12CAB-2E66-45E7-ACE0-B49D5B09E439}"/>
            </a:ext>
          </a:extLst>
        </xdr:cNvPr>
        <xdr:cNvSpPr/>
      </xdr:nvSpPr>
      <xdr:spPr>
        <a:xfrm>
          <a:off x="2183341"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86769</xdr:colOff>
      <xdr:row>0</xdr:row>
      <xdr:rowOff>2116</xdr:rowOff>
    </xdr:from>
    <xdr:to>
      <xdr:col>8</xdr:col>
      <xdr:colOff>2769</xdr:colOff>
      <xdr:row>0</xdr:row>
      <xdr:rowOff>180975</xdr:rowOff>
    </xdr:to>
    <xdr:sp macro="" textlink="">
      <xdr:nvSpPr>
        <xdr:cNvPr id="6" name="Rectángulo 5">
          <a:hlinkClick xmlns:r="http://schemas.openxmlformats.org/officeDocument/2006/relationships" r:id="rId3"/>
          <a:extLst>
            <a:ext uri="{FF2B5EF4-FFF2-40B4-BE49-F238E27FC236}">
              <a16:creationId xmlns:a16="http://schemas.microsoft.com/office/drawing/2014/main" xmlns="" id="{BE614BE9-89B2-4E14-ACB7-4B496FEAFAE2}"/>
            </a:ext>
          </a:extLst>
        </xdr:cNvPr>
        <xdr:cNvSpPr/>
      </xdr:nvSpPr>
      <xdr:spPr>
        <a:xfrm>
          <a:off x="4134894"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678000</xdr:colOff>
      <xdr:row>0</xdr:row>
      <xdr:rowOff>180975</xdr:rowOff>
    </xdr:to>
    <xdr:sp macro="" textlink="">
      <xdr:nvSpPr>
        <xdr:cNvPr id="4" name="Rectángulo 3">
          <a:hlinkClick xmlns:r="http://schemas.openxmlformats.org/officeDocument/2006/relationships" r:id="rId1"/>
          <a:extLst>
            <a:ext uri="{FF2B5EF4-FFF2-40B4-BE49-F238E27FC236}">
              <a16:creationId xmlns:a16="http://schemas.microsoft.com/office/drawing/2014/main" xmlns="" id="{967B586D-2689-44EB-A7CC-3AF6724F9B0A}"/>
            </a:ext>
          </a:extLst>
        </xdr:cNvPr>
        <xdr:cNvSpPr/>
      </xdr:nvSpPr>
      <xdr:spPr>
        <a:xfrm>
          <a:off x="3810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421216</xdr:colOff>
      <xdr:row>0</xdr:row>
      <xdr:rowOff>0</xdr:rowOff>
    </xdr:from>
    <xdr:to>
      <xdr:col>5</xdr:col>
      <xdr:colOff>337216</xdr:colOff>
      <xdr:row>0</xdr:row>
      <xdr:rowOff>180975</xdr:rowOff>
    </xdr:to>
    <xdr:sp macro="" textlink="">
      <xdr:nvSpPr>
        <xdr:cNvPr id="5" name="Rectángulo 4">
          <a:hlinkClick xmlns:r="http://schemas.openxmlformats.org/officeDocument/2006/relationships" r:id="rId2"/>
          <a:extLst>
            <a:ext uri="{FF2B5EF4-FFF2-40B4-BE49-F238E27FC236}">
              <a16:creationId xmlns:a16="http://schemas.microsoft.com/office/drawing/2014/main" xmlns="" id="{693C1C81-5055-453C-A6E4-B1A5F0B72DEE}"/>
            </a:ext>
          </a:extLst>
        </xdr:cNvPr>
        <xdr:cNvSpPr/>
      </xdr:nvSpPr>
      <xdr:spPr>
        <a:xfrm>
          <a:off x="2326216"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86769</xdr:colOff>
      <xdr:row>0</xdr:row>
      <xdr:rowOff>2116</xdr:rowOff>
    </xdr:from>
    <xdr:to>
      <xdr:col>8</xdr:col>
      <xdr:colOff>2769</xdr:colOff>
      <xdr:row>0</xdr:row>
      <xdr:rowOff>180975</xdr:rowOff>
    </xdr:to>
    <xdr:sp macro="" textlink="">
      <xdr:nvSpPr>
        <xdr:cNvPr id="6" name="Rectángulo 5">
          <a:hlinkClick xmlns:r="http://schemas.openxmlformats.org/officeDocument/2006/relationships" r:id="rId3"/>
          <a:extLst>
            <a:ext uri="{FF2B5EF4-FFF2-40B4-BE49-F238E27FC236}">
              <a16:creationId xmlns:a16="http://schemas.microsoft.com/office/drawing/2014/main" xmlns="" id="{3D139C20-9906-430D-BEE1-BD1CC3F63E43}"/>
            </a:ext>
          </a:extLst>
        </xdr:cNvPr>
        <xdr:cNvSpPr/>
      </xdr:nvSpPr>
      <xdr:spPr>
        <a:xfrm>
          <a:off x="4277769"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1450696</xdr:colOff>
      <xdr:row>1</xdr:row>
      <xdr:rowOff>43392</xdr:rowOff>
    </xdr:to>
    <xdr:sp macro="" textlink="">
      <xdr:nvSpPr>
        <xdr:cNvPr id="2" name="Rectángulo 1">
          <a:hlinkClick xmlns:r="http://schemas.openxmlformats.org/officeDocument/2006/relationships" r:id="rId1"/>
          <a:extLst>
            <a:ext uri="{FF2B5EF4-FFF2-40B4-BE49-F238E27FC236}">
              <a16:creationId xmlns:a16="http://schemas.microsoft.com/office/drawing/2014/main" xmlns="" id="{8212227D-AE19-481C-85CD-37137C68C716}"/>
            </a:ext>
          </a:extLst>
        </xdr:cNvPr>
        <xdr:cNvSpPr/>
      </xdr:nvSpPr>
      <xdr:spPr>
        <a:xfrm>
          <a:off x="381000" y="0"/>
          <a:ext cx="1450696"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678000</xdr:colOff>
      <xdr:row>0</xdr:row>
      <xdr:rowOff>180975</xdr:rowOff>
    </xdr:to>
    <xdr:sp macro="" textlink="">
      <xdr:nvSpPr>
        <xdr:cNvPr id="4" name="Rectángulo 3">
          <a:hlinkClick xmlns:r="http://schemas.openxmlformats.org/officeDocument/2006/relationships" r:id="rId1"/>
          <a:extLst>
            <a:ext uri="{FF2B5EF4-FFF2-40B4-BE49-F238E27FC236}">
              <a16:creationId xmlns:a16="http://schemas.microsoft.com/office/drawing/2014/main" xmlns="" id="{5CACA7DC-A23E-43AD-87E8-4F2B7954DBF2}"/>
            </a:ext>
          </a:extLst>
        </xdr:cNvPr>
        <xdr:cNvSpPr/>
      </xdr:nvSpPr>
      <xdr:spPr>
        <a:xfrm>
          <a:off x="7620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421216</xdr:colOff>
      <xdr:row>0</xdr:row>
      <xdr:rowOff>0</xdr:rowOff>
    </xdr:from>
    <xdr:to>
      <xdr:col>5</xdr:col>
      <xdr:colOff>337216</xdr:colOff>
      <xdr:row>0</xdr:row>
      <xdr:rowOff>180975</xdr:rowOff>
    </xdr:to>
    <xdr:sp macro="" textlink="">
      <xdr:nvSpPr>
        <xdr:cNvPr id="5" name="Rectángulo 4">
          <a:hlinkClick xmlns:r="http://schemas.openxmlformats.org/officeDocument/2006/relationships" r:id="rId2"/>
          <a:extLst>
            <a:ext uri="{FF2B5EF4-FFF2-40B4-BE49-F238E27FC236}">
              <a16:creationId xmlns:a16="http://schemas.microsoft.com/office/drawing/2014/main" xmlns="" id="{4C5C1709-0DA6-4509-AA8D-42A6C1CD7CD3}"/>
            </a:ext>
          </a:extLst>
        </xdr:cNvPr>
        <xdr:cNvSpPr/>
      </xdr:nvSpPr>
      <xdr:spPr>
        <a:xfrm>
          <a:off x="2707216"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86769</xdr:colOff>
      <xdr:row>0</xdr:row>
      <xdr:rowOff>2116</xdr:rowOff>
    </xdr:from>
    <xdr:to>
      <xdr:col>8</xdr:col>
      <xdr:colOff>2769</xdr:colOff>
      <xdr:row>0</xdr:row>
      <xdr:rowOff>180975</xdr:rowOff>
    </xdr:to>
    <xdr:sp macro="" textlink="">
      <xdr:nvSpPr>
        <xdr:cNvPr id="6" name="Rectángulo 5">
          <a:hlinkClick xmlns:r="http://schemas.openxmlformats.org/officeDocument/2006/relationships" r:id="rId3"/>
          <a:extLst>
            <a:ext uri="{FF2B5EF4-FFF2-40B4-BE49-F238E27FC236}">
              <a16:creationId xmlns:a16="http://schemas.microsoft.com/office/drawing/2014/main" xmlns="" id="{9AD5BC57-797E-4FB1-9FD8-3A3F961BBB8B}"/>
            </a:ext>
          </a:extLst>
        </xdr:cNvPr>
        <xdr:cNvSpPr/>
      </xdr:nvSpPr>
      <xdr:spPr>
        <a:xfrm>
          <a:off x="4658769"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678000</xdr:colOff>
      <xdr:row>0</xdr:row>
      <xdr:rowOff>180975</xdr:rowOff>
    </xdr:to>
    <xdr:sp macro="" textlink="">
      <xdr:nvSpPr>
        <xdr:cNvPr id="4" name="Rectángulo 3">
          <a:hlinkClick xmlns:r="http://schemas.openxmlformats.org/officeDocument/2006/relationships" r:id="rId1"/>
          <a:extLst>
            <a:ext uri="{FF2B5EF4-FFF2-40B4-BE49-F238E27FC236}">
              <a16:creationId xmlns:a16="http://schemas.microsoft.com/office/drawing/2014/main" xmlns="" id="{BCE2972A-281F-4FE9-816F-A8F6CE1DBA13}"/>
            </a:ext>
          </a:extLst>
        </xdr:cNvPr>
        <xdr:cNvSpPr/>
      </xdr:nvSpPr>
      <xdr:spPr>
        <a:xfrm>
          <a:off x="7620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421216</xdr:colOff>
      <xdr:row>0</xdr:row>
      <xdr:rowOff>0</xdr:rowOff>
    </xdr:from>
    <xdr:to>
      <xdr:col>5</xdr:col>
      <xdr:colOff>337216</xdr:colOff>
      <xdr:row>0</xdr:row>
      <xdr:rowOff>180975</xdr:rowOff>
    </xdr:to>
    <xdr:sp macro="" textlink="">
      <xdr:nvSpPr>
        <xdr:cNvPr id="5" name="Rectángulo 4">
          <a:hlinkClick xmlns:r="http://schemas.openxmlformats.org/officeDocument/2006/relationships" r:id="rId2"/>
          <a:extLst>
            <a:ext uri="{FF2B5EF4-FFF2-40B4-BE49-F238E27FC236}">
              <a16:creationId xmlns:a16="http://schemas.microsoft.com/office/drawing/2014/main" xmlns="" id="{C33A8997-4597-43C9-A5B4-0D4785D25D48}"/>
            </a:ext>
          </a:extLst>
        </xdr:cNvPr>
        <xdr:cNvSpPr/>
      </xdr:nvSpPr>
      <xdr:spPr>
        <a:xfrm>
          <a:off x="2707216"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86769</xdr:colOff>
      <xdr:row>0</xdr:row>
      <xdr:rowOff>2116</xdr:rowOff>
    </xdr:from>
    <xdr:to>
      <xdr:col>8</xdr:col>
      <xdr:colOff>2769</xdr:colOff>
      <xdr:row>0</xdr:row>
      <xdr:rowOff>180975</xdr:rowOff>
    </xdr:to>
    <xdr:sp macro="" textlink="">
      <xdr:nvSpPr>
        <xdr:cNvPr id="6" name="Rectángulo 5">
          <a:hlinkClick xmlns:r="http://schemas.openxmlformats.org/officeDocument/2006/relationships" r:id="rId3"/>
          <a:extLst>
            <a:ext uri="{FF2B5EF4-FFF2-40B4-BE49-F238E27FC236}">
              <a16:creationId xmlns:a16="http://schemas.microsoft.com/office/drawing/2014/main" xmlns="" id="{97A0546D-727D-44EF-A6B7-770052041890}"/>
            </a:ext>
          </a:extLst>
        </xdr:cNvPr>
        <xdr:cNvSpPr/>
      </xdr:nvSpPr>
      <xdr:spPr>
        <a:xfrm>
          <a:off x="4658769"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678000</xdr:colOff>
      <xdr:row>0</xdr:row>
      <xdr:rowOff>180975</xdr:rowOff>
    </xdr:to>
    <xdr:sp macro="" textlink="">
      <xdr:nvSpPr>
        <xdr:cNvPr id="4" name="Rectángulo 3">
          <a:hlinkClick xmlns:r="http://schemas.openxmlformats.org/officeDocument/2006/relationships" r:id="rId1"/>
          <a:extLst>
            <a:ext uri="{FF2B5EF4-FFF2-40B4-BE49-F238E27FC236}">
              <a16:creationId xmlns:a16="http://schemas.microsoft.com/office/drawing/2014/main" xmlns="" id="{2FEEDA90-131F-4ACB-911D-3DF5C8C3F2EF}"/>
            </a:ext>
          </a:extLst>
        </xdr:cNvPr>
        <xdr:cNvSpPr/>
      </xdr:nvSpPr>
      <xdr:spPr>
        <a:xfrm>
          <a:off x="7620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421216</xdr:colOff>
      <xdr:row>0</xdr:row>
      <xdr:rowOff>0</xdr:rowOff>
    </xdr:from>
    <xdr:to>
      <xdr:col>5</xdr:col>
      <xdr:colOff>337216</xdr:colOff>
      <xdr:row>0</xdr:row>
      <xdr:rowOff>180975</xdr:rowOff>
    </xdr:to>
    <xdr:sp macro="" textlink="">
      <xdr:nvSpPr>
        <xdr:cNvPr id="5" name="Rectángulo 4">
          <a:hlinkClick xmlns:r="http://schemas.openxmlformats.org/officeDocument/2006/relationships" r:id="rId2"/>
          <a:extLst>
            <a:ext uri="{FF2B5EF4-FFF2-40B4-BE49-F238E27FC236}">
              <a16:creationId xmlns:a16="http://schemas.microsoft.com/office/drawing/2014/main" xmlns="" id="{A1EE8B7E-C998-4DCB-BD9C-5238CAF70E2C}"/>
            </a:ext>
          </a:extLst>
        </xdr:cNvPr>
        <xdr:cNvSpPr/>
      </xdr:nvSpPr>
      <xdr:spPr>
        <a:xfrm>
          <a:off x="2707216"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86769</xdr:colOff>
      <xdr:row>0</xdr:row>
      <xdr:rowOff>2116</xdr:rowOff>
    </xdr:from>
    <xdr:to>
      <xdr:col>8</xdr:col>
      <xdr:colOff>2769</xdr:colOff>
      <xdr:row>0</xdr:row>
      <xdr:rowOff>180975</xdr:rowOff>
    </xdr:to>
    <xdr:sp macro="" textlink="">
      <xdr:nvSpPr>
        <xdr:cNvPr id="6" name="Rectángulo 5">
          <a:hlinkClick xmlns:r="http://schemas.openxmlformats.org/officeDocument/2006/relationships" r:id="rId3"/>
          <a:extLst>
            <a:ext uri="{FF2B5EF4-FFF2-40B4-BE49-F238E27FC236}">
              <a16:creationId xmlns:a16="http://schemas.microsoft.com/office/drawing/2014/main" xmlns="" id="{515A7CAA-CF07-4673-B326-3468BB19CC97}"/>
            </a:ext>
          </a:extLst>
        </xdr:cNvPr>
        <xdr:cNvSpPr/>
      </xdr:nvSpPr>
      <xdr:spPr>
        <a:xfrm>
          <a:off x="4658769"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678000</xdr:colOff>
      <xdr:row>0</xdr:row>
      <xdr:rowOff>180975</xdr:rowOff>
    </xdr:to>
    <xdr:sp macro="" textlink="">
      <xdr:nvSpPr>
        <xdr:cNvPr id="4" name="Rectángulo 3">
          <a:hlinkClick xmlns:r="http://schemas.openxmlformats.org/officeDocument/2006/relationships" r:id="rId1"/>
          <a:extLst>
            <a:ext uri="{FF2B5EF4-FFF2-40B4-BE49-F238E27FC236}">
              <a16:creationId xmlns:a16="http://schemas.microsoft.com/office/drawing/2014/main" xmlns="" id="{8124992A-BA5A-4B46-A916-0BA86F4B327C}"/>
            </a:ext>
          </a:extLst>
        </xdr:cNvPr>
        <xdr:cNvSpPr/>
      </xdr:nvSpPr>
      <xdr:spPr>
        <a:xfrm>
          <a:off x="7620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421216</xdr:colOff>
      <xdr:row>0</xdr:row>
      <xdr:rowOff>0</xdr:rowOff>
    </xdr:from>
    <xdr:to>
      <xdr:col>5</xdr:col>
      <xdr:colOff>337216</xdr:colOff>
      <xdr:row>0</xdr:row>
      <xdr:rowOff>180975</xdr:rowOff>
    </xdr:to>
    <xdr:sp macro="" textlink="">
      <xdr:nvSpPr>
        <xdr:cNvPr id="5" name="Rectángulo 4">
          <a:hlinkClick xmlns:r="http://schemas.openxmlformats.org/officeDocument/2006/relationships" r:id="rId2"/>
          <a:extLst>
            <a:ext uri="{FF2B5EF4-FFF2-40B4-BE49-F238E27FC236}">
              <a16:creationId xmlns:a16="http://schemas.microsoft.com/office/drawing/2014/main" xmlns="" id="{D0928894-FBFA-4B18-B7D3-03B08A67E31E}"/>
            </a:ext>
          </a:extLst>
        </xdr:cNvPr>
        <xdr:cNvSpPr/>
      </xdr:nvSpPr>
      <xdr:spPr>
        <a:xfrm>
          <a:off x="2707216"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86769</xdr:colOff>
      <xdr:row>0</xdr:row>
      <xdr:rowOff>2116</xdr:rowOff>
    </xdr:from>
    <xdr:to>
      <xdr:col>8</xdr:col>
      <xdr:colOff>2769</xdr:colOff>
      <xdr:row>0</xdr:row>
      <xdr:rowOff>180975</xdr:rowOff>
    </xdr:to>
    <xdr:sp macro="" textlink="">
      <xdr:nvSpPr>
        <xdr:cNvPr id="6" name="Rectángulo 5">
          <a:hlinkClick xmlns:r="http://schemas.openxmlformats.org/officeDocument/2006/relationships" r:id="rId3"/>
          <a:extLst>
            <a:ext uri="{FF2B5EF4-FFF2-40B4-BE49-F238E27FC236}">
              <a16:creationId xmlns:a16="http://schemas.microsoft.com/office/drawing/2014/main" xmlns="" id="{D9AE9A9D-6C7B-4BF9-8FD5-D242BE846EBA}"/>
            </a:ext>
          </a:extLst>
        </xdr:cNvPr>
        <xdr:cNvSpPr/>
      </xdr:nvSpPr>
      <xdr:spPr>
        <a:xfrm>
          <a:off x="4658769"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678000</xdr:colOff>
      <xdr:row>0</xdr:row>
      <xdr:rowOff>180975</xdr:rowOff>
    </xdr:to>
    <xdr:sp macro="" textlink="">
      <xdr:nvSpPr>
        <xdr:cNvPr id="4" name="Rectángulo 3">
          <a:hlinkClick xmlns:r="http://schemas.openxmlformats.org/officeDocument/2006/relationships" r:id="rId1"/>
          <a:extLst>
            <a:ext uri="{FF2B5EF4-FFF2-40B4-BE49-F238E27FC236}">
              <a16:creationId xmlns:a16="http://schemas.microsoft.com/office/drawing/2014/main" xmlns="" id="{A563E29B-1236-41A7-A509-0957262E8919}"/>
            </a:ext>
          </a:extLst>
        </xdr:cNvPr>
        <xdr:cNvSpPr/>
      </xdr:nvSpPr>
      <xdr:spPr>
        <a:xfrm>
          <a:off x="7620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421216</xdr:colOff>
      <xdr:row>0</xdr:row>
      <xdr:rowOff>0</xdr:rowOff>
    </xdr:from>
    <xdr:to>
      <xdr:col>5</xdr:col>
      <xdr:colOff>337216</xdr:colOff>
      <xdr:row>0</xdr:row>
      <xdr:rowOff>180975</xdr:rowOff>
    </xdr:to>
    <xdr:sp macro="" textlink="">
      <xdr:nvSpPr>
        <xdr:cNvPr id="5" name="Rectángulo 4">
          <a:hlinkClick xmlns:r="http://schemas.openxmlformats.org/officeDocument/2006/relationships" r:id="rId2"/>
          <a:extLst>
            <a:ext uri="{FF2B5EF4-FFF2-40B4-BE49-F238E27FC236}">
              <a16:creationId xmlns:a16="http://schemas.microsoft.com/office/drawing/2014/main" xmlns="" id="{1F6AD8D7-8B73-43A4-9ABB-B644A4D09331}"/>
            </a:ext>
          </a:extLst>
        </xdr:cNvPr>
        <xdr:cNvSpPr/>
      </xdr:nvSpPr>
      <xdr:spPr>
        <a:xfrm>
          <a:off x="2707216"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86769</xdr:colOff>
      <xdr:row>0</xdr:row>
      <xdr:rowOff>2116</xdr:rowOff>
    </xdr:from>
    <xdr:to>
      <xdr:col>8</xdr:col>
      <xdr:colOff>2769</xdr:colOff>
      <xdr:row>0</xdr:row>
      <xdr:rowOff>180975</xdr:rowOff>
    </xdr:to>
    <xdr:sp macro="" textlink="">
      <xdr:nvSpPr>
        <xdr:cNvPr id="6" name="Rectángulo 5">
          <a:hlinkClick xmlns:r="http://schemas.openxmlformats.org/officeDocument/2006/relationships" r:id="rId3"/>
          <a:extLst>
            <a:ext uri="{FF2B5EF4-FFF2-40B4-BE49-F238E27FC236}">
              <a16:creationId xmlns:a16="http://schemas.microsoft.com/office/drawing/2014/main" xmlns="" id="{A7C44882-A6E9-4B82-A6DF-A3126DBFE9CA}"/>
            </a:ext>
          </a:extLst>
        </xdr:cNvPr>
        <xdr:cNvSpPr/>
      </xdr:nvSpPr>
      <xdr:spPr>
        <a:xfrm>
          <a:off x="4658769"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678000</xdr:colOff>
      <xdr:row>0</xdr:row>
      <xdr:rowOff>180975</xdr:rowOff>
    </xdr:to>
    <xdr:sp macro="" textlink="">
      <xdr:nvSpPr>
        <xdr:cNvPr id="4" name="Rectángulo 3">
          <a:hlinkClick xmlns:r="http://schemas.openxmlformats.org/officeDocument/2006/relationships" r:id="rId1"/>
          <a:extLst>
            <a:ext uri="{FF2B5EF4-FFF2-40B4-BE49-F238E27FC236}">
              <a16:creationId xmlns:a16="http://schemas.microsoft.com/office/drawing/2014/main" xmlns="" id="{41EA1516-DFE5-49F3-B4AA-0A0C7CFA787F}"/>
            </a:ext>
          </a:extLst>
        </xdr:cNvPr>
        <xdr:cNvSpPr/>
      </xdr:nvSpPr>
      <xdr:spPr>
        <a:xfrm>
          <a:off x="7620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421216</xdr:colOff>
      <xdr:row>0</xdr:row>
      <xdr:rowOff>0</xdr:rowOff>
    </xdr:from>
    <xdr:to>
      <xdr:col>5</xdr:col>
      <xdr:colOff>337216</xdr:colOff>
      <xdr:row>0</xdr:row>
      <xdr:rowOff>180975</xdr:rowOff>
    </xdr:to>
    <xdr:sp macro="" textlink="">
      <xdr:nvSpPr>
        <xdr:cNvPr id="5" name="Rectángulo 4">
          <a:hlinkClick xmlns:r="http://schemas.openxmlformats.org/officeDocument/2006/relationships" r:id="rId2"/>
          <a:extLst>
            <a:ext uri="{FF2B5EF4-FFF2-40B4-BE49-F238E27FC236}">
              <a16:creationId xmlns:a16="http://schemas.microsoft.com/office/drawing/2014/main" xmlns="" id="{B5269E43-3493-45CA-B2E0-EAF31B482597}"/>
            </a:ext>
          </a:extLst>
        </xdr:cNvPr>
        <xdr:cNvSpPr/>
      </xdr:nvSpPr>
      <xdr:spPr>
        <a:xfrm>
          <a:off x="2707216"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86769</xdr:colOff>
      <xdr:row>0</xdr:row>
      <xdr:rowOff>2116</xdr:rowOff>
    </xdr:from>
    <xdr:to>
      <xdr:col>8</xdr:col>
      <xdr:colOff>2769</xdr:colOff>
      <xdr:row>0</xdr:row>
      <xdr:rowOff>180975</xdr:rowOff>
    </xdr:to>
    <xdr:sp macro="" textlink="">
      <xdr:nvSpPr>
        <xdr:cNvPr id="6" name="Rectángulo 5">
          <a:hlinkClick xmlns:r="http://schemas.openxmlformats.org/officeDocument/2006/relationships" r:id="rId3"/>
          <a:extLst>
            <a:ext uri="{FF2B5EF4-FFF2-40B4-BE49-F238E27FC236}">
              <a16:creationId xmlns:a16="http://schemas.microsoft.com/office/drawing/2014/main" xmlns="" id="{822B53A7-AA2F-42A4-BC65-A96BE5965B26}"/>
            </a:ext>
          </a:extLst>
        </xdr:cNvPr>
        <xdr:cNvSpPr/>
      </xdr:nvSpPr>
      <xdr:spPr>
        <a:xfrm>
          <a:off x="4658769"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678000</xdr:colOff>
      <xdr:row>0</xdr:row>
      <xdr:rowOff>180975</xdr:rowOff>
    </xdr:to>
    <xdr:sp macro="" textlink="">
      <xdr:nvSpPr>
        <xdr:cNvPr id="4" name="Rectángulo 3">
          <a:hlinkClick xmlns:r="http://schemas.openxmlformats.org/officeDocument/2006/relationships" r:id="rId1"/>
          <a:extLst>
            <a:ext uri="{FF2B5EF4-FFF2-40B4-BE49-F238E27FC236}">
              <a16:creationId xmlns:a16="http://schemas.microsoft.com/office/drawing/2014/main" xmlns="" id="{138FB25B-D354-405B-AFCB-F6B229DE53C7}"/>
            </a:ext>
          </a:extLst>
        </xdr:cNvPr>
        <xdr:cNvSpPr/>
      </xdr:nvSpPr>
      <xdr:spPr>
        <a:xfrm>
          <a:off x="3810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421216</xdr:colOff>
      <xdr:row>0</xdr:row>
      <xdr:rowOff>0</xdr:rowOff>
    </xdr:from>
    <xdr:to>
      <xdr:col>5</xdr:col>
      <xdr:colOff>337216</xdr:colOff>
      <xdr:row>0</xdr:row>
      <xdr:rowOff>180975</xdr:rowOff>
    </xdr:to>
    <xdr:sp macro="" textlink="">
      <xdr:nvSpPr>
        <xdr:cNvPr id="5" name="Rectángulo 4">
          <a:hlinkClick xmlns:r="http://schemas.openxmlformats.org/officeDocument/2006/relationships" r:id="rId2"/>
          <a:extLst>
            <a:ext uri="{FF2B5EF4-FFF2-40B4-BE49-F238E27FC236}">
              <a16:creationId xmlns:a16="http://schemas.microsoft.com/office/drawing/2014/main" xmlns="" id="{C0F2585C-A3AA-4FA2-8474-D26A09A50BBA}"/>
            </a:ext>
          </a:extLst>
        </xdr:cNvPr>
        <xdr:cNvSpPr/>
      </xdr:nvSpPr>
      <xdr:spPr>
        <a:xfrm>
          <a:off x="2326216"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86769</xdr:colOff>
      <xdr:row>0</xdr:row>
      <xdr:rowOff>2116</xdr:rowOff>
    </xdr:from>
    <xdr:to>
      <xdr:col>8</xdr:col>
      <xdr:colOff>2769</xdr:colOff>
      <xdr:row>0</xdr:row>
      <xdr:rowOff>180975</xdr:rowOff>
    </xdr:to>
    <xdr:sp macro="" textlink="">
      <xdr:nvSpPr>
        <xdr:cNvPr id="6" name="Rectángulo 5">
          <a:hlinkClick xmlns:r="http://schemas.openxmlformats.org/officeDocument/2006/relationships" r:id="rId3"/>
          <a:extLst>
            <a:ext uri="{FF2B5EF4-FFF2-40B4-BE49-F238E27FC236}">
              <a16:creationId xmlns:a16="http://schemas.microsoft.com/office/drawing/2014/main" xmlns="" id="{B0195AA3-A967-476F-911C-45BEBD11C1CE}"/>
            </a:ext>
          </a:extLst>
        </xdr:cNvPr>
        <xdr:cNvSpPr/>
      </xdr:nvSpPr>
      <xdr:spPr>
        <a:xfrm>
          <a:off x="4277769"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27.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678000</xdr:colOff>
      <xdr:row>0</xdr:row>
      <xdr:rowOff>180975</xdr:rowOff>
    </xdr:to>
    <xdr:sp macro="" textlink="">
      <xdr:nvSpPr>
        <xdr:cNvPr id="4" name="Rectángulo 3">
          <a:hlinkClick xmlns:r="http://schemas.openxmlformats.org/officeDocument/2006/relationships" r:id="rId1"/>
          <a:extLst>
            <a:ext uri="{FF2B5EF4-FFF2-40B4-BE49-F238E27FC236}">
              <a16:creationId xmlns:a16="http://schemas.microsoft.com/office/drawing/2014/main" xmlns="" id="{E210CC3A-169F-481F-B50C-AC63AD6E1E82}"/>
            </a:ext>
          </a:extLst>
        </xdr:cNvPr>
        <xdr:cNvSpPr/>
      </xdr:nvSpPr>
      <xdr:spPr>
        <a:xfrm>
          <a:off x="7620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421216</xdr:colOff>
      <xdr:row>0</xdr:row>
      <xdr:rowOff>0</xdr:rowOff>
    </xdr:from>
    <xdr:to>
      <xdr:col>5</xdr:col>
      <xdr:colOff>337216</xdr:colOff>
      <xdr:row>0</xdr:row>
      <xdr:rowOff>180975</xdr:rowOff>
    </xdr:to>
    <xdr:sp macro="" textlink="">
      <xdr:nvSpPr>
        <xdr:cNvPr id="5" name="Rectángulo 4">
          <a:hlinkClick xmlns:r="http://schemas.openxmlformats.org/officeDocument/2006/relationships" r:id="rId2"/>
          <a:extLst>
            <a:ext uri="{FF2B5EF4-FFF2-40B4-BE49-F238E27FC236}">
              <a16:creationId xmlns:a16="http://schemas.microsoft.com/office/drawing/2014/main" xmlns="" id="{287D765A-4C59-424B-B684-C12ADF569072}"/>
            </a:ext>
          </a:extLst>
        </xdr:cNvPr>
        <xdr:cNvSpPr/>
      </xdr:nvSpPr>
      <xdr:spPr>
        <a:xfrm>
          <a:off x="2707216"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86769</xdr:colOff>
      <xdr:row>0</xdr:row>
      <xdr:rowOff>2116</xdr:rowOff>
    </xdr:from>
    <xdr:to>
      <xdr:col>8</xdr:col>
      <xdr:colOff>2769</xdr:colOff>
      <xdr:row>0</xdr:row>
      <xdr:rowOff>180975</xdr:rowOff>
    </xdr:to>
    <xdr:sp macro="" textlink="">
      <xdr:nvSpPr>
        <xdr:cNvPr id="6" name="Rectángulo 5">
          <a:hlinkClick xmlns:r="http://schemas.openxmlformats.org/officeDocument/2006/relationships" r:id="rId3"/>
          <a:extLst>
            <a:ext uri="{FF2B5EF4-FFF2-40B4-BE49-F238E27FC236}">
              <a16:creationId xmlns:a16="http://schemas.microsoft.com/office/drawing/2014/main" xmlns="" id="{48DDC88E-8E7C-431C-A3DA-0ABC79A0F135}"/>
            </a:ext>
          </a:extLst>
        </xdr:cNvPr>
        <xdr:cNvSpPr/>
      </xdr:nvSpPr>
      <xdr:spPr>
        <a:xfrm>
          <a:off x="4658769"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28.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678000</xdr:colOff>
      <xdr:row>0</xdr:row>
      <xdr:rowOff>180975</xdr:rowOff>
    </xdr:to>
    <xdr:sp macro="" textlink="">
      <xdr:nvSpPr>
        <xdr:cNvPr id="4" name="Rectángulo 3">
          <a:hlinkClick xmlns:r="http://schemas.openxmlformats.org/officeDocument/2006/relationships" r:id="rId1"/>
          <a:extLst>
            <a:ext uri="{FF2B5EF4-FFF2-40B4-BE49-F238E27FC236}">
              <a16:creationId xmlns:a16="http://schemas.microsoft.com/office/drawing/2014/main" xmlns="" id="{ADF9729D-2893-4D0D-9E82-475C5371A53D}"/>
            </a:ext>
          </a:extLst>
        </xdr:cNvPr>
        <xdr:cNvSpPr/>
      </xdr:nvSpPr>
      <xdr:spPr>
        <a:xfrm>
          <a:off x="7620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11641</xdr:colOff>
      <xdr:row>0</xdr:row>
      <xdr:rowOff>0</xdr:rowOff>
    </xdr:from>
    <xdr:to>
      <xdr:col>4</xdr:col>
      <xdr:colOff>689641</xdr:colOff>
      <xdr:row>0</xdr:row>
      <xdr:rowOff>180975</xdr:rowOff>
    </xdr:to>
    <xdr:sp macro="" textlink="">
      <xdr:nvSpPr>
        <xdr:cNvPr id="5" name="Rectángulo 4">
          <a:hlinkClick xmlns:r="http://schemas.openxmlformats.org/officeDocument/2006/relationships" r:id="rId2"/>
          <a:extLst>
            <a:ext uri="{FF2B5EF4-FFF2-40B4-BE49-F238E27FC236}">
              <a16:creationId xmlns:a16="http://schemas.microsoft.com/office/drawing/2014/main" xmlns="" id="{8F7E62B8-3851-45D9-8324-521EDC533B22}"/>
            </a:ext>
          </a:extLst>
        </xdr:cNvPr>
        <xdr:cNvSpPr/>
      </xdr:nvSpPr>
      <xdr:spPr>
        <a:xfrm>
          <a:off x="1916641"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5</xdr:col>
      <xdr:colOff>39144</xdr:colOff>
      <xdr:row>0</xdr:row>
      <xdr:rowOff>2116</xdr:rowOff>
    </xdr:from>
    <xdr:to>
      <xdr:col>6</xdr:col>
      <xdr:colOff>717144</xdr:colOff>
      <xdr:row>0</xdr:row>
      <xdr:rowOff>180975</xdr:rowOff>
    </xdr:to>
    <xdr:sp macro="" textlink="">
      <xdr:nvSpPr>
        <xdr:cNvPr id="6" name="Rectángulo 5">
          <a:hlinkClick xmlns:r="http://schemas.openxmlformats.org/officeDocument/2006/relationships" r:id="rId3"/>
          <a:extLst>
            <a:ext uri="{FF2B5EF4-FFF2-40B4-BE49-F238E27FC236}">
              <a16:creationId xmlns:a16="http://schemas.microsoft.com/office/drawing/2014/main" xmlns="" id="{4AC67792-8E70-48E4-9A80-34D9E50BBBE2}"/>
            </a:ext>
          </a:extLst>
        </xdr:cNvPr>
        <xdr:cNvSpPr/>
      </xdr:nvSpPr>
      <xdr:spPr>
        <a:xfrm>
          <a:off x="3468144"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INDICADORES</a:t>
          </a:r>
        </a:p>
      </xdr:txBody>
    </xdr:sp>
    <xdr:clientData/>
  </xdr:twoCellAnchor>
  <xdr:twoCellAnchor>
    <xdr:from>
      <xdr:col>7</xdr:col>
      <xdr:colOff>77244</xdr:colOff>
      <xdr:row>0</xdr:row>
      <xdr:rowOff>2116</xdr:rowOff>
    </xdr:from>
    <xdr:to>
      <xdr:col>8</xdr:col>
      <xdr:colOff>755244</xdr:colOff>
      <xdr:row>0</xdr:row>
      <xdr:rowOff>180975</xdr:rowOff>
    </xdr:to>
    <xdr:sp macro="" textlink="">
      <xdr:nvSpPr>
        <xdr:cNvPr id="7" name="Rectángulo 6">
          <a:hlinkClick xmlns:r="http://schemas.openxmlformats.org/officeDocument/2006/relationships" r:id="rId4"/>
          <a:extLst>
            <a:ext uri="{FF2B5EF4-FFF2-40B4-BE49-F238E27FC236}">
              <a16:creationId xmlns:a16="http://schemas.microsoft.com/office/drawing/2014/main" xmlns="" id="{C09EADA4-4915-4CB1-B378-F5DD72BDCCF2}"/>
            </a:ext>
          </a:extLst>
        </xdr:cNvPr>
        <xdr:cNvSpPr/>
      </xdr:nvSpPr>
      <xdr:spPr>
        <a:xfrm>
          <a:off x="5030244"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IND.</a:t>
          </a:r>
          <a:r>
            <a:rPr lang="es-CO" sz="1100" baseline="0">
              <a:solidFill>
                <a:srgbClr val="0070C0"/>
              </a:solidFill>
              <a:latin typeface="Work Sans" panose="00000500000000000000" pitchFamily="50" charset="0"/>
            </a:rPr>
            <a:t> GESTIÓN</a:t>
          </a:r>
          <a:endParaRPr lang="es-CO" sz="1100">
            <a:solidFill>
              <a:srgbClr val="0070C0"/>
            </a:solidFill>
            <a:latin typeface="Work Sans" panose="00000500000000000000" pitchFamily="50" charset="0"/>
          </a:endParaRPr>
        </a:p>
      </xdr:txBody>
    </xdr:sp>
    <xdr:clientData/>
  </xdr:twoCellAnchor>
</xdr:wsDr>
</file>

<file path=xl/drawings/drawing29.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678000</xdr:colOff>
      <xdr:row>0</xdr:row>
      <xdr:rowOff>180975</xdr:rowOff>
    </xdr:to>
    <xdr:sp macro="" textlink="">
      <xdr:nvSpPr>
        <xdr:cNvPr id="4" name="Rectángulo 3">
          <a:hlinkClick xmlns:r="http://schemas.openxmlformats.org/officeDocument/2006/relationships" r:id="rId1"/>
          <a:extLst>
            <a:ext uri="{FF2B5EF4-FFF2-40B4-BE49-F238E27FC236}">
              <a16:creationId xmlns:a16="http://schemas.microsoft.com/office/drawing/2014/main" xmlns="" id="{F6C038F9-3E11-47ED-9B25-1FF1E0314F5C}"/>
            </a:ext>
          </a:extLst>
        </xdr:cNvPr>
        <xdr:cNvSpPr/>
      </xdr:nvSpPr>
      <xdr:spPr>
        <a:xfrm>
          <a:off x="7620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421216</xdr:colOff>
      <xdr:row>0</xdr:row>
      <xdr:rowOff>0</xdr:rowOff>
    </xdr:from>
    <xdr:to>
      <xdr:col>5</xdr:col>
      <xdr:colOff>337216</xdr:colOff>
      <xdr:row>0</xdr:row>
      <xdr:rowOff>180975</xdr:rowOff>
    </xdr:to>
    <xdr:sp macro="" textlink="">
      <xdr:nvSpPr>
        <xdr:cNvPr id="5" name="Rectángulo 4">
          <a:hlinkClick xmlns:r="http://schemas.openxmlformats.org/officeDocument/2006/relationships" r:id="rId2"/>
          <a:extLst>
            <a:ext uri="{FF2B5EF4-FFF2-40B4-BE49-F238E27FC236}">
              <a16:creationId xmlns:a16="http://schemas.microsoft.com/office/drawing/2014/main" xmlns="" id="{7277CE06-9D0F-4937-9F08-CCB39C84A574}"/>
            </a:ext>
          </a:extLst>
        </xdr:cNvPr>
        <xdr:cNvSpPr/>
      </xdr:nvSpPr>
      <xdr:spPr>
        <a:xfrm>
          <a:off x="2707216"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86769</xdr:colOff>
      <xdr:row>0</xdr:row>
      <xdr:rowOff>2116</xdr:rowOff>
    </xdr:from>
    <xdr:to>
      <xdr:col>8</xdr:col>
      <xdr:colOff>2769</xdr:colOff>
      <xdr:row>0</xdr:row>
      <xdr:rowOff>180975</xdr:rowOff>
    </xdr:to>
    <xdr:sp macro="" textlink="">
      <xdr:nvSpPr>
        <xdr:cNvPr id="6" name="Rectángulo 5">
          <a:hlinkClick xmlns:r="http://schemas.openxmlformats.org/officeDocument/2006/relationships" r:id="rId3"/>
          <a:extLst>
            <a:ext uri="{FF2B5EF4-FFF2-40B4-BE49-F238E27FC236}">
              <a16:creationId xmlns:a16="http://schemas.microsoft.com/office/drawing/2014/main" xmlns="" id="{FAFB5B36-9C71-4527-B515-B50DC2D381E3}"/>
            </a:ext>
          </a:extLst>
        </xdr:cNvPr>
        <xdr:cNvSpPr/>
      </xdr:nvSpPr>
      <xdr:spPr>
        <a:xfrm>
          <a:off x="4658769"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404814</xdr:colOff>
      <xdr:row>6</xdr:row>
      <xdr:rowOff>0</xdr:rowOff>
    </xdr:from>
    <xdr:to>
      <xdr:col>11</xdr:col>
      <xdr:colOff>349250</xdr:colOff>
      <xdr:row>34</xdr:row>
      <xdr:rowOff>74083</xdr:rowOff>
    </xdr:to>
    <xdr:graphicFrame macro="">
      <xdr:nvGraphicFramePr>
        <xdr:cNvPr id="2" name="Diagrama 1">
          <a:extLst>
            <a:ext uri="{FF2B5EF4-FFF2-40B4-BE49-F238E27FC236}">
              <a16:creationId xmlns:a16="http://schemas.microsoft.com/office/drawing/2014/main" xmlns="" id="{00000000-0008-0000-0200-000002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twoCellAnchor editAs="oneCell">
    <xdr:from>
      <xdr:col>7</xdr:col>
      <xdr:colOff>372687</xdr:colOff>
      <xdr:row>10</xdr:row>
      <xdr:rowOff>145521</xdr:rowOff>
    </xdr:from>
    <xdr:to>
      <xdr:col>7</xdr:col>
      <xdr:colOff>744354</xdr:colOff>
      <xdr:row>12</xdr:row>
      <xdr:rowOff>137053</xdr:rowOff>
    </xdr:to>
    <xdr:pic>
      <xdr:nvPicPr>
        <xdr:cNvPr id="5" name="Gráfico 4" descr="Mano con dedo índice apuntando a la derecha">
          <a:extLst>
            <a:ext uri="{FF2B5EF4-FFF2-40B4-BE49-F238E27FC236}">
              <a16:creationId xmlns:a16="http://schemas.microsoft.com/office/drawing/2014/main" xmlns="" id="{549051A7-6DA3-4E0D-9653-F5CA224CC95F}"/>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xmlns="" r:embed="rId7"/>
            </a:ext>
          </a:extLst>
        </a:blip>
        <a:stretch>
          <a:fillRect/>
        </a:stretch>
      </xdr:blipFill>
      <xdr:spPr>
        <a:xfrm rot="14063613">
          <a:off x="5833255" y="2368453"/>
          <a:ext cx="372532" cy="371667"/>
        </a:xfrm>
        <a:prstGeom prst="rect">
          <a:avLst/>
        </a:prstGeom>
      </xdr:spPr>
    </xdr:pic>
    <xdr:clientData/>
  </xdr:twoCellAnchor>
  <xdr:twoCellAnchor editAs="oneCell">
    <xdr:from>
      <xdr:col>9</xdr:col>
      <xdr:colOff>763968</xdr:colOff>
      <xdr:row>21</xdr:row>
      <xdr:rowOff>121595</xdr:rowOff>
    </xdr:from>
    <xdr:to>
      <xdr:col>10</xdr:col>
      <xdr:colOff>288968</xdr:colOff>
      <xdr:row>23</xdr:row>
      <xdr:rowOff>113127</xdr:rowOff>
    </xdr:to>
    <xdr:pic>
      <xdr:nvPicPr>
        <xdr:cNvPr id="6" name="Gráfico 5" descr="Mano con dedo índice apuntando a la derecha">
          <a:extLst>
            <a:ext uri="{FF2B5EF4-FFF2-40B4-BE49-F238E27FC236}">
              <a16:creationId xmlns:a16="http://schemas.microsoft.com/office/drawing/2014/main" xmlns="" id="{E05713A8-17DE-41E4-8204-140889DAF92B}"/>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 uri="{96DAC541-7B7A-43D3-8B79-37D633B846F1}">
              <asvg:svgBlip xmlns:asvg="http://schemas.microsoft.com/office/drawing/2016/SVG/main" xmlns="" r:embed="rId7"/>
            </a:ext>
          </a:extLst>
        </a:blip>
        <a:stretch>
          <a:fillRect/>
        </a:stretch>
      </xdr:blipFill>
      <xdr:spPr>
        <a:xfrm rot="14063613">
          <a:off x="7917869" y="4440027"/>
          <a:ext cx="372532" cy="371667"/>
        </a:xfrm>
        <a:prstGeom prst="rect">
          <a:avLst/>
        </a:prstGeom>
      </xdr:spPr>
    </xdr:pic>
    <xdr:clientData/>
  </xdr:twoCellAnchor>
  <xdr:twoCellAnchor editAs="oneCell">
    <xdr:from>
      <xdr:col>7</xdr:col>
      <xdr:colOff>388713</xdr:colOff>
      <xdr:row>32</xdr:row>
      <xdr:rowOff>121480</xdr:rowOff>
    </xdr:from>
    <xdr:to>
      <xdr:col>7</xdr:col>
      <xdr:colOff>760380</xdr:colOff>
      <xdr:row>34</xdr:row>
      <xdr:rowOff>113012</xdr:rowOff>
    </xdr:to>
    <xdr:pic>
      <xdr:nvPicPr>
        <xdr:cNvPr id="7" name="Gráfico 6" descr="Mano con dedo índice apuntando a la derecha">
          <a:extLst>
            <a:ext uri="{FF2B5EF4-FFF2-40B4-BE49-F238E27FC236}">
              <a16:creationId xmlns:a16="http://schemas.microsoft.com/office/drawing/2014/main" xmlns="" id="{75200399-CDD9-40E1-937C-E19FCDACA674}"/>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xmlns="" r:embed="rId7"/>
            </a:ext>
          </a:extLst>
        </a:blip>
        <a:stretch>
          <a:fillRect/>
        </a:stretch>
      </xdr:blipFill>
      <xdr:spPr>
        <a:xfrm rot="14063613">
          <a:off x="5849281" y="6535412"/>
          <a:ext cx="372532" cy="371667"/>
        </a:xfrm>
        <a:prstGeom prst="rect">
          <a:avLst/>
        </a:prstGeom>
      </xdr:spPr>
    </xdr:pic>
    <xdr:clientData/>
  </xdr:twoCellAnchor>
  <xdr:twoCellAnchor editAs="oneCell">
    <xdr:from>
      <xdr:col>4</xdr:col>
      <xdr:colOff>838960</xdr:colOff>
      <xdr:row>21</xdr:row>
      <xdr:rowOff>139321</xdr:rowOff>
    </xdr:from>
    <xdr:to>
      <xdr:col>5</xdr:col>
      <xdr:colOff>363960</xdr:colOff>
      <xdr:row>23</xdr:row>
      <xdr:rowOff>130853</xdr:rowOff>
    </xdr:to>
    <xdr:pic>
      <xdr:nvPicPr>
        <xdr:cNvPr id="8" name="Gráfico 7" descr="Mano con dedo índice apuntando a la derecha">
          <a:extLst>
            <a:ext uri="{FF2B5EF4-FFF2-40B4-BE49-F238E27FC236}">
              <a16:creationId xmlns:a16="http://schemas.microsoft.com/office/drawing/2014/main" xmlns="" id="{E22249BF-98D7-4DCF-AC5E-3233A134E7D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 uri="{96DAC541-7B7A-43D3-8B79-37D633B846F1}">
              <asvg:svgBlip xmlns:asvg="http://schemas.microsoft.com/office/drawing/2016/SVG/main" xmlns="" r:embed="rId7"/>
            </a:ext>
          </a:extLst>
        </a:blip>
        <a:stretch>
          <a:fillRect/>
        </a:stretch>
      </xdr:blipFill>
      <xdr:spPr>
        <a:xfrm rot="14063613">
          <a:off x="3759528" y="4457753"/>
          <a:ext cx="372532" cy="371667"/>
        </a:xfrm>
        <a:prstGeom prst="rect">
          <a:avLst/>
        </a:prstGeom>
      </xdr:spPr>
    </xdr:pic>
    <xdr:clientData/>
  </xdr:twoCellAnchor>
  <xdr:twoCellAnchor>
    <xdr:from>
      <xdr:col>1</xdr:col>
      <xdr:colOff>0</xdr:colOff>
      <xdr:row>0</xdr:row>
      <xdr:rowOff>0</xdr:rowOff>
    </xdr:from>
    <xdr:to>
      <xdr:col>2</xdr:col>
      <xdr:colOff>602971</xdr:colOff>
      <xdr:row>0</xdr:row>
      <xdr:rowOff>243417</xdr:rowOff>
    </xdr:to>
    <xdr:sp macro="" textlink="">
      <xdr:nvSpPr>
        <xdr:cNvPr id="9" name="Rectángulo 8">
          <a:hlinkClick xmlns:r="http://schemas.openxmlformats.org/officeDocument/2006/relationships" r:id="rId9"/>
          <a:extLst>
            <a:ext uri="{FF2B5EF4-FFF2-40B4-BE49-F238E27FC236}">
              <a16:creationId xmlns:a16="http://schemas.microsoft.com/office/drawing/2014/main" xmlns="" id="{AA3114EC-5018-4752-999D-59BBCDBB8C0D}"/>
            </a:ext>
          </a:extLst>
        </xdr:cNvPr>
        <xdr:cNvSpPr/>
      </xdr:nvSpPr>
      <xdr:spPr>
        <a:xfrm>
          <a:off x="381000" y="0"/>
          <a:ext cx="1446614"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wsDr>
</file>

<file path=xl/drawings/drawing30.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678000</xdr:colOff>
      <xdr:row>0</xdr:row>
      <xdr:rowOff>180975</xdr:rowOff>
    </xdr:to>
    <xdr:sp macro="" textlink="">
      <xdr:nvSpPr>
        <xdr:cNvPr id="4" name="Rectángulo 3">
          <a:hlinkClick xmlns:r="http://schemas.openxmlformats.org/officeDocument/2006/relationships" r:id="rId1"/>
          <a:extLst>
            <a:ext uri="{FF2B5EF4-FFF2-40B4-BE49-F238E27FC236}">
              <a16:creationId xmlns:a16="http://schemas.microsoft.com/office/drawing/2014/main" xmlns="" id="{E6BF9E93-0C92-4869-9DD3-6B94A1874B40}"/>
            </a:ext>
          </a:extLst>
        </xdr:cNvPr>
        <xdr:cNvSpPr/>
      </xdr:nvSpPr>
      <xdr:spPr>
        <a:xfrm>
          <a:off x="7620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421216</xdr:colOff>
      <xdr:row>0</xdr:row>
      <xdr:rowOff>0</xdr:rowOff>
    </xdr:from>
    <xdr:to>
      <xdr:col>5</xdr:col>
      <xdr:colOff>337216</xdr:colOff>
      <xdr:row>0</xdr:row>
      <xdr:rowOff>180975</xdr:rowOff>
    </xdr:to>
    <xdr:sp macro="" textlink="">
      <xdr:nvSpPr>
        <xdr:cNvPr id="5" name="Rectángulo 4">
          <a:hlinkClick xmlns:r="http://schemas.openxmlformats.org/officeDocument/2006/relationships" r:id="rId2"/>
          <a:extLst>
            <a:ext uri="{FF2B5EF4-FFF2-40B4-BE49-F238E27FC236}">
              <a16:creationId xmlns:a16="http://schemas.microsoft.com/office/drawing/2014/main" xmlns="" id="{FF1AC8BA-2F8F-44C4-AD0B-242C6D8AEE3C}"/>
            </a:ext>
          </a:extLst>
        </xdr:cNvPr>
        <xdr:cNvSpPr/>
      </xdr:nvSpPr>
      <xdr:spPr>
        <a:xfrm>
          <a:off x="2707216"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86769</xdr:colOff>
      <xdr:row>0</xdr:row>
      <xdr:rowOff>2116</xdr:rowOff>
    </xdr:from>
    <xdr:to>
      <xdr:col>8</xdr:col>
      <xdr:colOff>2769</xdr:colOff>
      <xdr:row>0</xdr:row>
      <xdr:rowOff>180975</xdr:rowOff>
    </xdr:to>
    <xdr:sp macro="" textlink="">
      <xdr:nvSpPr>
        <xdr:cNvPr id="6" name="Rectángulo 5">
          <a:hlinkClick xmlns:r="http://schemas.openxmlformats.org/officeDocument/2006/relationships" r:id="rId3"/>
          <a:extLst>
            <a:ext uri="{FF2B5EF4-FFF2-40B4-BE49-F238E27FC236}">
              <a16:creationId xmlns:a16="http://schemas.microsoft.com/office/drawing/2014/main" xmlns="" id="{D88C7A4B-0A85-4455-97D1-6B5F442164D0}"/>
            </a:ext>
          </a:extLst>
        </xdr:cNvPr>
        <xdr:cNvSpPr/>
      </xdr:nvSpPr>
      <xdr:spPr>
        <a:xfrm>
          <a:off x="4658769"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31.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678000</xdr:colOff>
      <xdr:row>0</xdr:row>
      <xdr:rowOff>180975</xdr:rowOff>
    </xdr:to>
    <xdr:sp macro="" textlink="">
      <xdr:nvSpPr>
        <xdr:cNvPr id="2" name="Rectángulo 1">
          <a:hlinkClick xmlns:r="http://schemas.openxmlformats.org/officeDocument/2006/relationships" r:id="rId1"/>
          <a:extLst>
            <a:ext uri="{FF2B5EF4-FFF2-40B4-BE49-F238E27FC236}">
              <a16:creationId xmlns:a16="http://schemas.microsoft.com/office/drawing/2014/main" xmlns="" id="{E2DDA4F6-39D1-4C36-A199-D26F577B6616}"/>
            </a:ext>
          </a:extLst>
        </xdr:cNvPr>
        <xdr:cNvSpPr/>
      </xdr:nvSpPr>
      <xdr:spPr>
        <a:xfrm>
          <a:off x="3810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421216</xdr:colOff>
      <xdr:row>0</xdr:row>
      <xdr:rowOff>0</xdr:rowOff>
    </xdr:from>
    <xdr:to>
      <xdr:col>5</xdr:col>
      <xdr:colOff>337216</xdr:colOff>
      <xdr:row>0</xdr:row>
      <xdr:rowOff>180975</xdr:rowOff>
    </xdr:to>
    <xdr:sp macro="" textlink="">
      <xdr:nvSpPr>
        <xdr:cNvPr id="3" name="Rectángulo 2">
          <a:hlinkClick xmlns:r="http://schemas.openxmlformats.org/officeDocument/2006/relationships" r:id="rId2"/>
          <a:extLst>
            <a:ext uri="{FF2B5EF4-FFF2-40B4-BE49-F238E27FC236}">
              <a16:creationId xmlns:a16="http://schemas.microsoft.com/office/drawing/2014/main" xmlns="" id="{9400AD17-852E-4AE9-8364-821B272F47CB}"/>
            </a:ext>
          </a:extLst>
        </xdr:cNvPr>
        <xdr:cNvSpPr/>
      </xdr:nvSpPr>
      <xdr:spPr>
        <a:xfrm>
          <a:off x="2326216"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86769</xdr:colOff>
      <xdr:row>0</xdr:row>
      <xdr:rowOff>2116</xdr:rowOff>
    </xdr:from>
    <xdr:to>
      <xdr:col>8</xdr:col>
      <xdr:colOff>2769</xdr:colOff>
      <xdr:row>0</xdr:row>
      <xdr:rowOff>180975</xdr:rowOff>
    </xdr:to>
    <xdr:sp macro="" textlink="">
      <xdr:nvSpPr>
        <xdr:cNvPr id="4" name="Rectángulo 3">
          <a:hlinkClick xmlns:r="http://schemas.openxmlformats.org/officeDocument/2006/relationships" r:id="rId3"/>
          <a:extLst>
            <a:ext uri="{FF2B5EF4-FFF2-40B4-BE49-F238E27FC236}">
              <a16:creationId xmlns:a16="http://schemas.microsoft.com/office/drawing/2014/main" xmlns="" id="{6C337282-88B3-43C2-B002-C2335BD92533}"/>
            </a:ext>
          </a:extLst>
        </xdr:cNvPr>
        <xdr:cNvSpPr/>
      </xdr:nvSpPr>
      <xdr:spPr>
        <a:xfrm>
          <a:off x="4277769"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1446614</xdr:colOff>
      <xdr:row>1</xdr:row>
      <xdr:rowOff>0</xdr:rowOff>
    </xdr:to>
    <xdr:sp macro="" textlink="">
      <xdr:nvSpPr>
        <xdr:cNvPr id="2" name="Rectángulo 1">
          <a:hlinkClick xmlns:r="http://schemas.openxmlformats.org/officeDocument/2006/relationships" r:id="rId1"/>
          <a:extLst>
            <a:ext uri="{FF2B5EF4-FFF2-40B4-BE49-F238E27FC236}">
              <a16:creationId xmlns:a16="http://schemas.microsoft.com/office/drawing/2014/main" xmlns="" id="{0A853AD8-CEBC-4232-9804-A6CE0F40575C}"/>
            </a:ext>
          </a:extLst>
        </xdr:cNvPr>
        <xdr:cNvSpPr/>
      </xdr:nvSpPr>
      <xdr:spPr>
        <a:xfrm>
          <a:off x="381000" y="0"/>
          <a:ext cx="1446614"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10583</xdr:colOff>
      <xdr:row>11</xdr:row>
      <xdr:rowOff>0</xdr:rowOff>
    </xdr:from>
    <xdr:to>
      <xdr:col>3</xdr:col>
      <xdr:colOff>0</xdr:colOff>
      <xdr:row>14</xdr:row>
      <xdr:rowOff>0</xdr:rowOff>
    </xdr:to>
    <xdr:sp macro="" textlink="">
      <xdr:nvSpPr>
        <xdr:cNvPr id="2" name="Rectángulo 1">
          <a:extLst>
            <a:ext uri="{FF2B5EF4-FFF2-40B4-BE49-F238E27FC236}">
              <a16:creationId xmlns:a16="http://schemas.microsoft.com/office/drawing/2014/main" xmlns="" id="{3F19CD97-8EEE-4C4E-A257-077F1F5084A7}"/>
            </a:ext>
          </a:extLst>
        </xdr:cNvPr>
        <xdr:cNvSpPr/>
      </xdr:nvSpPr>
      <xdr:spPr>
        <a:xfrm>
          <a:off x="772583" y="4106333"/>
          <a:ext cx="2360084" cy="571500"/>
        </a:xfrm>
        <a:prstGeom prst="rect">
          <a:avLst/>
        </a:prstGeom>
        <a:solidFill>
          <a:schemeClr val="accent1">
            <a:lumMod val="20000"/>
            <a:lumOff val="80000"/>
          </a:schemeClr>
        </a:solidFill>
        <a:ln>
          <a:solidFill>
            <a:schemeClr val="accent1">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ENERO</a:t>
          </a:r>
          <a:r>
            <a:rPr lang="es-CO" sz="1100" baseline="0">
              <a:solidFill>
                <a:srgbClr val="0070C0"/>
              </a:solidFill>
              <a:latin typeface="Work Sans" panose="00000500000000000000" pitchFamily="50" charset="0"/>
            </a:rPr>
            <a:t> - DICIEMBRE</a:t>
          </a:r>
        </a:p>
        <a:p>
          <a:pPr algn="ctr"/>
          <a:r>
            <a:rPr lang="es-CO" sz="1100" baseline="0">
              <a:solidFill>
                <a:srgbClr val="0070C0"/>
              </a:solidFill>
              <a:latin typeface="Work Sans" panose="00000500000000000000" pitchFamily="50" charset="0"/>
            </a:rPr>
            <a:t>AÑO 1 </a:t>
          </a:r>
          <a:endParaRPr lang="es-CO" sz="1100">
            <a:solidFill>
              <a:srgbClr val="0070C0"/>
            </a:solidFill>
            <a:latin typeface="Work Sans" panose="00000500000000000000" pitchFamily="50" charset="0"/>
          </a:endParaRPr>
        </a:p>
      </xdr:txBody>
    </xdr:sp>
    <xdr:clientData/>
  </xdr:twoCellAnchor>
  <xdr:twoCellAnchor>
    <xdr:from>
      <xdr:col>3</xdr:col>
      <xdr:colOff>237066</xdr:colOff>
      <xdr:row>11</xdr:row>
      <xdr:rowOff>0</xdr:rowOff>
    </xdr:from>
    <xdr:to>
      <xdr:col>4</xdr:col>
      <xdr:colOff>776817</xdr:colOff>
      <xdr:row>14</xdr:row>
      <xdr:rowOff>0</xdr:rowOff>
    </xdr:to>
    <xdr:sp macro="" textlink="">
      <xdr:nvSpPr>
        <xdr:cNvPr id="4" name="Rectángulo 3">
          <a:extLst>
            <a:ext uri="{FF2B5EF4-FFF2-40B4-BE49-F238E27FC236}">
              <a16:creationId xmlns:a16="http://schemas.microsoft.com/office/drawing/2014/main" xmlns="" id="{409BBC60-781A-4B72-9E60-5CFCC5E79739}"/>
            </a:ext>
          </a:extLst>
        </xdr:cNvPr>
        <xdr:cNvSpPr/>
      </xdr:nvSpPr>
      <xdr:spPr>
        <a:xfrm>
          <a:off x="3369733" y="4106333"/>
          <a:ext cx="1725084" cy="571500"/>
        </a:xfrm>
        <a:prstGeom prst="rect">
          <a:avLst/>
        </a:prstGeom>
        <a:solidFill>
          <a:schemeClr val="accent1">
            <a:lumMod val="20000"/>
            <a:lumOff val="80000"/>
          </a:schemeClr>
        </a:solidFill>
        <a:ln>
          <a:solidFill>
            <a:schemeClr val="accent1">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ENERO</a:t>
          </a:r>
          <a:r>
            <a:rPr lang="es-CO" sz="1100" baseline="0">
              <a:solidFill>
                <a:srgbClr val="0070C0"/>
              </a:solidFill>
              <a:latin typeface="Work Sans" panose="00000500000000000000" pitchFamily="50" charset="0"/>
            </a:rPr>
            <a:t> - SEPTIEMBRE</a:t>
          </a:r>
        </a:p>
        <a:p>
          <a:pPr algn="ctr"/>
          <a:r>
            <a:rPr lang="es-CO" sz="1100" baseline="0">
              <a:solidFill>
                <a:srgbClr val="0070C0"/>
              </a:solidFill>
              <a:latin typeface="Work Sans" panose="00000500000000000000" pitchFamily="50" charset="0"/>
            </a:rPr>
            <a:t>AÑO 2</a:t>
          </a:r>
          <a:endParaRPr lang="es-CO" sz="1100">
            <a:solidFill>
              <a:srgbClr val="0070C0"/>
            </a:solidFill>
            <a:latin typeface="Work Sans" panose="00000500000000000000" pitchFamily="50" charset="0"/>
          </a:endParaRPr>
        </a:p>
      </xdr:txBody>
    </xdr:sp>
    <xdr:clientData/>
  </xdr:twoCellAnchor>
  <xdr:twoCellAnchor>
    <xdr:from>
      <xdr:col>4</xdr:col>
      <xdr:colOff>802217</xdr:colOff>
      <xdr:row>11</xdr:row>
      <xdr:rowOff>0</xdr:rowOff>
    </xdr:from>
    <xdr:to>
      <xdr:col>5</xdr:col>
      <xdr:colOff>719666</xdr:colOff>
      <xdr:row>14</xdr:row>
      <xdr:rowOff>0</xdr:rowOff>
    </xdr:to>
    <xdr:sp macro="" textlink="">
      <xdr:nvSpPr>
        <xdr:cNvPr id="5" name="Rectángulo 4">
          <a:extLst>
            <a:ext uri="{FF2B5EF4-FFF2-40B4-BE49-F238E27FC236}">
              <a16:creationId xmlns:a16="http://schemas.microsoft.com/office/drawing/2014/main" xmlns="" id="{76DDD6C9-8922-4B80-97B4-A7F35A8415F6}"/>
            </a:ext>
          </a:extLst>
        </xdr:cNvPr>
        <xdr:cNvSpPr/>
      </xdr:nvSpPr>
      <xdr:spPr>
        <a:xfrm>
          <a:off x="5120217" y="3915833"/>
          <a:ext cx="1102782" cy="571500"/>
        </a:xfrm>
        <a:prstGeom prst="rect">
          <a:avLst/>
        </a:prstGeom>
        <a:solidFill>
          <a:schemeClr val="accent1">
            <a:lumMod val="40000"/>
            <a:lumOff val="60000"/>
          </a:schemeClr>
        </a:solidFill>
        <a:ln>
          <a:solidFill>
            <a:schemeClr val="accent1">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NOV</a:t>
          </a:r>
          <a:r>
            <a:rPr lang="es-CO" sz="1100" baseline="0">
              <a:solidFill>
                <a:srgbClr val="0070C0"/>
              </a:solidFill>
              <a:latin typeface="Work Sans" panose="00000500000000000000" pitchFamily="50" charset="0"/>
            </a:rPr>
            <a:t> - DIC.</a:t>
          </a:r>
          <a:endParaRPr lang="es-CO" sz="1100">
            <a:solidFill>
              <a:srgbClr val="0070C0"/>
            </a:solidFill>
            <a:latin typeface="Work Sans" panose="00000500000000000000" pitchFamily="50" charset="0"/>
          </a:endParaRPr>
        </a:p>
        <a:p>
          <a:pPr algn="ctr"/>
          <a:r>
            <a:rPr lang="es-CO" sz="1100">
              <a:solidFill>
                <a:srgbClr val="0070C0"/>
              </a:solidFill>
              <a:latin typeface="Work Sans" panose="00000500000000000000" pitchFamily="50" charset="0"/>
            </a:rPr>
            <a:t>AÑO 2</a:t>
          </a:r>
        </a:p>
      </xdr:txBody>
    </xdr:sp>
    <xdr:clientData/>
  </xdr:twoCellAnchor>
  <xdr:twoCellAnchor>
    <xdr:from>
      <xdr:col>5</xdr:col>
      <xdr:colOff>1178982</xdr:colOff>
      <xdr:row>11</xdr:row>
      <xdr:rowOff>0</xdr:rowOff>
    </xdr:from>
    <xdr:to>
      <xdr:col>9</xdr:col>
      <xdr:colOff>10583</xdr:colOff>
      <xdr:row>13</xdr:row>
      <xdr:rowOff>184150</xdr:rowOff>
    </xdr:to>
    <xdr:sp macro="" textlink="">
      <xdr:nvSpPr>
        <xdr:cNvPr id="6" name="Rectángulo 5">
          <a:extLst>
            <a:ext uri="{FF2B5EF4-FFF2-40B4-BE49-F238E27FC236}">
              <a16:creationId xmlns:a16="http://schemas.microsoft.com/office/drawing/2014/main" xmlns="" id="{9A12E679-8311-40A3-A81B-CF9398931446}"/>
            </a:ext>
          </a:extLst>
        </xdr:cNvPr>
        <xdr:cNvSpPr/>
      </xdr:nvSpPr>
      <xdr:spPr>
        <a:xfrm>
          <a:off x="6682315" y="3909483"/>
          <a:ext cx="3572935" cy="571500"/>
        </a:xfrm>
        <a:prstGeom prst="rect">
          <a:avLst/>
        </a:prstGeom>
        <a:solidFill>
          <a:schemeClr val="accent1">
            <a:lumMod val="60000"/>
            <a:lumOff val="40000"/>
          </a:schemeClr>
        </a:solidFill>
        <a:ln>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ENERO	      -	DICIEMBRE</a:t>
          </a:r>
        </a:p>
        <a:p>
          <a:pPr algn="l"/>
          <a:r>
            <a:rPr lang="es-CO" sz="1100" baseline="0">
              <a:solidFill>
                <a:srgbClr val="0070C0"/>
              </a:solidFill>
              <a:latin typeface="Work Sans" panose="00000500000000000000" pitchFamily="50" charset="0"/>
            </a:rPr>
            <a:t>         </a:t>
          </a:r>
          <a:r>
            <a:rPr lang="es-CO" sz="1100">
              <a:solidFill>
                <a:srgbClr val="0070C0"/>
              </a:solidFill>
              <a:latin typeface="Work Sans" panose="00000500000000000000" pitchFamily="50" charset="0"/>
            </a:rPr>
            <a:t>AÑO 3		            AÑO 4</a:t>
          </a:r>
        </a:p>
      </xdr:txBody>
    </xdr:sp>
    <xdr:clientData/>
  </xdr:twoCellAnchor>
  <xdr:twoCellAnchor>
    <xdr:from>
      <xdr:col>9</xdr:col>
      <xdr:colOff>596903</xdr:colOff>
      <xdr:row>11</xdr:row>
      <xdr:rowOff>4234</xdr:rowOff>
    </xdr:from>
    <xdr:to>
      <xdr:col>12</xdr:col>
      <xdr:colOff>247654</xdr:colOff>
      <xdr:row>14</xdr:row>
      <xdr:rowOff>4234</xdr:rowOff>
    </xdr:to>
    <xdr:sp macro="" textlink="">
      <xdr:nvSpPr>
        <xdr:cNvPr id="7" name="Rectángulo 6">
          <a:extLst>
            <a:ext uri="{FF2B5EF4-FFF2-40B4-BE49-F238E27FC236}">
              <a16:creationId xmlns:a16="http://schemas.microsoft.com/office/drawing/2014/main" xmlns="" id="{FFF06E83-D182-4F42-AF71-FFA34F411C9B}"/>
            </a:ext>
          </a:extLst>
        </xdr:cNvPr>
        <xdr:cNvSpPr/>
      </xdr:nvSpPr>
      <xdr:spPr>
        <a:xfrm>
          <a:off x="10841570" y="3920067"/>
          <a:ext cx="2360084" cy="571500"/>
        </a:xfrm>
        <a:prstGeom prst="rect">
          <a:avLst/>
        </a:prstGeom>
        <a:solidFill>
          <a:schemeClr val="accent1">
            <a:lumMod val="75000"/>
          </a:schemeClr>
        </a:solidFill>
        <a:ln>
          <a:solidFill>
            <a:schemeClr val="accent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ENERO</a:t>
          </a:r>
          <a:r>
            <a:rPr lang="es-CO" sz="1100" baseline="0">
              <a:latin typeface="Work Sans" panose="00000500000000000000" pitchFamily="50" charset="0"/>
            </a:rPr>
            <a:t> - FEBRERO</a:t>
          </a:r>
        </a:p>
        <a:p>
          <a:pPr algn="ctr"/>
          <a:r>
            <a:rPr lang="es-CO" sz="1100" baseline="0">
              <a:latin typeface="Work Sans" panose="00000500000000000000" pitchFamily="50" charset="0"/>
            </a:rPr>
            <a:t>AÑO 4</a:t>
          </a:r>
          <a:endParaRPr lang="es-CO" sz="1100">
            <a:latin typeface="Work Sans" panose="00000500000000000000" pitchFamily="50" charset="0"/>
          </a:endParaRPr>
        </a:p>
      </xdr:txBody>
    </xdr:sp>
    <xdr:clientData/>
  </xdr:twoCellAnchor>
  <xdr:twoCellAnchor>
    <xdr:from>
      <xdr:col>13</xdr:col>
      <xdr:colOff>8469</xdr:colOff>
      <xdr:row>11</xdr:row>
      <xdr:rowOff>4234</xdr:rowOff>
    </xdr:from>
    <xdr:to>
      <xdr:col>16</xdr:col>
      <xdr:colOff>82553</xdr:colOff>
      <xdr:row>14</xdr:row>
      <xdr:rowOff>4234</xdr:rowOff>
    </xdr:to>
    <xdr:sp macro="" textlink="">
      <xdr:nvSpPr>
        <xdr:cNvPr id="8" name="Rectángulo 7">
          <a:extLst>
            <a:ext uri="{FF2B5EF4-FFF2-40B4-BE49-F238E27FC236}">
              <a16:creationId xmlns:a16="http://schemas.microsoft.com/office/drawing/2014/main" xmlns="" id="{305E37DE-E542-4786-967C-89D2390FEC52}"/>
            </a:ext>
          </a:extLst>
        </xdr:cNvPr>
        <xdr:cNvSpPr/>
      </xdr:nvSpPr>
      <xdr:spPr>
        <a:xfrm>
          <a:off x="13724469" y="3920067"/>
          <a:ext cx="2360084" cy="571500"/>
        </a:xfrm>
        <a:prstGeom prst="rect">
          <a:avLst/>
        </a:prstGeom>
        <a:solidFill>
          <a:schemeClr val="accent1">
            <a:lumMod val="50000"/>
          </a:schemeClr>
        </a:solidFill>
        <a:ln>
          <a:solidFill>
            <a:schemeClr val="accent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ENERO</a:t>
          </a:r>
          <a:r>
            <a:rPr lang="es-CO" sz="1100" baseline="0">
              <a:latin typeface="Work Sans" panose="00000500000000000000" pitchFamily="50" charset="0"/>
            </a:rPr>
            <a:t> - FEBRERO</a:t>
          </a:r>
        </a:p>
        <a:p>
          <a:pPr algn="ctr"/>
          <a:r>
            <a:rPr lang="es-CO" sz="1100" baseline="0">
              <a:latin typeface="Work Sans" panose="00000500000000000000" pitchFamily="50" charset="0"/>
            </a:rPr>
            <a:t>AÑO 5</a:t>
          </a:r>
          <a:endParaRPr lang="es-CO" sz="1100">
            <a:latin typeface="Work Sans" panose="00000500000000000000" pitchFamily="50" charset="0"/>
          </a:endParaRPr>
        </a:p>
      </xdr:txBody>
    </xdr:sp>
    <xdr:clientData/>
  </xdr:twoCellAnchor>
  <xdr:twoCellAnchor>
    <xdr:from>
      <xdr:col>1</xdr:col>
      <xdr:colOff>10582</xdr:colOff>
      <xdr:row>14</xdr:row>
      <xdr:rowOff>1</xdr:rowOff>
    </xdr:from>
    <xdr:to>
      <xdr:col>4</xdr:col>
      <xdr:colOff>772583</xdr:colOff>
      <xdr:row>18</xdr:row>
      <xdr:rowOff>1</xdr:rowOff>
    </xdr:to>
    <xdr:sp macro="" textlink="">
      <xdr:nvSpPr>
        <xdr:cNvPr id="9" name="Rectángulo 8">
          <a:extLst>
            <a:ext uri="{FF2B5EF4-FFF2-40B4-BE49-F238E27FC236}">
              <a16:creationId xmlns:a16="http://schemas.microsoft.com/office/drawing/2014/main" xmlns="" id="{D0141B87-AA33-404B-995C-46237703E4D3}"/>
            </a:ext>
          </a:extLst>
        </xdr:cNvPr>
        <xdr:cNvSpPr/>
      </xdr:nvSpPr>
      <xdr:spPr>
        <a:xfrm>
          <a:off x="772582" y="4487334"/>
          <a:ext cx="4318001" cy="571500"/>
        </a:xfrm>
        <a:prstGeom prst="rect">
          <a:avLst/>
        </a:prstGeom>
        <a:noFill/>
        <a:ln>
          <a:solidFill>
            <a:schemeClr val="accent1">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b="1">
              <a:solidFill>
                <a:srgbClr val="0070C0"/>
              </a:solidFill>
              <a:latin typeface="Work Sans" panose="00000500000000000000" pitchFamily="50" charset="0"/>
            </a:rPr>
            <a:t>Análisis</a:t>
          </a:r>
          <a:r>
            <a:rPr lang="es-CO" sz="1100" b="1" baseline="0">
              <a:solidFill>
                <a:srgbClr val="0070C0"/>
              </a:solidFill>
              <a:latin typeface="Work Sans" panose="00000500000000000000" pitchFamily="50" charset="0"/>
            </a:rPr>
            <a:t> de insumos</a:t>
          </a:r>
          <a:endParaRPr lang="es-CO" sz="1100" b="1">
            <a:solidFill>
              <a:srgbClr val="0070C0"/>
            </a:solidFill>
            <a:latin typeface="Work Sans" panose="00000500000000000000" pitchFamily="50" charset="0"/>
          </a:endParaRPr>
        </a:p>
      </xdr:txBody>
    </xdr:sp>
    <xdr:clientData/>
  </xdr:twoCellAnchor>
  <xdr:twoCellAnchor>
    <xdr:from>
      <xdr:col>4</xdr:col>
      <xdr:colOff>802217</xdr:colOff>
      <xdr:row>14</xdr:row>
      <xdr:rowOff>0</xdr:rowOff>
    </xdr:from>
    <xdr:to>
      <xdr:col>5</xdr:col>
      <xdr:colOff>719666</xdr:colOff>
      <xdr:row>18</xdr:row>
      <xdr:rowOff>1200</xdr:rowOff>
    </xdr:to>
    <xdr:sp macro="" textlink="">
      <xdr:nvSpPr>
        <xdr:cNvPr id="10" name="Rectángulo 9">
          <a:extLst>
            <a:ext uri="{FF2B5EF4-FFF2-40B4-BE49-F238E27FC236}">
              <a16:creationId xmlns:a16="http://schemas.microsoft.com/office/drawing/2014/main" xmlns="" id="{68CE8E4A-446A-4257-87CC-D2260E70C88A}"/>
            </a:ext>
          </a:extLst>
        </xdr:cNvPr>
        <xdr:cNvSpPr/>
      </xdr:nvSpPr>
      <xdr:spPr>
        <a:xfrm>
          <a:off x="5120217" y="2391833"/>
          <a:ext cx="1102782" cy="763200"/>
        </a:xfrm>
        <a:prstGeom prst="rect">
          <a:avLst/>
        </a:prstGeom>
        <a:noFill/>
        <a:ln>
          <a:solidFill>
            <a:schemeClr val="accent1">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b="1">
              <a:solidFill>
                <a:srgbClr val="0070C0"/>
              </a:solidFill>
              <a:latin typeface="Work Sans" panose="00000500000000000000" pitchFamily="50" charset="0"/>
            </a:rPr>
            <a:t>Formulación y envío a ANDJE</a:t>
          </a:r>
        </a:p>
      </xdr:txBody>
    </xdr:sp>
    <xdr:clientData/>
  </xdr:twoCellAnchor>
  <xdr:twoCellAnchor>
    <xdr:from>
      <xdr:col>5</xdr:col>
      <xdr:colOff>1178982</xdr:colOff>
      <xdr:row>13</xdr:row>
      <xdr:rowOff>184151</xdr:rowOff>
    </xdr:from>
    <xdr:to>
      <xdr:col>9</xdr:col>
      <xdr:colOff>10583</xdr:colOff>
      <xdr:row>17</xdr:row>
      <xdr:rowOff>185351</xdr:rowOff>
    </xdr:to>
    <xdr:sp macro="" textlink="">
      <xdr:nvSpPr>
        <xdr:cNvPr id="11" name="Rectángulo 10">
          <a:extLst>
            <a:ext uri="{FF2B5EF4-FFF2-40B4-BE49-F238E27FC236}">
              <a16:creationId xmlns:a16="http://schemas.microsoft.com/office/drawing/2014/main" xmlns="" id="{05A39AC8-E10B-4FF1-A867-624C67211A78}"/>
            </a:ext>
          </a:extLst>
        </xdr:cNvPr>
        <xdr:cNvSpPr/>
      </xdr:nvSpPr>
      <xdr:spPr>
        <a:xfrm>
          <a:off x="6682315" y="2385484"/>
          <a:ext cx="3572935" cy="763200"/>
        </a:xfrm>
        <a:prstGeom prst="rect">
          <a:avLst/>
        </a:prstGeom>
        <a:noFill/>
        <a:ln>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b="1">
              <a:solidFill>
                <a:srgbClr val="0070C0"/>
              </a:solidFill>
              <a:latin typeface="Work Sans" panose="00000500000000000000" pitchFamily="50" charset="0"/>
            </a:rPr>
            <a:t>Implementación</a:t>
          </a:r>
        </a:p>
      </xdr:txBody>
    </xdr:sp>
    <xdr:clientData/>
  </xdr:twoCellAnchor>
  <xdr:twoCellAnchor>
    <xdr:from>
      <xdr:col>9</xdr:col>
      <xdr:colOff>590554</xdr:colOff>
      <xdr:row>13</xdr:row>
      <xdr:rowOff>188385</xdr:rowOff>
    </xdr:from>
    <xdr:to>
      <xdr:col>12</xdr:col>
      <xdr:colOff>241305</xdr:colOff>
      <xdr:row>17</xdr:row>
      <xdr:rowOff>189585</xdr:rowOff>
    </xdr:to>
    <xdr:sp macro="" textlink="">
      <xdr:nvSpPr>
        <xdr:cNvPr id="12" name="Rectángulo 11">
          <a:extLst>
            <a:ext uri="{FF2B5EF4-FFF2-40B4-BE49-F238E27FC236}">
              <a16:creationId xmlns:a16="http://schemas.microsoft.com/office/drawing/2014/main" xmlns="" id="{E2E1374E-6EC6-4AF3-B125-EF81398F139C}"/>
            </a:ext>
          </a:extLst>
        </xdr:cNvPr>
        <xdr:cNvSpPr/>
      </xdr:nvSpPr>
      <xdr:spPr>
        <a:xfrm>
          <a:off x="10835221" y="2389718"/>
          <a:ext cx="2360084" cy="763200"/>
        </a:xfrm>
        <a:prstGeom prst="rect">
          <a:avLst/>
        </a:prstGeom>
        <a:noFill/>
        <a:ln>
          <a:solidFill>
            <a:schemeClr val="accent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b="1">
              <a:solidFill>
                <a:srgbClr val="0070C0"/>
              </a:solidFill>
              <a:latin typeface="Work Sans" panose="00000500000000000000" pitchFamily="50" charset="0"/>
            </a:rPr>
            <a:t>Informe de implementación</a:t>
          </a:r>
        </a:p>
        <a:p>
          <a:pPr algn="ctr"/>
          <a:r>
            <a:rPr lang="es-CO" sz="1100" b="1">
              <a:solidFill>
                <a:srgbClr val="0070C0"/>
              </a:solidFill>
              <a:latin typeface="Work Sans" panose="00000500000000000000" pitchFamily="50" charset="0"/>
            </a:rPr>
            <a:t>del año 3</a:t>
          </a:r>
        </a:p>
      </xdr:txBody>
    </xdr:sp>
    <xdr:clientData/>
  </xdr:twoCellAnchor>
  <xdr:twoCellAnchor>
    <xdr:from>
      <xdr:col>13</xdr:col>
      <xdr:colOff>12702</xdr:colOff>
      <xdr:row>14</xdr:row>
      <xdr:rowOff>8468</xdr:rowOff>
    </xdr:from>
    <xdr:to>
      <xdr:col>16</xdr:col>
      <xdr:colOff>86786</xdr:colOff>
      <xdr:row>18</xdr:row>
      <xdr:rowOff>8468</xdr:rowOff>
    </xdr:to>
    <xdr:sp macro="" textlink="">
      <xdr:nvSpPr>
        <xdr:cNvPr id="13" name="Rectángulo 12">
          <a:extLst>
            <a:ext uri="{FF2B5EF4-FFF2-40B4-BE49-F238E27FC236}">
              <a16:creationId xmlns:a16="http://schemas.microsoft.com/office/drawing/2014/main" xmlns="" id="{870DBBC6-15AA-4589-9E0B-3F231CD3FAB4}"/>
            </a:ext>
          </a:extLst>
        </xdr:cNvPr>
        <xdr:cNvSpPr/>
      </xdr:nvSpPr>
      <xdr:spPr>
        <a:xfrm>
          <a:off x="13728702" y="4495801"/>
          <a:ext cx="2360084" cy="571500"/>
        </a:xfrm>
        <a:prstGeom prst="rect">
          <a:avLst/>
        </a:prstGeom>
        <a:noFill/>
        <a:ln>
          <a:solidFill>
            <a:schemeClr val="accent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b="1">
              <a:solidFill>
                <a:srgbClr val="0070C0"/>
              </a:solidFill>
              <a:latin typeface="Work Sans" panose="00000500000000000000" pitchFamily="50" charset="0"/>
            </a:rPr>
            <a:t>Informe de implementación</a:t>
          </a:r>
        </a:p>
        <a:p>
          <a:pPr algn="ctr"/>
          <a:r>
            <a:rPr lang="es-CO" sz="1100" b="1">
              <a:solidFill>
                <a:srgbClr val="0070C0"/>
              </a:solidFill>
              <a:latin typeface="Work Sans" panose="00000500000000000000" pitchFamily="50" charset="0"/>
            </a:rPr>
            <a:t>consolidado de</a:t>
          </a:r>
          <a:r>
            <a:rPr lang="es-CO" sz="1100" b="1" baseline="0">
              <a:solidFill>
                <a:srgbClr val="0070C0"/>
              </a:solidFill>
              <a:latin typeface="Work Sans" panose="00000500000000000000" pitchFamily="50" charset="0"/>
            </a:rPr>
            <a:t> años 3 y 4</a:t>
          </a:r>
          <a:endParaRPr lang="es-CO" sz="1100" b="1">
            <a:solidFill>
              <a:srgbClr val="0070C0"/>
            </a:solidFill>
            <a:latin typeface="Work Sans" panose="00000500000000000000" pitchFamily="50" charset="0"/>
          </a:endParaRPr>
        </a:p>
      </xdr:txBody>
    </xdr:sp>
    <xdr:clientData/>
  </xdr:twoCellAnchor>
  <xdr:twoCellAnchor>
    <xdr:from>
      <xdr:col>5</xdr:col>
      <xdr:colOff>719666</xdr:colOff>
      <xdr:row>12</xdr:row>
      <xdr:rowOff>88900</xdr:rowOff>
    </xdr:from>
    <xdr:to>
      <xdr:col>5</xdr:col>
      <xdr:colOff>1178982</xdr:colOff>
      <xdr:row>12</xdr:row>
      <xdr:rowOff>95250</xdr:rowOff>
    </xdr:to>
    <xdr:cxnSp macro="">
      <xdr:nvCxnSpPr>
        <xdr:cNvPr id="15" name="Conector recto de flecha 14">
          <a:extLst>
            <a:ext uri="{FF2B5EF4-FFF2-40B4-BE49-F238E27FC236}">
              <a16:creationId xmlns:a16="http://schemas.microsoft.com/office/drawing/2014/main" xmlns="" id="{AADAA557-B76F-489B-BEBD-421FFCF4E3E1}"/>
            </a:ext>
          </a:extLst>
        </xdr:cNvPr>
        <xdr:cNvCxnSpPr>
          <a:stCxn id="5" idx="3"/>
          <a:endCxn id="6" idx="1"/>
        </xdr:cNvCxnSpPr>
      </xdr:nvCxnSpPr>
      <xdr:spPr>
        <a:xfrm flipV="1">
          <a:off x="6222999" y="4195233"/>
          <a:ext cx="459316" cy="6350"/>
        </a:xfrm>
        <a:prstGeom prst="straightConnector1">
          <a:avLst/>
        </a:prstGeom>
        <a:ln w="19050">
          <a:solidFill>
            <a:srgbClr val="00B05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10583</xdr:colOff>
      <xdr:row>12</xdr:row>
      <xdr:rowOff>88900</xdr:rowOff>
    </xdr:from>
    <xdr:to>
      <xdr:col>9</xdr:col>
      <xdr:colOff>596903</xdr:colOff>
      <xdr:row>12</xdr:row>
      <xdr:rowOff>99484</xdr:rowOff>
    </xdr:to>
    <xdr:cxnSp macro="">
      <xdr:nvCxnSpPr>
        <xdr:cNvPr id="16" name="Conector recto de flecha 15">
          <a:extLst>
            <a:ext uri="{FF2B5EF4-FFF2-40B4-BE49-F238E27FC236}">
              <a16:creationId xmlns:a16="http://schemas.microsoft.com/office/drawing/2014/main" xmlns="" id="{AEC82B2C-2D21-4E39-9500-C78712638400}"/>
            </a:ext>
          </a:extLst>
        </xdr:cNvPr>
        <xdr:cNvCxnSpPr>
          <a:stCxn id="6" idx="3"/>
          <a:endCxn id="7" idx="1"/>
        </xdr:cNvCxnSpPr>
      </xdr:nvCxnSpPr>
      <xdr:spPr>
        <a:xfrm>
          <a:off x="10255250" y="4195233"/>
          <a:ext cx="586320" cy="10584"/>
        </a:xfrm>
        <a:prstGeom prst="straightConnector1">
          <a:avLst/>
        </a:prstGeom>
        <a:ln w="19050">
          <a:solidFill>
            <a:srgbClr val="00B05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247654</xdr:colOff>
      <xdr:row>12</xdr:row>
      <xdr:rowOff>99484</xdr:rowOff>
    </xdr:from>
    <xdr:to>
      <xdr:col>13</xdr:col>
      <xdr:colOff>8469</xdr:colOff>
      <xdr:row>12</xdr:row>
      <xdr:rowOff>99484</xdr:rowOff>
    </xdr:to>
    <xdr:cxnSp macro="">
      <xdr:nvCxnSpPr>
        <xdr:cNvPr id="19" name="Conector recto de flecha 18">
          <a:extLst>
            <a:ext uri="{FF2B5EF4-FFF2-40B4-BE49-F238E27FC236}">
              <a16:creationId xmlns:a16="http://schemas.microsoft.com/office/drawing/2014/main" xmlns="" id="{35B9ECC7-45C3-4A4B-8DDA-1A801D8FB6C0}"/>
            </a:ext>
          </a:extLst>
        </xdr:cNvPr>
        <xdr:cNvCxnSpPr>
          <a:stCxn id="7" idx="3"/>
          <a:endCxn id="8" idx="1"/>
        </xdr:cNvCxnSpPr>
      </xdr:nvCxnSpPr>
      <xdr:spPr>
        <a:xfrm>
          <a:off x="13201654" y="4205817"/>
          <a:ext cx="522815" cy="0"/>
        </a:xfrm>
        <a:prstGeom prst="straightConnector1">
          <a:avLst/>
        </a:prstGeom>
        <a:ln w="19050">
          <a:solidFill>
            <a:srgbClr val="00B05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30</xdr:row>
      <xdr:rowOff>0</xdr:rowOff>
    </xdr:from>
    <xdr:to>
      <xdr:col>6</xdr:col>
      <xdr:colOff>918633</xdr:colOff>
      <xdr:row>31</xdr:row>
      <xdr:rowOff>171450</xdr:rowOff>
    </xdr:to>
    <xdr:sp macro="" textlink="">
      <xdr:nvSpPr>
        <xdr:cNvPr id="22" name="Rectángulo 21">
          <a:extLst>
            <a:ext uri="{FF2B5EF4-FFF2-40B4-BE49-F238E27FC236}">
              <a16:creationId xmlns:a16="http://schemas.microsoft.com/office/drawing/2014/main" xmlns="" id="{A948A401-3D2E-4489-9811-426FA9FCE1C8}"/>
            </a:ext>
          </a:extLst>
        </xdr:cNvPr>
        <xdr:cNvSpPr/>
      </xdr:nvSpPr>
      <xdr:spPr>
        <a:xfrm>
          <a:off x="762000" y="5439833"/>
          <a:ext cx="6845300" cy="361950"/>
        </a:xfrm>
        <a:prstGeom prst="rect">
          <a:avLst/>
        </a:prstGeom>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600">
              <a:latin typeface="Work Sans" panose="00000500000000000000" pitchFamily="50" charset="0"/>
            </a:rPr>
            <a:t>2 FASES PARA LA FORMULACIÓN DE LA PPDA</a:t>
          </a:r>
          <a:endParaRPr lang="es-CO" sz="1600" baseline="0">
            <a:latin typeface="Work Sans" panose="00000500000000000000" pitchFamily="50" charset="0"/>
          </a:endParaRPr>
        </a:p>
      </xdr:txBody>
    </xdr:sp>
    <xdr:clientData/>
  </xdr:twoCellAnchor>
  <xdr:twoCellAnchor>
    <xdr:from>
      <xdr:col>4</xdr:col>
      <xdr:colOff>622300</xdr:colOff>
      <xdr:row>35</xdr:row>
      <xdr:rowOff>67729</xdr:rowOff>
    </xdr:from>
    <xdr:to>
      <xdr:col>6</xdr:col>
      <xdr:colOff>882649</xdr:colOff>
      <xdr:row>44</xdr:row>
      <xdr:rowOff>71964</xdr:rowOff>
    </xdr:to>
    <xdr:grpSp>
      <xdr:nvGrpSpPr>
        <xdr:cNvPr id="39" name="Grupo 38">
          <a:hlinkClick xmlns:r="http://schemas.openxmlformats.org/officeDocument/2006/relationships" r:id="rId1"/>
          <a:extLst>
            <a:ext uri="{FF2B5EF4-FFF2-40B4-BE49-F238E27FC236}">
              <a16:creationId xmlns:a16="http://schemas.microsoft.com/office/drawing/2014/main" xmlns="" id="{98EDC9D2-DA44-4063-BAD0-4B390D020AC1}"/>
            </a:ext>
          </a:extLst>
        </xdr:cNvPr>
        <xdr:cNvGrpSpPr/>
      </xdr:nvGrpSpPr>
      <xdr:grpSpPr>
        <a:xfrm>
          <a:off x="4546600" y="7297204"/>
          <a:ext cx="2622549" cy="1718735"/>
          <a:chOff x="4940300" y="6460062"/>
          <a:chExt cx="2631016" cy="1718735"/>
        </a:xfrm>
      </xdr:grpSpPr>
      <xdr:sp macro="" textlink="">
        <xdr:nvSpPr>
          <xdr:cNvPr id="24" name="Rectángulo 23">
            <a:extLst>
              <a:ext uri="{FF2B5EF4-FFF2-40B4-BE49-F238E27FC236}">
                <a16:creationId xmlns:a16="http://schemas.microsoft.com/office/drawing/2014/main" xmlns="" id="{DC58E043-32F3-43CC-9E1A-ABC69BB6A369}"/>
              </a:ext>
            </a:extLst>
          </xdr:cNvPr>
          <xdr:cNvSpPr/>
        </xdr:nvSpPr>
        <xdr:spPr>
          <a:xfrm>
            <a:off x="4946650" y="6460062"/>
            <a:ext cx="2624666" cy="857250"/>
          </a:xfrm>
          <a:prstGeom prst="rect">
            <a:avLst/>
          </a:prstGeom>
          <a:solidFill>
            <a:schemeClr val="bg1">
              <a:lumMod val="50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latin typeface="Work Sans" panose="00000500000000000000" pitchFamily="50" charset="0"/>
              </a:rPr>
              <a:t>FORMULACIÓN</a:t>
            </a:r>
          </a:p>
          <a:p>
            <a:pPr algn="ctr"/>
            <a:endParaRPr lang="es-CO" sz="1400">
              <a:latin typeface="Work Sans" panose="00000500000000000000" pitchFamily="50" charset="0"/>
            </a:endParaRPr>
          </a:p>
          <a:p>
            <a:pPr algn="ctr"/>
            <a:r>
              <a:rPr lang="es-CO" sz="1400">
                <a:latin typeface="Work Sans" panose="00000500000000000000" pitchFamily="50" charset="0"/>
              </a:rPr>
              <a:t>INDICADORES</a:t>
            </a:r>
          </a:p>
        </xdr:txBody>
      </xdr:sp>
      <xdr:sp macro="" textlink="">
        <xdr:nvSpPr>
          <xdr:cNvPr id="25" name="Rectángulo 24">
            <a:extLst>
              <a:ext uri="{FF2B5EF4-FFF2-40B4-BE49-F238E27FC236}">
                <a16:creationId xmlns:a16="http://schemas.microsoft.com/office/drawing/2014/main" xmlns="" id="{32961B74-881F-429F-80CA-4209A867C36F}"/>
              </a:ext>
            </a:extLst>
          </xdr:cNvPr>
          <xdr:cNvSpPr/>
        </xdr:nvSpPr>
        <xdr:spPr>
          <a:xfrm>
            <a:off x="4940300" y="7321547"/>
            <a:ext cx="2624666" cy="857250"/>
          </a:xfrm>
          <a:prstGeom prst="rect">
            <a:avLst/>
          </a:prstGeom>
          <a:no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es-CO" sz="1400">
              <a:latin typeface="Work Sans" panose="00000500000000000000" pitchFamily="50" charset="0"/>
            </a:endParaRPr>
          </a:p>
        </xdr:txBody>
      </xdr:sp>
    </xdr:grpSp>
    <xdr:clientData/>
  </xdr:twoCellAnchor>
  <xdr:twoCellAnchor>
    <xdr:from>
      <xdr:col>1</xdr:col>
      <xdr:colOff>52917</xdr:colOff>
      <xdr:row>35</xdr:row>
      <xdr:rowOff>67729</xdr:rowOff>
    </xdr:from>
    <xdr:to>
      <xdr:col>3</xdr:col>
      <xdr:colOff>311149</xdr:colOff>
      <xdr:row>44</xdr:row>
      <xdr:rowOff>71964</xdr:rowOff>
    </xdr:to>
    <xdr:grpSp>
      <xdr:nvGrpSpPr>
        <xdr:cNvPr id="40" name="Grupo 39">
          <a:hlinkClick xmlns:r="http://schemas.openxmlformats.org/officeDocument/2006/relationships" r:id="rId2"/>
          <a:extLst>
            <a:ext uri="{FF2B5EF4-FFF2-40B4-BE49-F238E27FC236}">
              <a16:creationId xmlns:a16="http://schemas.microsoft.com/office/drawing/2014/main" xmlns="" id="{DC9A1094-F666-4851-8753-C3723547450C}"/>
            </a:ext>
          </a:extLst>
        </xdr:cNvPr>
        <xdr:cNvGrpSpPr/>
      </xdr:nvGrpSpPr>
      <xdr:grpSpPr>
        <a:xfrm>
          <a:off x="433917" y="7297204"/>
          <a:ext cx="2620432" cy="1718735"/>
          <a:chOff x="814917" y="6460062"/>
          <a:chExt cx="2628899" cy="1718735"/>
        </a:xfrm>
      </xdr:grpSpPr>
      <xdr:sp macro="" textlink="">
        <xdr:nvSpPr>
          <xdr:cNvPr id="23" name="Rectángulo 22">
            <a:extLst>
              <a:ext uri="{FF2B5EF4-FFF2-40B4-BE49-F238E27FC236}">
                <a16:creationId xmlns:a16="http://schemas.microsoft.com/office/drawing/2014/main" xmlns="" id="{F15956CF-1FDC-4AFC-A360-06A56E2667BE}"/>
              </a:ext>
            </a:extLst>
          </xdr:cNvPr>
          <xdr:cNvSpPr/>
        </xdr:nvSpPr>
        <xdr:spPr>
          <a:xfrm>
            <a:off x="814917" y="6460062"/>
            <a:ext cx="2624666" cy="85725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ysClr val="windowText" lastClr="000000"/>
                </a:solidFill>
                <a:latin typeface="Work Sans" panose="00000500000000000000" pitchFamily="50" charset="0"/>
              </a:rPr>
              <a:t>FORMULACIÓN</a:t>
            </a:r>
          </a:p>
          <a:p>
            <a:pPr algn="ctr"/>
            <a:endParaRPr lang="es-CO" sz="1400">
              <a:solidFill>
                <a:sysClr val="windowText" lastClr="000000"/>
              </a:solidFill>
              <a:latin typeface="Work Sans" panose="00000500000000000000" pitchFamily="50" charset="0"/>
            </a:endParaRPr>
          </a:p>
          <a:p>
            <a:pPr algn="ctr"/>
            <a:r>
              <a:rPr lang="es-CO" sz="1400">
                <a:solidFill>
                  <a:sysClr val="windowText" lastClr="000000"/>
                </a:solidFill>
                <a:latin typeface="Work Sans" panose="00000500000000000000" pitchFamily="50" charset="0"/>
              </a:rPr>
              <a:t>PLAN</a:t>
            </a:r>
            <a:r>
              <a:rPr lang="es-CO" sz="1400" baseline="0">
                <a:solidFill>
                  <a:sysClr val="windowText" lastClr="000000"/>
                </a:solidFill>
                <a:latin typeface="Work Sans" panose="00000500000000000000" pitchFamily="50" charset="0"/>
              </a:rPr>
              <a:t> DE ACCIÓN</a:t>
            </a:r>
            <a:endParaRPr lang="es-CO" sz="1400">
              <a:solidFill>
                <a:sysClr val="windowText" lastClr="000000"/>
              </a:solidFill>
              <a:latin typeface="Work Sans" panose="00000500000000000000" pitchFamily="50" charset="0"/>
            </a:endParaRPr>
          </a:p>
        </xdr:txBody>
      </xdr:sp>
      <xdr:sp macro="" textlink="">
        <xdr:nvSpPr>
          <xdr:cNvPr id="26" name="Rectángulo 25">
            <a:extLst>
              <a:ext uri="{FF2B5EF4-FFF2-40B4-BE49-F238E27FC236}">
                <a16:creationId xmlns:a16="http://schemas.microsoft.com/office/drawing/2014/main" xmlns="" id="{F28EB8AF-6206-4A82-B120-FC6945DDEFB7}"/>
              </a:ext>
            </a:extLst>
          </xdr:cNvPr>
          <xdr:cNvSpPr/>
        </xdr:nvSpPr>
        <xdr:spPr>
          <a:xfrm>
            <a:off x="819150" y="7321547"/>
            <a:ext cx="2624666" cy="857250"/>
          </a:xfrm>
          <a:prstGeom prst="rect">
            <a:avLst/>
          </a:prstGeom>
          <a:no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es-CO" sz="1400">
              <a:latin typeface="Work Sans" panose="00000500000000000000" pitchFamily="50" charset="0"/>
            </a:endParaRPr>
          </a:p>
        </xdr:txBody>
      </xdr:sp>
    </xdr:grpSp>
    <xdr:clientData/>
  </xdr:twoCellAnchor>
  <xdr:twoCellAnchor>
    <xdr:from>
      <xdr:col>1</xdr:col>
      <xdr:colOff>67732</xdr:colOff>
      <xdr:row>35</xdr:row>
      <xdr:rowOff>71963</xdr:rowOff>
    </xdr:from>
    <xdr:to>
      <xdr:col>1</xdr:col>
      <xdr:colOff>486832</xdr:colOff>
      <xdr:row>44</xdr:row>
      <xdr:rowOff>78263</xdr:rowOff>
    </xdr:to>
    <xdr:sp macro="" textlink="">
      <xdr:nvSpPr>
        <xdr:cNvPr id="27" name="Rectángulo 26">
          <a:extLst>
            <a:ext uri="{FF2B5EF4-FFF2-40B4-BE49-F238E27FC236}">
              <a16:creationId xmlns:a16="http://schemas.microsoft.com/office/drawing/2014/main" xmlns="" id="{26017CB2-5A29-4306-92C8-69DF4B543B9F}"/>
            </a:ext>
          </a:extLst>
        </xdr:cNvPr>
        <xdr:cNvSpPr/>
      </xdr:nvSpPr>
      <xdr:spPr>
        <a:xfrm>
          <a:off x="829732" y="6464296"/>
          <a:ext cx="419100" cy="17208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6000">
              <a:solidFill>
                <a:srgbClr val="FFC000"/>
              </a:solidFill>
              <a:latin typeface="Work Sans" panose="00000500000000000000" pitchFamily="50" charset="0"/>
            </a:rPr>
            <a:t>1</a:t>
          </a:r>
        </a:p>
      </xdr:txBody>
    </xdr:sp>
    <xdr:clientData/>
  </xdr:twoCellAnchor>
  <xdr:twoCellAnchor>
    <xdr:from>
      <xdr:col>4</xdr:col>
      <xdr:colOff>560915</xdr:colOff>
      <xdr:row>35</xdr:row>
      <xdr:rowOff>76195</xdr:rowOff>
    </xdr:from>
    <xdr:to>
      <xdr:col>4</xdr:col>
      <xdr:colOff>1178988</xdr:colOff>
      <xdr:row>44</xdr:row>
      <xdr:rowOff>78895</xdr:rowOff>
    </xdr:to>
    <xdr:sp macro="" textlink="">
      <xdr:nvSpPr>
        <xdr:cNvPr id="28" name="Rectángulo 27">
          <a:extLst>
            <a:ext uri="{FF2B5EF4-FFF2-40B4-BE49-F238E27FC236}">
              <a16:creationId xmlns:a16="http://schemas.microsoft.com/office/drawing/2014/main" xmlns="" id="{EC96E44B-52C5-46B1-BE7B-0F6D15BE74A6}"/>
            </a:ext>
          </a:extLst>
        </xdr:cNvPr>
        <xdr:cNvSpPr/>
      </xdr:nvSpPr>
      <xdr:spPr>
        <a:xfrm>
          <a:off x="4878915" y="6468528"/>
          <a:ext cx="618073" cy="17172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7200">
              <a:solidFill>
                <a:srgbClr val="FFC000"/>
              </a:solidFill>
              <a:latin typeface="Work Sans" panose="00000500000000000000" pitchFamily="50" charset="0"/>
            </a:rPr>
            <a:t>2</a:t>
          </a:r>
        </a:p>
      </xdr:txBody>
    </xdr:sp>
    <xdr:clientData/>
  </xdr:twoCellAnchor>
  <xdr:twoCellAnchor>
    <xdr:from>
      <xdr:col>2</xdr:col>
      <xdr:colOff>179918</xdr:colOff>
      <xdr:row>31</xdr:row>
      <xdr:rowOff>171449</xdr:rowOff>
    </xdr:from>
    <xdr:to>
      <xdr:col>3</xdr:col>
      <xdr:colOff>1051984</xdr:colOff>
      <xdr:row>35</xdr:row>
      <xdr:rowOff>67728</xdr:rowOff>
    </xdr:to>
    <xdr:cxnSp macro="">
      <xdr:nvCxnSpPr>
        <xdr:cNvPr id="30" name="Conector: angular 29">
          <a:extLst>
            <a:ext uri="{FF2B5EF4-FFF2-40B4-BE49-F238E27FC236}">
              <a16:creationId xmlns:a16="http://schemas.microsoft.com/office/drawing/2014/main" xmlns="" id="{275722FC-EA77-402C-B545-95040572FEA9}"/>
            </a:ext>
          </a:extLst>
        </xdr:cNvPr>
        <xdr:cNvCxnSpPr>
          <a:stCxn id="22" idx="2"/>
          <a:endCxn id="23" idx="0"/>
        </xdr:cNvCxnSpPr>
      </xdr:nvCxnSpPr>
      <xdr:spPr>
        <a:xfrm rot="5400000">
          <a:off x="2826811" y="5102222"/>
          <a:ext cx="658279" cy="205740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1051983</xdr:colOff>
      <xdr:row>31</xdr:row>
      <xdr:rowOff>171449</xdr:rowOff>
    </xdr:from>
    <xdr:to>
      <xdr:col>5</xdr:col>
      <xdr:colOff>755650</xdr:colOff>
      <xdr:row>35</xdr:row>
      <xdr:rowOff>67728</xdr:rowOff>
    </xdr:to>
    <xdr:cxnSp macro="">
      <xdr:nvCxnSpPr>
        <xdr:cNvPr id="32" name="Conector: angular 31">
          <a:extLst>
            <a:ext uri="{FF2B5EF4-FFF2-40B4-BE49-F238E27FC236}">
              <a16:creationId xmlns:a16="http://schemas.microsoft.com/office/drawing/2014/main" xmlns="" id="{A227A3B2-6266-41C1-A993-935BE75E702F}"/>
            </a:ext>
          </a:extLst>
        </xdr:cNvPr>
        <xdr:cNvCxnSpPr>
          <a:stCxn id="22" idx="2"/>
          <a:endCxn id="24" idx="0"/>
        </xdr:cNvCxnSpPr>
      </xdr:nvCxnSpPr>
      <xdr:spPr>
        <a:xfrm rot="16200000" flipH="1">
          <a:off x="4892677" y="5093755"/>
          <a:ext cx="658279" cy="2074333"/>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xdr:col>
      <xdr:colOff>1026583</xdr:colOff>
      <xdr:row>40</xdr:row>
      <xdr:rowOff>74083</xdr:rowOff>
    </xdr:from>
    <xdr:to>
      <xdr:col>2</xdr:col>
      <xdr:colOff>516750</xdr:colOff>
      <xdr:row>43</xdr:row>
      <xdr:rowOff>178083</xdr:rowOff>
    </xdr:to>
    <xdr:pic>
      <xdr:nvPicPr>
        <xdr:cNvPr id="34" name="Gráfico 33" descr="Lista RTL">
          <a:extLst>
            <a:ext uri="{FF2B5EF4-FFF2-40B4-BE49-F238E27FC236}">
              <a16:creationId xmlns:a16="http://schemas.microsoft.com/office/drawing/2014/main" xmlns="" id="{B776E4E5-66E3-47EA-8DBE-A63F6D8D6F16}"/>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xmlns="" r:embed="rId4"/>
            </a:ext>
          </a:extLst>
        </a:blip>
        <a:stretch>
          <a:fillRect/>
        </a:stretch>
      </xdr:blipFill>
      <xdr:spPr>
        <a:xfrm>
          <a:off x="1788583" y="7418916"/>
          <a:ext cx="675500" cy="675500"/>
        </a:xfrm>
        <a:prstGeom prst="rect">
          <a:avLst/>
        </a:prstGeom>
      </xdr:spPr>
    </xdr:pic>
    <xdr:clientData/>
  </xdr:twoCellAnchor>
  <xdr:twoCellAnchor editAs="oneCell">
    <xdr:from>
      <xdr:col>5</xdr:col>
      <xdr:colOff>425166</xdr:colOff>
      <xdr:row>40</xdr:row>
      <xdr:rowOff>97083</xdr:rowOff>
    </xdr:from>
    <xdr:to>
      <xdr:col>5</xdr:col>
      <xdr:colOff>1100666</xdr:colOff>
      <xdr:row>44</xdr:row>
      <xdr:rowOff>10583</xdr:rowOff>
    </xdr:to>
    <xdr:pic>
      <xdr:nvPicPr>
        <xdr:cNvPr id="36" name="Gráfico 35" descr="Gráfico de barras RTL">
          <a:extLst>
            <a:ext uri="{FF2B5EF4-FFF2-40B4-BE49-F238E27FC236}">
              <a16:creationId xmlns:a16="http://schemas.microsoft.com/office/drawing/2014/main" xmlns="" id="{AC385008-B821-42EC-AEF8-6BAB19121C01}"/>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xmlns="" r:embed="rId6"/>
            </a:ext>
          </a:extLst>
        </a:blip>
        <a:stretch>
          <a:fillRect/>
        </a:stretch>
      </xdr:blipFill>
      <xdr:spPr>
        <a:xfrm>
          <a:off x="5928499" y="7441916"/>
          <a:ext cx="675500" cy="675500"/>
        </a:xfrm>
        <a:prstGeom prst="rect">
          <a:avLst/>
        </a:prstGeom>
      </xdr:spPr>
    </xdr:pic>
    <xdr:clientData/>
  </xdr:twoCellAnchor>
  <xdr:twoCellAnchor editAs="oneCell">
    <xdr:from>
      <xdr:col>3</xdr:col>
      <xdr:colOff>42332</xdr:colOff>
      <xdr:row>42</xdr:row>
      <xdr:rowOff>179918</xdr:rowOff>
    </xdr:from>
    <xdr:to>
      <xdr:col>3</xdr:col>
      <xdr:colOff>407385</xdr:colOff>
      <xdr:row>44</xdr:row>
      <xdr:rowOff>166158</xdr:rowOff>
    </xdr:to>
    <xdr:pic>
      <xdr:nvPicPr>
        <xdr:cNvPr id="37" name="Gráfico 36" descr="Mano con dedo índice apuntando a la derecha">
          <a:extLst>
            <a:ext uri="{FF2B5EF4-FFF2-40B4-BE49-F238E27FC236}">
              <a16:creationId xmlns:a16="http://schemas.microsoft.com/office/drawing/2014/main" xmlns="" id="{6B77968A-A344-420D-BBDC-17F20D25E52B}"/>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 uri="{96DAC541-7B7A-43D3-8B79-37D633B846F1}">
              <asvg:svgBlip xmlns:asvg="http://schemas.microsoft.com/office/drawing/2016/SVG/main" xmlns="" r:embed="rId8"/>
            </a:ext>
          </a:extLst>
        </a:blip>
        <a:stretch>
          <a:fillRect/>
        </a:stretch>
      </xdr:blipFill>
      <xdr:spPr>
        <a:xfrm rot="14063613">
          <a:off x="3173906" y="7906844"/>
          <a:ext cx="367240" cy="365053"/>
        </a:xfrm>
        <a:prstGeom prst="rect">
          <a:avLst/>
        </a:prstGeom>
      </xdr:spPr>
    </xdr:pic>
    <xdr:clientData/>
  </xdr:twoCellAnchor>
  <xdr:twoCellAnchor editAs="oneCell">
    <xdr:from>
      <xdr:col>6</xdr:col>
      <xdr:colOff>596899</xdr:colOff>
      <xdr:row>42</xdr:row>
      <xdr:rowOff>173568</xdr:rowOff>
    </xdr:from>
    <xdr:to>
      <xdr:col>6</xdr:col>
      <xdr:colOff>961952</xdr:colOff>
      <xdr:row>44</xdr:row>
      <xdr:rowOff>159808</xdr:rowOff>
    </xdr:to>
    <xdr:pic>
      <xdr:nvPicPr>
        <xdr:cNvPr id="38" name="Gráfico 37" descr="Mano con dedo índice apuntando a la derecha">
          <a:extLst>
            <a:ext uri="{FF2B5EF4-FFF2-40B4-BE49-F238E27FC236}">
              <a16:creationId xmlns:a16="http://schemas.microsoft.com/office/drawing/2014/main" xmlns="" id="{46F5E2ED-67F0-4CCD-9A5A-007970EF3D03}"/>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 uri="{96DAC541-7B7A-43D3-8B79-37D633B846F1}">
              <asvg:svgBlip xmlns:asvg="http://schemas.microsoft.com/office/drawing/2016/SVG/main" xmlns="" r:embed="rId8"/>
            </a:ext>
          </a:extLst>
        </a:blip>
        <a:stretch>
          <a:fillRect/>
        </a:stretch>
      </xdr:blipFill>
      <xdr:spPr>
        <a:xfrm rot="14063613">
          <a:off x="7284473" y="7900494"/>
          <a:ext cx="367240" cy="365053"/>
        </a:xfrm>
        <a:prstGeom prst="rect">
          <a:avLst/>
        </a:prstGeom>
      </xdr:spPr>
    </xdr:pic>
    <xdr:clientData/>
  </xdr:twoCellAnchor>
  <xdr:twoCellAnchor>
    <xdr:from>
      <xdr:col>1</xdr:col>
      <xdr:colOff>0</xdr:colOff>
      <xdr:row>0</xdr:row>
      <xdr:rowOff>0</xdr:rowOff>
    </xdr:from>
    <xdr:to>
      <xdr:col>2</xdr:col>
      <xdr:colOff>261281</xdr:colOff>
      <xdr:row>1</xdr:row>
      <xdr:rowOff>52917</xdr:rowOff>
    </xdr:to>
    <xdr:sp macro="" textlink="">
      <xdr:nvSpPr>
        <xdr:cNvPr id="41" name="Rectángulo 40">
          <a:hlinkClick xmlns:r="http://schemas.openxmlformats.org/officeDocument/2006/relationships" r:id="rId9"/>
          <a:extLst>
            <a:ext uri="{FF2B5EF4-FFF2-40B4-BE49-F238E27FC236}">
              <a16:creationId xmlns:a16="http://schemas.microsoft.com/office/drawing/2014/main" xmlns="" id="{DA0E9872-EDB4-4B66-860A-03CB0346FE13}"/>
            </a:ext>
          </a:extLst>
        </xdr:cNvPr>
        <xdr:cNvSpPr/>
      </xdr:nvSpPr>
      <xdr:spPr>
        <a:xfrm>
          <a:off x="762000" y="0"/>
          <a:ext cx="1440000"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2</xdr:col>
      <xdr:colOff>694266</xdr:colOff>
      <xdr:row>0</xdr:row>
      <xdr:rowOff>0</xdr:rowOff>
    </xdr:from>
    <xdr:to>
      <xdr:col>3</xdr:col>
      <xdr:colOff>955547</xdr:colOff>
      <xdr:row>1</xdr:row>
      <xdr:rowOff>52917</xdr:rowOff>
    </xdr:to>
    <xdr:sp macro="" textlink="">
      <xdr:nvSpPr>
        <xdr:cNvPr id="42" name="Rectángulo 41">
          <a:hlinkClick xmlns:r="http://schemas.openxmlformats.org/officeDocument/2006/relationships" r:id="rId10"/>
          <a:extLst>
            <a:ext uri="{FF2B5EF4-FFF2-40B4-BE49-F238E27FC236}">
              <a16:creationId xmlns:a16="http://schemas.microsoft.com/office/drawing/2014/main" xmlns="" id="{1BFD65B6-1072-40AD-B520-3A6CAB3E542E}"/>
            </a:ext>
          </a:extLst>
        </xdr:cNvPr>
        <xdr:cNvSpPr/>
      </xdr:nvSpPr>
      <xdr:spPr>
        <a:xfrm>
          <a:off x="2641599" y="0"/>
          <a:ext cx="1446615"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4</xdr:col>
      <xdr:colOff>203199</xdr:colOff>
      <xdr:row>0</xdr:row>
      <xdr:rowOff>4233</xdr:rowOff>
    </xdr:from>
    <xdr:to>
      <xdr:col>5</xdr:col>
      <xdr:colOff>464480</xdr:colOff>
      <xdr:row>1</xdr:row>
      <xdr:rowOff>57150</xdr:rowOff>
    </xdr:to>
    <xdr:sp macro="" textlink="">
      <xdr:nvSpPr>
        <xdr:cNvPr id="43" name="Rectángulo 42">
          <a:hlinkClick xmlns:r="http://schemas.openxmlformats.org/officeDocument/2006/relationships" r:id="rId2"/>
          <a:extLst>
            <a:ext uri="{FF2B5EF4-FFF2-40B4-BE49-F238E27FC236}">
              <a16:creationId xmlns:a16="http://schemas.microsoft.com/office/drawing/2014/main" xmlns="" id="{10D0AE22-B0E5-4C79-A1E8-4DD6CFFDF4AE}"/>
            </a:ext>
          </a:extLst>
        </xdr:cNvPr>
        <xdr:cNvSpPr/>
      </xdr:nvSpPr>
      <xdr:spPr>
        <a:xfrm>
          <a:off x="4521199" y="4233"/>
          <a:ext cx="1446614"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PLAN DE ACCIÓN</a:t>
          </a:r>
        </a:p>
      </xdr:txBody>
    </xdr:sp>
    <xdr:clientData/>
  </xdr:twoCellAnchor>
  <xdr:twoCellAnchor>
    <xdr:from>
      <xdr:col>5</xdr:col>
      <xdr:colOff>897465</xdr:colOff>
      <xdr:row>0</xdr:row>
      <xdr:rowOff>0</xdr:rowOff>
    </xdr:from>
    <xdr:to>
      <xdr:col>6</xdr:col>
      <xdr:colOff>1158745</xdr:colOff>
      <xdr:row>1</xdr:row>
      <xdr:rowOff>52917</xdr:rowOff>
    </xdr:to>
    <xdr:sp macro="" textlink="">
      <xdr:nvSpPr>
        <xdr:cNvPr id="45" name="Rectángulo 44">
          <a:hlinkClick xmlns:r="http://schemas.openxmlformats.org/officeDocument/2006/relationships" r:id="rId1"/>
          <a:extLst>
            <a:ext uri="{FF2B5EF4-FFF2-40B4-BE49-F238E27FC236}">
              <a16:creationId xmlns:a16="http://schemas.microsoft.com/office/drawing/2014/main" xmlns="" id="{1126DB1F-47A3-4E52-91DF-0331C829BB84}"/>
            </a:ext>
          </a:extLst>
        </xdr:cNvPr>
        <xdr:cNvSpPr/>
      </xdr:nvSpPr>
      <xdr:spPr>
        <a:xfrm>
          <a:off x="6400798" y="0"/>
          <a:ext cx="1446614"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INDICADORES</a:t>
          </a:r>
        </a:p>
      </xdr:txBody>
    </xdr:sp>
    <xdr:clientData/>
  </xdr:twoCellAnchor>
  <xdr:twoCellAnchor>
    <xdr:from>
      <xdr:col>1</xdr:col>
      <xdr:colOff>57149</xdr:colOff>
      <xdr:row>49</xdr:row>
      <xdr:rowOff>182029</xdr:rowOff>
    </xdr:from>
    <xdr:to>
      <xdr:col>3</xdr:col>
      <xdr:colOff>311148</xdr:colOff>
      <xdr:row>58</xdr:row>
      <xdr:rowOff>186264</xdr:rowOff>
    </xdr:to>
    <xdr:grpSp>
      <xdr:nvGrpSpPr>
        <xdr:cNvPr id="29" name="Grupo 28">
          <a:hlinkClick xmlns:r="http://schemas.openxmlformats.org/officeDocument/2006/relationships" r:id="rId11"/>
          <a:extLst>
            <a:ext uri="{FF2B5EF4-FFF2-40B4-BE49-F238E27FC236}">
              <a16:creationId xmlns:a16="http://schemas.microsoft.com/office/drawing/2014/main" xmlns="" id="{700A2678-A840-426D-A101-EBA571CAF1B2}"/>
            </a:ext>
          </a:extLst>
        </xdr:cNvPr>
        <xdr:cNvGrpSpPr/>
      </xdr:nvGrpSpPr>
      <xdr:grpSpPr>
        <a:xfrm>
          <a:off x="438149" y="10078504"/>
          <a:ext cx="2616199" cy="1718735"/>
          <a:chOff x="755651" y="9241362"/>
          <a:chExt cx="2624666" cy="1718735"/>
        </a:xfrm>
      </xdr:grpSpPr>
      <xdr:sp macro="" textlink="">
        <xdr:nvSpPr>
          <xdr:cNvPr id="44" name="Rectángulo 43">
            <a:extLst>
              <a:ext uri="{FF2B5EF4-FFF2-40B4-BE49-F238E27FC236}">
                <a16:creationId xmlns:a16="http://schemas.microsoft.com/office/drawing/2014/main" xmlns="" id="{D6DE3BE3-FE9A-43BF-9E54-CF6E71A306B2}"/>
              </a:ext>
            </a:extLst>
          </xdr:cNvPr>
          <xdr:cNvSpPr/>
        </xdr:nvSpPr>
        <xdr:spPr>
          <a:xfrm>
            <a:off x="755651" y="9241362"/>
            <a:ext cx="2624666" cy="85725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ysClr val="windowText" lastClr="000000"/>
                </a:solidFill>
                <a:latin typeface="Work Sans" panose="00000500000000000000" pitchFamily="50" charset="0"/>
              </a:rPr>
              <a:t>REPORTE</a:t>
            </a:r>
            <a:r>
              <a:rPr lang="es-CO" sz="1400" baseline="0">
                <a:solidFill>
                  <a:sysClr val="windowText" lastClr="000000"/>
                </a:solidFill>
                <a:latin typeface="Work Sans" panose="00000500000000000000" pitchFamily="50" charset="0"/>
              </a:rPr>
              <a:t> DE LITIGIOSIDAD eKOGUI</a:t>
            </a:r>
            <a:endParaRPr lang="es-CO" sz="1400">
              <a:solidFill>
                <a:sysClr val="windowText" lastClr="000000"/>
              </a:solidFill>
              <a:latin typeface="Work Sans" panose="00000500000000000000" pitchFamily="50" charset="0"/>
            </a:endParaRPr>
          </a:p>
        </xdr:txBody>
      </xdr:sp>
      <xdr:sp macro="" textlink="">
        <xdr:nvSpPr>
          <xdr:cNvPr id="46" name="Rectángulo 45">
            <a:extLst>
              <a:ext uri="{FF2B5EF4-FFF2-40B4-BE49-F238E27FC236}">
                <a16:creationId xmlns:a16="http://schemas.microsoft.com/office/drawing/2014/main" xmlns="" id="{9FA720C6-E5B2-4D2D-9173-7F2A2FEB0945}"/>
              </a:ext>
            </a:extLst>
          </xdr:cNvPr>
          <xdr:cNvSpPr/>
        </xdr:nvSpPr>
        <xdr:spPr>
          <a:xfrm>
            <a:off x="755651" y="10102847"/>
            <a:ext cx="2624666" cy="857250"/>
          </a:xfrm>
          <a:prstGeom prst="rect">
            <a:avLst/>
          </a:prstGeom>
          <a:no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ysClr val="windowText" lastClr="000000"/>
                </a:solidFill>
                <a:latin typeface="Work Sans" panose="00000500000000000000" pitchFamily="50" charset="0"/>
              </a:rPr>
              <a:t>Insumo</a:t>
            </a:r>
          </a:p>
        </xdr:txBody>
      </xdr:sp>
    </xdr:grpSp>
    <xdr:clientData/>
  </xdr:twoCellAnchor>
  <xdr:twoCellAnchor>
    <xdr:from>
      <xdr:col>4</xdr:col>
      <xdr:colOff>622301</xdr:colOff>
      <xdr:row>49</xdr:row>
      <xdr:rowOff>182029</xdr:rowOff>
    </xdr:from>
    <xdr:to>
      <xdr:col>6</xdr:col>
      <xdr:colOff>876300</xdr:colOff>
      <xdr:row>58</xdr:row>
      <xdr:rowOff>175681</xdr:rowOff>
    </xdr:to>
    <xdr:grpSp>
      <xdr:nvGrpSpPr>
        <xdr:cNvPr id="21" name="Grupo 20">
          <a:hlinkClick xmlns:r="http://schemas.openxmlformats.org/officeDocument/2006/relationships" r:id="rId2"/>
          <a:extLst>
            <a:ext uri="{FF2B5EF4-FFF2-40B4-BE49-F238E27FC236}">
              <a16:creationId xmlns:a16="http://schemas.microsoft.com/office/drawing/2014/main" xmlns="" id="{DB32A371-42BF-4A61-B1AB-02BB54F7B52E}"/>
            </a:ext>
          </a:extLst>
        </xdr:cNvPr>
        <xdr:cNvGrpSpPr/>
      </xdr:nvGrpSpPr>
      <xdr:grpSpPr>
        <a:xfrm>
          <a:off x="4546601" y="10078504"/>
          <a:ext cx="2616199" cy="1708152"/>
          <a:chOff x="4950884" y="9241362"/>
          <a:chExt cx="2624666" cy="1708152"/>
        </a:xfrm>
      </xdr:grpSpPr>
      <xdr:sp macro="" textlink="">
        <xdr:nvSpPr>
          <xdr:cNvPr id="48" name="Rectángulo 47">
            <a:extLst>
              <a:ext uri="{FF2B5EF4-FFF2-40B4-BE49-F238E27FC236}">
                <a16:creationId xmlns:a16="http://schemas.microsoft.com/office/drawing/2014/main" xmlns="" id="{DED480A2-7B98-4D5A-BE4E-B92755C4EAB5}"/>
              </a:ext>
            </a:extLst>
          </xdr:cNvPr>
          <xdr:cNvSpPr/>
        </xdr:nvSpPr>
        <xdr:spPr>
          <a:xfrm>
            <a:off x="4950884" y="9241362"/>
            <a:ext cx="2624666" cy="857250"/>
          </a:xfrm>
          <a:prstGeom prst="rect">
            <a:avLst/>
          </a:prstGeom>
          <a:solidFill>
            <a:schemeClr val="bg1">
              <a:lumMod val="50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latin typeface="Work Sans" panose="00000500000000000000" pitchFamily="50" charset="0"/>
              </a:rPr>
              <a:t>PLAN</a:t>
            </a:r>
            <a:r>
              <a:rPr lang="es-CO" sz="1400" baseline="0">
                <a:solidFill>
                  <a:schemeClr val="bg1"/>
                </a:solidFill>
                <a:latin typeface="Work Sans" panose="00000500000000000000" pitchFamily="50" charset="0"/>
              </a:rPr>
              <a:t> DE ACCIÓN</a:t>
            </a:r>
            <a:endParaRPr lang="es-CO" sz="1400">
              <a:solidFill>
                <a:schemeClr val="bg1"/>
              </a:solidFill>
              <a:latin typeface="Work Sans" panose="00000500000000000000" pitchFamily="50" charset="0"/>
            </a:endParaRPr>
          </a:p>
        </xdr:txBody>
      </xdr:sp>
      <xdr:sp macro="" textlink="">
        <xdr:nvSpPr>
          <xdr:cNvPr id="49" name="Rectángulo 48">
            <a:extLst>
              <a:ext uri="{FF2B5EF4-FFF2-40B4-BE49-F238E27FC236}">
                <a16:creationId xmlns:a16="http://schemas.microsoft.com/office/drawing/2014/main" xmlns="" id="{A5B4DAA7-F5D8-4A19-885C-0EA216AF682C}"/>
              </a:ext>
            </a:extLst>
          </xdr:cNvPr>
          <xdr:cNvSpPr/>
        </xdr:nvSpPr>
        <xdr:spPr>
          <a:xfrm>
            <a:off x="4950884" y="10092264"/>
            <a:ext cx="2624666" cy="857250"/>
          </a:xfrm>
          <a:prstGeom prst="rect">
            <a:avLst/>
          </a:prstGeom>
          <a:no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ysClr val="windowText" lastClr="000000"/>
                </a:solidFill>
                <a:latin typeface="Work Sans" panose="00000500000000000000" pitchFamily="50" charset="0"/>
              </a:rPr>
              <a:t>Insumo</a:t>
            </a:r>
          </a:p>
        </xdr:txBody>
      </xdr:sp>
    </xdr:grpSp>
    <xdr:clientData/>
  </xdr:twoCellAnchor>
  <xdr:twoCellAnchor>
    <xdr:from>
      <xdr:col>2</xdr:col>
      <xdr:colOff>184149</xdr:colOff>
      <xdr:row>44</xdr:row>
      <xdr:rowOff>71964</xdr:rowOff>
    </xdr:from>
    <xdr:to>
      <xdr:col>2</xdr:col>
      <xdr:colOff>184150</xdr:colOff>
      <xdr:row>49</xdr:row>
      <xdr:rowOff>182029</xdr:rowOff>
    </xdr:to>
    <xdr:cxnSp macro="">
      <xdr:nvCxnSpPr>
        <xdr:cNvPr id="17" name="Conector recto de flecha 16">
          <a:extLst>
            <a:ext uri="{FF2B5EF4-FFF2-40B4-BE49-F238E27FC236}">
              <a16:creationId xmlns:a16="http://schemas.microsoft.com/office/drawing/2014/main" xmlns="" id="{B97353D3-7BFC-4F02-8C6B-6335578B0ED8}"/>
            </a:ext>
          </a:extLst>
        </xdr:cNvPr>
        <xdr:cNvCxnSpPr>
          <a:stCxn id="44" idx="0"/>
          <a:endCxn id="26" idx="2"/>
        </xdr:cNvCxnSpPr>
      </xdr:nvCxnSpPr>
      <xdr:spPr>
        <a:xfrm flipV="1">
          <a:off x="2131482" y="8178797"/>
          <a:ext cx="1" cy="106256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749300</xdr:colOff>
      <xdr:row>44</xdr:row>
      <xdr:rowOff>71964</xdr:rowOff>
    </xdr:from>
    <xdr:to>
      <xdr:col>5</xdr:col>
      <xdr:colOff>749301</xdr:colOff>
      <xdr:row>49</xdr:row>
      <xdr:rowOff>182029</xdr:rowOff>
    </xdr:to>
    <xdr:cxnSp macro="">
      <xdr:nvCxnSpPr>
        <xdr:cNvPr id="20" name="Conector recto de flecha 19">
          <a:extLst>
            <a:ext uri="{FF2B5EF4-FFF2-40B4-BE49-F238E27FC236}">
              <a16:creationId xmlns:a16="http://schemas.microsoft.com/office/drawing/2014/main" xmlns="" id="{C2DCE51E-614D-4A97-8B3F-4D0C6B1F93FD}"/>
            </a:ext>
          </a:extLst>
        </xdr:cNvPr>
        <xdr:cNvCxnSpPr>
          <a:stCxn id="48" idx="0"/>
          <a:endCxn id="25" idx="2"/>
        </xdr:cNvCxnSpPr>
      </xdr:nvCxnSpPr>
      <xdr:spPr>
        <a:xfrm flipH="1" flipV="1">
          <a:off x="6252633" y="8178797"/>
          <a:ext cx="1" cy="106256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3</xdr:col>
      <xdr:colOff>67733</xdr:colOff>
      <xdr:row>53</xdr:row>
      <xdr:rowOff>78318</xdr:rowOff>
    </xdr:from>
    <xdr:to>
      <xdr:col>3</xdr:col>
      <xdr:colOff>432786</xdr:colOff>
      <xdr:row>55</xdr:row>
      <xdr:rowOff>64558</xdr:rowOff>
    </xdr:to>
    <xdr:pic>
      <xdr:nvPicPr>
        <xdr:cNvPr id="50" name="Gráfico 49" descr="Mano con dedo índice apuntando a la derecha">
          <a:extLst>
            <a:ext uri="{FF2B5EF4-FFF2-40B4-BE49-F238E27FC236}">
              <a16:creationId xmlns:a16="http://schemas.microsoft.com/office/drawing/2014/main" xmlns="" id="{B5DC81B5-0834-440B-A92C-61B28220A3A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 uri="{96DAC541-7B7A-43D3-8B79-37D633B846F1}">
              <asvg:svgBlip xmlns:asvg="http://schemas.microsoft.com/office/drawing/2016/SVG/main" xmlns="" r:embed="rId8"/>
            </a:ext>
          </a:extLst>
        </a:blip>
        <a:stretch>
          <a:fillRect/>
        </a:stretch>
      </xdr:blipFill>
      <xdr:spPr>
        <a:xfrm rot="14063613">
          <a:off x="3199307" y="9900744"/>
          <a:ext cx="367240" cy="365053"/>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380999</xdr:colOff>
      <xdr:row>0</xdr:row>
      <xdr:rowOff>9525</xdr:rowOff>
    </xdr:from>
    <xdr:to>
      <xdr:col>1</xdr:col>
      <xdr:colOff>1439999</xdr:colOff>
      <xdr:row>1</xdr:row>
      <xdr:rowOff>62442</xdr:rowOff>
    </xdr:to>
    <xdr:sp macro="" textlink="">
      <xdr:nvSpPr>
        <xdr:cNvPr id="3" name="Rectángulo 2">
          <a:hlinkClick xmlns:r="http://schemas.openxmlformats.org/officeDocument/2006/relationships" r:id="rId1"/>
          <a:extLst>
            <a:ext uri="{FF2B5EF4-FFF2-40B4-BE49-F238E27FC236}">
              <a16:creationId xmlns:a16="http://schemas.microsoft.com/office/drawing/2014/main" xmlns="" id="{F29439F9-AD01-460D-B4D2-CA6DAA7C0E06}"/>
            </a:ext>
          </a:extLst>
        </xdr:cNvPr>
        <xdr:cNvSpPr/>
      </xdr:nvSpPr>
      <xdr:spPr>
        <a:xfrm>
          <a:off x="380999" y="9525"/>
          <a:ext cx="1440000"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2</xdr:col>
      <xdr:colOff>695324</xdr:colOff>
      <xdr:row>0</xdr:row>
      <xdr:rowOff>9525</xdr:rowOff>
    </xdr:from>
    <xdr:to>
      <xdr:col>2</xdr:col>
      <xdr:colOff>2135324</xdr:colOff>
      <xdr:row>1</xdr:row>
      <xdr:rowOff>62442</xdr:rowOff>
    </xdr:to>
    <xdr:sp macro="" textlink="">
      <xdr:nvSpPr>
        <xdr:cNvPr id="4" name="Rectángulo 3">
          <a:hlinkClick xmlns:r="http://schemas.openxmlformats.org/officeDocument/2006/relationships" r:id="rId2"/>
          <a:extLst>
            <a:ext uri="{FF2B5EF4-FFF2-40B4-BE49-F238E27FC236}">
              <a16:creationId xmlns:a16="http://schemas.microsoft.com/office/drawing/2014/main" xmlns="" id="{06CB7A59-F894-4BC5-AFB4-8A90A2567313}"/>
            </a:ext>
          </a:extLst>
        </xdr:cNvPr>
        <xdr:cNvSpPr/>
      </xdr:nvSpPr>
      <xdr:spPr>
        <a:xfrm>
          <a:off x="2600324" y="9525"/>
          <a:ext cx="1440000"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2</xdr:col>
      <xdr:colOff>2952749</xdr:colOff>
      <xdr:row>0</xdr:row>
      <xdr:rowOff>9525</xdr:rowOff>
    </xdr:from>
    <xdr:to>
      <xdr:col>2</xdr:col>
      <xdr:colOff>4392749</xdr:colOff>
      <xdr:row>1</xdr:row>
      <xdr:rowOff>62442</xdr:rowOff>
    </xdr:to>
    <xdr:sp macro="" textlink="">
      <xdr:nvSpPr>
        <xdr:cNvPr id="8" name="Rectángulo 7">
          <a:hlinkClick xmlns:r="http://schemas.openxmlformats.org/officeDocument/2006/relationships" r:id="rId3"/>
          <a:extLst>
            <a:ext uri="{FF2B5EF4-FFF2-40B4-BE49-F238E27FC236}">
              <a16:creationId xmlns:a16="http://schemas.microsoft.com/office/drawing/2014/main" xmlns="" id="{5A4CBB02-C2FB-4D80-9367-79B0F1A54EF2}"/>
            </a:ext>
          </a:extLst>
        </xdr:cNvPr>
        <xdr:cNvSpPr/>
      </xdr:nvSpPr>
      <xdr:spPr>
        <a:xfrm>
          <a:off x="4857749" y="9525"/>
          <a:ext cx="1440000"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FORMULACIÓN</a:t>
          </a:r>
        </a:p>
      </xdr:txBody>
    </xdr:sp>
    <xdr:clientData/>
  </xdr:twoCellAnchor>
  <xdr:twoCellAnchor>
    <xdr:from>
      <xdr:col>2</xdr:col>
      <xdr:colOff>5248274</xdr:colOff>
      <xdr:row>0</xdr:row>
      <xdr:rowOff>9525</xdr:rowOff>
    </xdr:from>
    <xdr:to>
      <xdr:col>2</xdr:col>
      <xdr:colOff>6688274</xdr:colOff>
      <xdr:row>1</xdr:row>
      <xdr:rowOff>62442</xdr:rowOff>
    </xdr:to>
    <xdr:sp macro="" textlink="">
      <xdr:nvSpPr>
        <xdr:cNvPr id="9" name="Rectángulo 8">
          <a:hlinkClick xmlns:r="http://schemas.openxmlformats.org/officeDocument/2006/relationships" r:id="rId4"/>
          <a:extLst>
            <a:ext uri="{FF2B5EF4-FFF2-40B4-BE49-F238E27FC236}">
              <a16:creationId xmlns:a16="http://schemas.microsoft.com/office/drawing/2014/main" xmlns="" id="{474F0727-419C-4579-9B7E-C49A9803FD8F}"/>
            </a:ext>
          </a:extLst>
        </xdr:cNvPr>
        <xdr:cNvSpPr/>
      </xdr:nvSpPr>
      <xdr:spPr>
        <a:xfrm>
          <a:off x="7153274" y="9525"/>
          <a:ext cx="1440000"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INDICADORES</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752475</xdr:colOff>
      <xdr:row>9</xdr:row>
      <xdr:rowOff>9525</xdr:rowOff>
    </xdr:from>
    <xdr:to>
      <xdr:col>9</xdr:col>
      <xdr:colOff>752475</xdr:colOff>
      <xdr:row>10</xdr:row>
      <xdr:rowOff>180975</xdr:rowOff>
    </xdr:to>
    <xdr:sp macro="" textlink="">
      <xdr:nvSpPr>
        <xdr:cNvPr id="4" name="Rectángulo 3">
          <a:extLst>
            <a:ext uri="{FF2B5EF4-FFF2-40B4-BE49-F238E27FC236}">
              <a16:creationId xmlns:a16="http://schemas.microsoft.com/office/drawing/2014/main" xmlns="" id="{B6F031D7-5BBC-4AA5-9B42-2E02BE364DBE}"/>
            </a:ext>
          </a:extLst>
        </xdr:cNvPr>
        <xdr:cNvSpPr/>
      </xdr:nvSpPr>
      <xdr:spPr>
        <a:xfrm>
          <a:off x="752475" y="2209800"/>
          <a:ext cx="6858000" cy="361950"/>
        </a:xfrm>
        <a:prstGeom prst="rect">
          <a:avLst/>
        </a:prstGeom>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200">
              <a:latin typeface="Work Sans" panose="00000500000000000000" pitchFamily="50" charset="0"/>
            </a:rPr>
            <a:t>TIPOS</a:t>
          </a:r>
          <a:r>
            <a:rPr lang="es-CO" sz="1200" baseline="0">
              <a:latin typeface="Work Sans" panose="00000500000000000000" pitchFamily="50" charset="0"/>
            </a:rPr>
            <a:t> DE INDICADORES PARA LA PPDA</a:t>
          </a:r>
        </a:p>
      </xdr:txBody>
    </xdr:sp>
    <xdr:clientData/>
  </xdr:twoCellAnchor>
  <xdr:twoCellAnchor>
    <xdr:from>
      <xdr:col>0</xdr:col>
      <xdr:colOff>752475</xdr:colOff>
      <xdr:row>13</xdr:row>
      <xdr:rowOff>0</xdr:rowOff>
    </xdr:from>
    <xdr:to>
      <xdr:col>2</xdr:col>
      <xdr:colOff>752475</xdr:colOff>
      <xdr:row>14</xdr:row>
      <xdr:rowOff>171450</xdr:rowOff>
    </xdr:to>
    <xdr:sp macro="" textlink="">
      <xdr:nvSpPr>
        <xdr:cNvPr id="5" name="Rectángulo 4">
          <a:hlinkClick xmlns:r="http://schemas.openxmlformats.org/officeDocument/2006/relationships" r:id="rId1"/>
          <a:extLst>
            <a:ext uri="{FF2B5EF4-FFF2-40B4-BE49-F238E27FC236}">
              <a16:creationId xmlns:a16="http://schemas.microsoft.com/office/drawing/2014/main" xmlns="" id="{5E6FBD48-82C6-4516-B129-7F07F005B532}"/>
            </a:ext>
          </a:extLst>
        </xdr:cNvPr>
        <xdr:cNvSpPr/>
      </xdr:nvSpPr>
      <xdr:spPr>
        <a:xfrm>
          <a:off x="752475" y="2962275"/>
          <a:ext cx="1524000" cy="361950"/>
        </a:xfrm>
        <a:prstGeom prst="rect">
          <a:avLst/>
        </a:prstGeom>
        <a:solidFill>
          <a:schemeClr val="accent3">
            <a:lumMod val="60000"/>
            <a:lumOff val="40000"/>
          </a:schemeClr>
        </a:solidFill>
        <a:ln>
          <a:solidFill>
            <a:schemeClr val="accent3">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a:solidFill>
                <a:sysClr val="windowText" lastClr="000000"/>
              </a:solidFill>
              <a:latin typeface="Work Sans" panose="00000500000000000000" pitchFamily="50" charset="0"/>
            </a:rPr>
            <a:t>DE</a:t>
          </a:r>
          <a:r>
            <a:rPr lang="es-CO" sz="1050" baseline="0">
              <a:solidFill>
                <a:sysClr val="windowText" lastClr="000000"/>
              </a:solidFill>
              <a:latin typeface="Work Sans" panose="00000500000000000000" pitchFamily="50" charset="0"/>
            </a:rPr>
            <a:t> GE</a:t>
          </a:r>
          <a:r>
            <a:rPr lang="es-CO" sz="1050">
              <a:solidFill>
                <a:sysClr val="windowText" lastClr="000000"/>
              </a:solidFill>
              <a:latin typeface="Work Sans" panose="00000500000000000000" pitchFamily="50" charset="0"/>
            </a:rPr>
            <a:t>STIÓN</a:t>
          </a:r>
          <a:endParaRPr lang="es-CO" sz="1050" baseline="0">
            <a:solidFill>
              <a:sysClr val="windowText" lastClr="000000"/>
            </a:solidFill>
            <a:latin typeface="Work Sans" panose="00000500000000000000" pitchFamily="50" charset="0"/>
          </a:endParaRPr>
        </a:p>
      </xdr:txBody>
    </xdr:sp>
    <xdr:clientData/>
  </xdr:twoCellAnchor>
  <xdr:twoCellAnchor>
    <xdr:from>
      <xdr:col>4</xdr:col>
      <xdr:colOff>371475</xdr:colOff>
      <xdr:row>13</xdr:row>
      <xdr:rowOff>0</xdr:rowOff>
    </xdr:from>
    <xdr:to>
      <xdr:col>6</xdr:col>
      <xdr:colOff>371475</xdr:colOff>
      <xdr:row>14</xdr:row>
      <xdr:rowOff>171450</xdr:rowOff>
    </xdr:to>
    <xdr:sp macro="" textlink="">
      <xdr:nvSpPr>
        <xdr:cNvPr id="6" name="Rectángulo 5">
          <a:hlinkClick xmlns:r="http://schemas.openxmlformats.org/officeDocument/2006/relationships" r:id="rId2"/>
          <a:extLst>
            <a:ext uri="{FF2B5EF4-FFF2-40B4-BE49-F238E27FC236}">
              <a16:creationId xmlns:a16="http://schemas.microsoft.com/office/drawing/2014/main" xmlns="" id="{42748BB7-0B4F-46C3-868F-7A39748AD6F7}"/>
            </a:ext>
          </a:extLst>
        </xdr:cNvPr>
        <xdr:cNvSpPr/>
      </xdr:nvSpPr>
      <xdr:spPr>
        <a:xfrm>
          <a:off x="3419475" y="2962275"/>
          <a:ext cx="1524000" cy="361950"/>
        </a:xfrm>
        <a:prstGeom prst="rect">
          <a:avLst/>
        </a:prstGeom>
        <a:solidFill>
          <a:schemeClr val="accent3">
            <a:lumMod val="75000"/>
          </a:schemeClr>
        </a:solidFill>
        <a:ln>
          <a:solidFill>
            <a:schemeClr val="accent3">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a:latin typeface="Work Sans" panose="00000500000000000000" pitchFamily="50" charset="0"/>
            </a:rPr>
            <a:t>DE RESULTADO</a:t>
          </a:r>
          <a:endParaRPr lang="es-CO" sz="1050" baseline="0">
            <a:latin typeface="Work Sans" panose="00000500000000000000" pitchFamily="50" charset="0"/>
          </a:endParaRPr>
        </a:p>
      </xdr:txBody>
    </xdr:sp>
    <xdr:clientData/>
  </xdr:twoCellAnchor>
  <xdr:twoCellAnchor>
    <xdr:from>
      <xdr:col>8</xdr:col>
      <xdr:colOff>0</xdr:colOff>
      <xdr:row>13</xdr:row>
      <xdr:rowOff>0</xdr:rowOff>
    </xdr:from>
    <xdr:to>
      <xdr:col>10</xdr:col>
      <xdr:colOff>0</xdr:colOff>
      <xdr:row>14</xdr:row>
      <xdr:rowOff>171450</xdr:rowOff>
    </xdr:to>
    <xdr:sp macro="" textlink="">
      <xdr:nvSpPr>
        <xdr:cNvPr id="7" name="Rectángulo 6">
          <a:hlinkClick xmlns:r="http://schemas.openxmlformats.org/officeDocument/2006/relationships" r:id="rId3"/>
          <a:extLst>
            <a:ext uri="{FF2B5EF4-FFF2-40B4-BE49-F238E27FC236}">
              <a16:creationId xmlns:a16="http://schemas.microsoft.com/office/drawing/2014/main" xmlns="" id="{E9790964-2CFC-417E-8108-4B40D82F873D}"/>
            </a:ext>
          </a:extLst>
        </xdr:cNvPr>
        <xdr:cNvSpPr/>
      </xdr:nvSpPr>
      <xdr:spPr>
        <a:xfrm>
          <a:off x="6096000" y="2962275"/>
          <a:ext cx="1524000" cy="361950"/>
        </a:xfrm>
        <a:prstGeom prst="rect">
          <a:avLst/>
        </a:prstGeom>
        <a:solidFill>
          <a:schemeClr val="accent3">
            <a:lumMod val="50000"/>
          </a:schemeClr>
        </a:solidFill>
        <a:ln>
          <a:solidFill>
            <a:schemeClr val="accent3">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a:latin typeface="Work Sans" panose="00000500000000000000" pitchFamily="50" charset="0"/>
            </a:rPr>
            <a:t>DE IMPACTO</a:t>
          </a:r>
          <a:endParaRPr lang="es-CO" sz="1050" baseline="0">
            <a:latin typeface="Work Sans" panose="00000500000000000000" pitchFamily="50" charset="0"/>
          </a:endParaRPr>
        </a:p>
      </xdr:txBody>
    </xdr:sp>
    <xdr:clientData/>
  </xdr:twoCellAnchor>
  <xdr:twoCellAnchor>
    <xdr:from>
      <xdr:col>0</xdr:col>
      <xdr:colOff>752475</xdr:colOff>
      <xdr:row>14</xdr:row>
      <xdr:rowOff>180974</xdr:rowOff>
    </xdr:from>
    <xdr:to>
      <xdr:col>2</xdr:col>
      <xdr:colOff>752475</xdr:colOff>
      <xdr:row>18</xdr:row>
      <xdr:rowOff>57149</xdr:rowOff>
    </xdr:to>
    <xdr:sp macro="" textlink="">
      <xdr:nvSpPr>
        <xdr:cNvPr id="8" name="Rectángulo 7">
          <a:extLst>
            <a:ext uri="{FF2B5EF4-FFF2-40B4-BE49-F238E27FC236}">
              <a16:creationId xmlns:a16="http://schemas.microsoft.com/office/drawing/2014/main" xmlns="" id="{988F8D27-1369-4DC8-9152-8C26AEEAA286}"/>
            </a:ext>
          </a:extLst>
        </xdr:cNvPr>
        <xdr:cNvSpPr/>
      </xdr:nvSpPr>
      <xdr:spPr>
        <a:xfrm>
          <a:off x="752475" y="3333749"/>
          <a:ext cx="1524000" cy="638175"/>
        </a:xfrm>
        <a:prstGeom prst="rect">
          <a:avLst/>
        </a:prstGeom>
        <a:noFill/>
        <a:ln>
          <a:solidFill>
            <a:schemeClr val="accent3">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es-CO" sz="1050" baseline="0">
            <a:solidFill>
              <a:sysClr val="windowText" lastClr="000000"/>
            </a:solidFill>
            <a:latin typeface="Work Sans" panose="00000500000000000000" pitchFamily="50" charset="0"/>
          </a:endParaRPr>
        </a:p>
      </xdr:txBody>
    </xdr:sp>
    <xdr:clientData/>
  </xdr:twoCellAnchor>
  <xdr:twoCellAnchor>
    <xdr:from>
      <xdr:col>4</xdr:col>
      <xdr:colOff>371475</xdr:colOff>
      <xdr:row>14</xdr:row>
      <xdr:rowOff>171449</xdr:rowOff>
    </xdr:from>
    <xdr:to>
      <xdr:col>6</xdr:col>
      <xdr:colOff>371475</xdr:colOff>
      <xdr:row>18</xdr:row>
      <xdr:rowOff>47624</xdr:rowOff>
    </xdr:to>
    <xdr:sp macro="" textlink="">
      <xdr:nvSpPr>
        <xdr:cNvPr id="9" name="Rectángulo 8">
          <a:extLst>
            <a:ext uri="{FF2B5EF4-FFF2-40B4-BE49-F238E27FC236}">
              <a16:creationId xmlns:a16="http://schemas.microsoft.com/office/drawing/2014/main" xmlns="" id="{A0477C40-36C4-4A4B-B17D-798A1C707DBE}"/>
            </a:ext>
          </a:extLst>
        </xdr:cNvPr>
        <xdr:cNvSpPr/>
      </xdr:nvSpPr>
      <xdr:spPr>
        <a:xfrm>
          <a:off x="3419475" y="3324224"/>
          <a:ext cx="1524000" cy="638175"/>
        </a:xfrm>
        <a:prstGeom prst="rect">
          <a:avLst/>
        </a:prstGeom>
        <a:noFill/>
        <a:ln>
          <a:solidFill>
            <a:schemeClr val="accent3">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es-CO" sz="1050" baseline="0">
            <a:latin typeface="Work Sans" panose="00000500000000000000" pitchFamily="50" charset="0"/>
          </a:endParaRPr>
        </a:p>
      </xdr:txBody>
    </xdr:sp>
    <xdr:clientData/>
  </xdr:twoCellAnchor>
  <xdr:twoCellAnchor>
    <xdr:from>
      <xdr:col>8</xdr:col>
      <xdr:colOff>0</xdr:colOff>
      <xdr:row>14</xdr:row>
      <xdr:rowOff>180974</xdr:rowOff>
    </xdr:from>
    <xdr:to>
      <xdr:col>10</xdr:col>
      <xdr:colOff>0</xdr:colOff>
      <xdr:row>18</xdr:row>
      <xdr:rowOff>57149</xdr:rowOff>
    </xdr:to>
    <xdr:sp macro="" textlink="">
      <xdr:nvSpPr>
        <xdr:cNvPr id="10" name="Rectángulo 9">
          <a:extLst>
            <a:ext uri="{FF2B5EF4-FFF2-40B4-BE49-F238E27FC236}">
              <a16:creationId xmlns:a16="http://schemas.microsoft.com/office/drawing/2014/main" xmlns="" id="{E55C94CB-A0A3-4613-9893-5794C8B4482F}"/>
            </a:ext>
          </a:extLst>
        </xdr:cNvPr>
        <xdr:cNvSpPr/>
      </xdr:nvSpPr>
      <xdr:spPr>
        <a:xfrm>
          <a:off x="6096000" y="3333749"/>
          <a:ext cx="1524000" cy="638175"/>
        </a:xfrm>
        <a:prstGeom prst="rect">
          <a:avLst/>
        </a:prstGeom>
        <a:noFill/>
        <a:ln>
          <a:solidFill>
            <a:schemeClr val="accent3">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es-CO" sz="1050" baseline="0">
            <a:latin typeface="Work Sans" panose="00000500000000000000" pitchFamily="50" charset="0"/>
          </a:endParaRPr>
        </a:p>
      </xdr:txBody>
    </xdr:sp>
    <xdr:clientData/>
  </xdr:twoCellAnchor>
  <xdr:twoCellAnchor>
    <xdr:from>
      <xdr:col>1</xdr:col>
      <xdr:colOff>752476</xdr:colOff>
      <xdr:row>10</xdr:row>
      <xdr:rowOff>180974</xdr:rowOff>
    </xdr:from>
    <xdr:to>
      <xdr:col>5</xdr:col>
      <xdr:colOff>371476</xdr:colOff>
      <xdr:row>12</xdr:row>
      <xdr:rowOff>190499</xdr:rowOff>
    </xdr:to>
    <xdr:cxnSp macro="">
      <xdr:nvCxnSpPr>
        <xdr:cNvPr id="12" name="Conector: angular 11">
          <a:extLst>
            <a:ext uri="{FF2B5EF4-FFF2-40B4-BE49-F238E27FC236}">
              <a16:creationId xmlns:a16="http://schemas.microsoft.com/office/drawing/2014/main" xmlns="" id="{612169AC-3222-402C-AF65-9D8D4693DDC1}"/>
            </a:ext>
          </a:extLst>
        </xdr:cNvPr>
        <xdr:cNvCxnSpPr>
          <a:stCxn id="4" idx="2"/>
          <a:endCxn id="5" idx="0"/>
        </xdr:cNvCxnSpPr>
      </xdr:nvCxnSpPr>
      <xdr:spPr>
        <a:xfrm rot="5400000">
          <a:off x="2652713" y="1433512"/>
          <a:ext cx="390525" cy="266700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371475</xdr:colOff>
      <xdr:row>10</xdr:row>
      <xdr:rowOff>180974</xdr:rowOff>
    </xdr:from>
    <xdr:to>
      <xdr:col>9</xdr:col>
      <xdr:colOff>0</xdr:colOff>
      <xdr:row>12</xdr:row>
      <xdr:rowOff>190499</xdr:rowOff>
    </xdr:to>
    <xdr:cxnSp macro="">
      <xdr:nvCxnSpPr>
        <xdr:cNvPr id="14" name="Conector: angular 13">
          <a:extLst>
            <a:ext uri="{FF2B5EF4-FFF2-40B4-BE49-F238E27FC236}">
              <a16:creationId xmlns:a16="http://schemas.microsoft.com/office/drawing/2014/main" xmlns="" id="{A7603CF1-0F09-46D3-9604-1BA812DE16FB}"/>
            </a:ext>
          </a:extLst>
        </xdr:cNvPr>
        <xdr:cNvCxnSpPr>
          <a:stCxn id="4" idx="2"/>
          <a:endCxn id="7" idx="0"/>
        </xdr:cNvCxnSpPr>
      </xdr:nvCxnSpPr>
      <xdr:spPr>
        <a:xfrm rot="16200000" flipH="1">
          <a:off x="5324475" y="1428749"/>
          <a:ext cx="390525" cy="2676525"/>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371475</xdr:colOff>
      <xdr:row>10</xdr:row>
      <xdr:rowOff>180975</xdr:rowOff>
    </xdr:from>
    <xdr:to>
      <xdr:col>5</xdr:col>
      <xdr:colOff>371475</xdr:colOff>
      <xdr:row>13</xdr:row>
      <xdr:rowOff>0</xdr:rowOff>
    </xdr:to>
    <xdr:cxnSp macro="">
      <xdr:nvCxnSpPr>
        <xdr:cNvPr id="16" name="Conector recto de flecha 15">
          <a:extLst>
            <a:ext uri="{FF2B5EF4-FFF2-40B4-BE49-F238E27FC236}">
              <a16:creationId xmlns:a16="http://schemas.microsoft.com/office/drawing/2014/main" xmlns="" id="{9B013EE7-8A0E-4610-8250-52FCFC9FD4B4}"/>
            </a:ext>
          </a:extLst>
        </xdr:cNvPr>
        <xdr:cNvCxnSpPr>
          <a:stCxn id="4" idx="2"/>
          <a:endCxn id="6" idx="0"/>
        </xdr:cNvCxnSpPr>
      </xdr:nvCxnSpPr>
      <xdr:spPr>
        <a:xfrm>
          <a:off x="4181475" y="2571750"/>
          <a:ext cx="0" cy="39052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752475</xdr:colOff>
      <xdr:row>19</xdr:row>
      <xdr:rowOff>0</xdr:rowOff>
    </xdr:from>
    <xdr:to>
      <xdr:col>2</xdr:col>
      <xdr:colOff>752475</xdr:colOff>
      <xdr:row>20</xdr:row>
      <xdr:rowOff>128587</xdr:rowOff>
    </xdr:to>
    <xdr:sp macro="" textlink="">
      <xdr:nvSpPr>
        <xdr:cNvPr id="15" name="Rectángulo 14">
          <a:hlinkClick xmlns:r="http://schemas.openxmlformats.org/officeDocument/2006/relationships" r:id="rId4"/>
          <a:extLst>
            <a:ext uri="{FF2B5EF4-FFF2-40B4-BE49-F238E27FC236}">
              <a16:creationId xmlns:a16="http://schemas.microsoft.com/office/drawing/2014/main" xmlns="" id="{DDDEF9FB-1BCA-4DCD-BE93-D9B9962C026F}"/>
            </a:ext>
          </a:extLst>
        </xdr:cNvPr>
        <xdr:cNvSpPr/>
      </xdr:nvSpPr>
      <xdr:spPr>
        <a:xfrm>
          <a:off x="752475" y="4252912"/>
          <a:ext cx="1524000" cy="361950"/>
        </a:xfrm>
        <a:prstGeom prst="rect">
          <a:avLst/>
        </a:prstGeom>
        <a:solidFill>
          <a:schemeClr val="accent1">
            <a:lumMod val="20000"/>
            <a:lumOff val="80000"/>
          </a:schemeClr>
        </a:solidFill>
        <a:ln>
          <a:solidFill>
            <a:schemeClr val="accent1">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a:solidFill>
                <a:sysClr val="windowText" lastClr="000000"/>
              </a:solidFill>
              <a:latin typeface="Work Sans" panose="00000500000000000000" pitchFamily="50" charset="0"/>
            </a:rPr>
            <a:t>IR</a:t>
          </a:r>
          <a:r>
            <a:rPr lang="es-CO" sz="1050" baseline="0">
              <a:solidFill>
                <a:sysClr val="windowText" lastClr="000000"/>
              </a:solidFill>
              <a:latin typeface="Work Sans" panose="00000500000000000000" pitchFamily="50" charset="0"/>
            </a:rPr>
            <a:t> A FORMULARLOS</a:t>
          </a:r>
        </a:p>
      </xdr:txBody>
    </xdr:sp>
    <xdr:clientData/>
  </xdr:twoCellAnchor>
  <xdr:twoCellAnchor>
    <xdr:from>
      <xdr:col>4</xdr:col>
      <xdr:colOff>371475</xdr:colOff>
      <xdr:row>19</xdr:row>
      <xdr:rowOff>0</xdr:rowOff>
    </xdr:from>
    <xdr:to>
      <xdr:col>6</xdr:col>
      <xdr:colOff>371475</xdr:colOff>
      <xdr:row>20</xdr:row>
      <xdr:rowOff>128587</xdr:rowOff>
    </xdr:to>
    <xdr:sp macro="" textlink="">
      <xdr:nvSpPr>
        <xdr:cNvPr id="17" name="Rectángulo 16">
          <a:hlinkClick xmlns:r="http://schemas.openxmlformats.org/officeDocument/2006/relationships" r:id="rId5"/>
          <a:extLst>
            <a:ext uri="{FF2B5EF4-FFF2-40B4-BE49-F238E27FC236}">
              <a16:creationId xmlns:a16="http://schemas.microsoft.com/office/drawing/2014/main" xmlns="" id="{58087E24-1C01-4871-B6AE-BF4AB740A68F}"/>
            </a:ext>
          </a:extLst>
        </xdr:cNvPr>
        <xdr:cNvSpPr/>
      </xdr:nvSpPr>
      <xdr:spPr>
        <a:xfrm>
          <a:off x="3419475" y="4252912"/>
          <a:ext cx="1524000" cy="361950"/>
        </a:xfrm>
        <a:prstGeom prst="rect">
          <a:avLst/>
        </a:prstGeom>
        <a:solidFill>
          <a:schemeClr val="accent1">
            <a:lumMod val="20000"/>
            <a:lumOff val="80000"/>
          </a:schemeClr>
        </a:solidFill>
        <a:ln>
          <a:solidFill>
            <a:schemeClr val="accent1">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a:solidFill>
                <a:sysClr val="windowText" lastClr="000000"/>
              </a:solidFill>
              <a:latin typeface="Work Sans" panose="00000500000000000000" pitchFamily="50" charset="0"/>
            </a:rPr>
            <a:t>IR</a:t>
          </a:r>
          <a:r>
            <a:rPr lang="es-CO" sz="1050" baseline="0">
              <a:solidFill>
                <a:sysClr val="windowText" lastClr="000000"/>
              </a:solidFill>
              <a:latin typeface="Work Sans" panose="00000500000000000000" pitchFamily="50" charset="0"/>
            </a:rPr>
            <a:t> A FORMULARLOS</a:t>
          </a:r>
        </a:p>
      </xdr:txBody>
    </xdr:sp>
    <xdr:clientData/>
  </xdr:twoCellAnchor>
  <xdr:twoCellAnchor editAs="oneCell">
    <xdr:from>
      <xdr:col>2</xdr:col>
      <xdr:colOff>614091</xdr:colOff>
      <xdr:row>20</xdr:row>
      <xdr:rowOff>11838</xdr:rowOff>
    </xdr:from>
    <xdr:to>
      <xdr:col>3</xdr:col>
      <xdr:colOff>138978</xdr:colOff>
      <xdr:row>21</xdr:row>
      <xdr:rowOff>108893</xdr:rowOff>
    </xdr:to>
    <xdr:pic>
      <xdr:nvPicPr>
        <xdr:cNvPr id="19" name="Gráfico 18" descr="Mano con dedo índice apuntando a la derecha">
          <a:extLst>
            <a:ext uri="{FF2B5EF4-FFF2-40B4-BE49-F238E27FC236}">
              <a16:creationId xmlns:a16="http://schemas.microsoft.com/office/drawing/2014/main" xmlns="" id="{439C0F8C-E24B-46D5-9602-FFC197C34C21}"/>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xmlns="" r:embed="rId7"/>
            </a:ext>
          </a:extLst>
        </a:blip>
        <a:stretch>
          <a:fillRect/>
        </a:stretch>
      </xdr:blipFill>
      <xdr:spPr>
        <a:xfrm rot="14063613">
          <a:off x="2137757" y="4498447"/>
          <a:ext cx="287555" cy="286887"/>
        </a:xfrm>
        <a:prstGeom prst="rect">
          <a:avLst/>
        </a:prstGeom>
      </xdr:spPr>
    </xdr:pic>
    <xdr:clientData/>
  </xdr:twoCellAnchor>
  <xdr:twoCellAnchor editAs="oneCell">
    <xdr:from>
      <xdr:col>6</xdr:col>
      <xdr:colOff>252141</xdr:colOff>
      <xdr:row>20</xdr:row>
      <xdr:rowOff>21364</xdr:rowOff>
    </xdr:from>
    <xdr:to>
      <xdr:col>6</xdr:col>
      <xdr:colOff>539028</xdr:colOff>
      <xdr:row>21</xdr:row>
      <xdr:rowOff>118419</xdr:rowOff>
    </xdr:to>
    <xdr:pic>
      <xdr:nvPicPr>
        <xdr:cNvPr id="20" name="Gráfico 19" descr="Mano con dedo índice apuntando a la derecha">
          <a:extLst>
            <a:ext uri="{FF2B5EF4-FFF2-40B4-BE49-F238E27FC236}">
              <a16:creationId xmlns:a16="http://schemas.microsoft.com/office/drawing/2014/main" xmlns="" id="{E46DC47F-90C9-4CBF-86F5-8789082C381A}"/>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xmlns="" r:embed="rId7"/>
            </a:ext>
          </a:extLst>
        </a:blip>
        <a:stretch>
          <a:fillRect/>
        </a:stretch>
      </xdr:blipFill>
      <xdr:spPr>
        <a:xfrm rot="14063613">
          <a:off x="4823807" y="4507973"/>
          <a:ext cx="287555" cy="286887"/>
        </a:xfrm>
        <a:prstGeom prst="rect">
          <a:avLst/>
        </a:prstGeom>
      </xdr:spPr>
    </xdr:pic>
    <xdr:clientData/>
  </xdr:twoCellAnchor>
  <xdr:twoCellAnchor editAs="oneCell">
    <xdr:from>
      <xdr:col>2</xdr:col>
      <xdr:colOff>582339</xdr:colOff>
      <xdr:row>14</xdr:row>
      <xdr:rowOff>21362</xdr:rowOff>
    </xdr:from>
    <xdr:to>
      <xdr:col>3</xdr:col>
      <xdr:colOff>107226</xdr:colOff>
      <xdr:row>15</xdr:row>
      <xdr:rowOff>118417</xdr:rowOff>
    </xdr:to>
    <xdr:pic>
      <xdr:nvPicPr>
        <xdr:cNvPr id="22" name="Gráfico 21" descr="Mano con dedo índice apuntando a la derecha">
          <a:extLst>
            <a:ext uri="{FF2B5EF4-FFF2-40B4-BE49-F238E27FC236}">
              <a16:creationId xmlns:a16="http://schemas.microsoft.com/office/drawing/2014/main" xmlns="" id="{6B4314E9-669E-4D66-8A28-8A898954B462}"/>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xmlns="" r:embed="rId7"/>
            </a:ext>
          </a:extLst>
        </a:blip>
        <a:stretch>
          <a:fillRect/>
        </a:stretch>
      </xdr:blipFill>
      <xdr:spPr>
        <a:xfrm rot="14063613">
          <a:off x="1598005" y="3175529"/>
          <a:ext cx="287555" cy="286887"/>
        </a:xfrm>
        <a:prstGeom prst="rect">
          <a:avLst/>
        </a:prstGeom>
      </xdr:spPr>
    </xdr:pic>
    <xdr:clientData/>
  </xdr:twoCellAnchor>
  <xdr:twoCellAnchor editAs="oneCell">
    <xdr:from>
      <xdr:col>6</xdr:col>
      <xdr:colOff>216156</xdr:colOff>
      <xdr:row>13</xdr:row>
      <xdr:rowOff>163179</xdr:rowOff>
    </xdr:from>
    <xdr:to>
      <xdr:col>6</xdr:col>
      <xdr:colOff>503043</xdr:colOff>
      <xdr:row>15</xdr:row>
      <xdr:rowOff>69734</xdr:rowOff>
    </xdr:to>
    <xdr:pic>
      <xdr:nvPicPr>
        <xdr:cNvPr id="23" name="Gráfico 22" descr="Mano con dedo índice apuntando a la derecha">
          <a:extLst>
            <a:ext uri="{FF2B5EF4-FFF2-40B4-BE49-F238E27FC236}">
              <a16:creationId xmlns:a16="http://schemas.microsoft.com/office/drawing/2014/main" xmlns="" id="{5D818B60-0518-4985-AA08-4B684C85ACF6}"/>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xmlns="" r:embed="rId7"/>
            </a:ext>
          </a:extLst>
        </a:blip>
        <a:stretch>
          <a:fillRect/>
        </a:stretch>
      </xdr:blipFill>
      <xdr:spPr>
        <a:xfrm rot="14063613">
          <a:off x="4279822" y="3126846"/>
          <a:ext cx="287555" cy="286887"/>
        </a:xfrm>
        <a:prstGeom prst="rect">
          <a:avLst/>
        </a:prstGeom>
      </xdr:spPr>
    </xdr:pic>
    <xdr:clientData/>
  </xdr:twoCellAnchor>
  <xdr:twoCellAnchor editAs="oneCell">
    <xdr:from>
      <xdr:col>9</xdr:col>
      <xdr:colOff>601390</xdr:colOff>
      <xdr:row>13</xdr:row>
      <xdr:rowOff>177995</xdr:rowOff>
    </xdr:from>
    <xdr:to>
      <xdr:col>10</xdr:col>
      <xdr:colOff>126277</xdr:colOff>
      <xdr:row>15</xdr:row>
      <xdr:rowOff>84550</xdr:rowOff>
    </xdr:to>
    <xdr:pic>
      <xdr:nvPicPr>
        <xdr:cNvPr id="24" name="Gráfico 23" descr="Mano con dedo índice apuntando a la derecha">
          <a:extLst>
            <a:ext uri="{FF2B5EF4-FFF2-40B4-BE49-F238E27FC236}">
              <a16:creationId xmlns:a16="http://schemas.microsoft.com/office/drawing/2014/main" xmlns="" id="{53F9D256-F8CD-412A-A527-ACF6E58598B7}"/>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xmlns="" r:embed="rId7"/>
            </a:ext>
          </a:extLst>
        </a:blip>
        <a:stretch>
          <a:fillRect/>
        </a:stretch>
      </xdr:blipFill>
      <xdr:spPr>
        <a:xfrm rot="14063613">
          <a:off x="6951056" y="3141662"/>
          <a:ext cx="287555" cy="286887"/>
        </a:xfrm>
        <a:prstGeom prst="rect">
          <a:avLst/>
        </a:prstGeom>
      </xdr:spPr>
    </xdr:pic>
    <xdr:clientData/>
  </xdr:twoCellAnchor>
  <xdr:twoCellAnchor editAs="oneCell">
    <xdr:from>
      <xdr:col>1</xdr:col>
      <xdr:colOff>494733</xdr:colOff>
      <xdr:row>15</xdr:row>
      <xdr:rowOff>86503</xdr:rowOff>
    </xdr:from>
    <xdr:to>
      <xdr:col>2</xdr:col>
      <xdr:colOff>207149</xdr:colOff>
      <xdr:row>17</xdr:row>
      <xdr:rowOff>179919</xdr:rowOff>
    </xdr:to>
    <xdr:pic>
      <xdr:nvPicPr>
        <xdr:cNvPr id="26" name="Gráfico 25" descr="Flecha circular">
          <a:extLst>
            <a:ext uri="{FF2B5EF4-FFF2-40B4-BE49-F238E27FC236}">
              <a16:creationId xmlns:a16="http://schemas.microsoft.com/office/drawing/2014/main" xmlns="" id="{ADC2A2AB-927E-49ED-B79E-79FF248B2649}"/>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 uri="{96DAC541-7B7A-43D3-8B79-37D633B846F1}">
              <asvg:svgBlip xmlns:asvg="http://schemas.microsoft.com/office/drawing/2016/SVG/main" xmlns="" r:embed="rId9"/>
            </a:ext>
          </a:extLst>
        </a:blip>
        <a:stretch>
          <a:fillRect/>
        </a:stretch>
      </xdr:blipFill>
      <xdr:spPr>
        <a:xfrm>
          <a:off x="748733" y="3748336"/>
          <a:ext cx="474416" cy="474416"/>
        </a:xfrm>
        <a:prstGeom prst="rect">
          <a:avLst/>
        </a:prstGeom>
      </xdr:spPr>
    </xdr:pic>
    <xdr:clientData/>
  </xdr:twoCellAnchor>
  <xdr:twoCellAnchor editAs="oneCell">
    <xdr:from>
      <xdr:col>5</xdr:col>
      <xdr:colOff>147314</xdr:colOff>
      <xdr:row>15</xdr:row>
      <xdr:rowOff>56585</xdr:rowOff>
    </xdr:from>
    <xdr:to>
      <xdr:col>5</xdr:col>
      <xdr:colOff>621730</xdr:colOff>
      <xdr:row>17</xdr:row>
      <xdr:rowOff>150001</xdr:rowOff>
    </xdr:to>
    <xdr:pic>
      <xdr:nvPicPr>
        <xdr:cNvPr id="28" name="Gráfico 27" descr="Diana">
          <a:extLst>
            <a:ext uri="{FF2B5EF4-FFF2-40B4-BE49-F238E27FC236}">
              <a16:creationId xmlns:a16="http://schemas.microsoft.com/office/drawing/2014/main" xmlns="" id="{FEF671C6-B5CA-4C3F-8F3E-5E408C75F280}"/>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 uri="{96DAC541-7B7A-43D3-8B79-37D633B846F1}">
              <asvg:svgBlip xmlns:asvg="http://schemas.microsoft.com/office/drawing/2016/SVG/main" xmlns="" r:embed="rId11"/>
            </a:ext>
          </a:extLst>
        </a:blip>
        <a:stretch>
          <a:fillRect/>
        </a:stretch>
      </xdr:blipFill>
      <xdr:spPr>
        <a:xfrm>
          <a:off x="3449314" y="3718418"/>
          <a:ext cx="474416" cy="474416"/>
        </a:xfrm>
        <a:prstGeom prst="rect">
          <a:avLst/>
        </a:prstGeom>
      </xdr:spPr>
    </xdr:pic>
    <xdr:clientData/>
  </xdr:twoCellAnchor>
  <xdr:twoCellAnchor editAs="oneCell">
    <xdr:from>
      <xdr:col>8</xdr:col>
      <xdr:colOff>551314</xdr:colOff>
      <xdr:row>15</xdr:row>
      <xdr:rowOff>79585</xdr:rowOff>
    </xdr:from>
    <xdr:to>
      <xdr:col>9</xdr:col>
      <xdr:colOff>263730</xdr:colOff>
      <xdr:row>17</xdr:row>
      <xdr:rowOff>173001</xdr:rowOff>
    </xdr:to>
    <xdr:pic>
      <xdr:nvPicPr>
        <xdr:cNvPr id="30" name="Gráfico 29" descr="Gráfico de barras con tendencia bajista">
          <a:extLst>
            <a:ext uri="{FF2B5EF4-FFF2-40B4-BE49-F238E27FC236}">
              <a16:creationId xmlns:a16="http://schemas.microsoft.com/office/drawing/2014/main" xmlns="" id="{514323C5-C60A-4CA7-9E72-87D2AEB12306}"/>
            </a:ext>
          </a:extLst>
        </xdr:cNvPr>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 uri="{96DAC541-7B7A-43D3-8B79-37D633B846F1}">
              <asvg:svgBlip xmlns:asvg="http://schemas.microsoft.com/office/drawing/2016/SVG/main" xmlns="" r:embed="rId13"/>
            </a:ext>
          </a:extLst>
        </a:blip>
        <a:stretch>
          <a:fillRect/>
        </a:stretch>
      </xdr:blipFill>
      <xdr:spPr>
        <a:xfrm>
          <a:off x="6139314" y="3741418"/>
          <a:ext cx="474416" cy="474416"/>
        </a:xfrm>
        <a:prstGeom prst="rect">
          <a:avLst/>
        </a:prstGeom>
      </xdr:spPr>
    </xdr:pic>
    <xdr:clientData/>
  </xdr:twoCellAnchor>
  <xdr:twoCellAnchor>
    <xdr:from>
      <xdr:col>1</xdr:col>
      <xdr:colOff>0</xdr:colOff>
      <xdr:row>0</xdr:row>
      <xdr:rowOff>0</xdr:rowOff>
    </xdr:from>
    <xdr:to>
      <xdr:col>2</xdr:col>
      <xdr:colOff>678000</xdr:colOff>
      <xdr:row>1</xdr:row>
      <xdr:rowOff>52917</xdr:rowOff>
    </xdr:to>
    <xdr:sp macro="" textlink="">
      <xdr:nvSpPr>
        <xdr:cNvPr id="25" name="Rectángulo 24">
          <a:hlinkClick xmlns:r="http://schemas.openxmlformats.org/officeDocument/2006/relationships" r:id="rId14"/>
          <a:extLst>
            <a:ext uri="{FF2B5EF4-FFF2-40B4-BE49-F238E27FC236}">
              <a16:creationId xmlns:a16="http://schemas.microsoft.com/office/drawing/2014/main" xmlns="" id="{7D1958B1-F7FC-4A91-B65D-3BFF4923BAE4}"/>
            </a:ext>
          </a:extLst>
        </xdr:cNvPr>
        <xdr:cNvSpPr/>
      </xdr:nvSpPr>
      <xdr:spPr>
        <a:xfrm>
          <a:off x="254000" y="0"/>
          <a:ext cx="1440000"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390525</xdr:colOff>
      <xdr:row>0</xdr:row>
      <xdr:rowOff>0</xdr:rowOff>
    </xdr:from>
    <xdr:to>
      <xdr:col>5</xdr:col>
      <xdr:colOff>306525</xdr:colOff>
      <xdr:row>1</xdr:row>
      <xdr:rowOff>52917</xdr:rowOff>
    </xdr:to>
    <xdr:sp macro="" textlink="">
      <xdr:nvSpPr>
        <xdr:cNvPr id="27" name="Rectángulo 26">
          <a:hlinkClick xmlns:r="http://schemas.openxmlformats.org/officeDocument/2006/relationships" r:id="rId15"/>
          <a:extLst>
            <a:ext uri="{FF2B5EF4-FFF2-40B4-BE49-F238E27FC236}">
              <a16:creationId xmlns:a16="http://schemas.microsoft.com/office/drawing/2014/main" xmlns="" id="{C9649B14-D93F-40A4-88EC-AE10391A4D2B}"/>
            </a:ext>
          </a:extLst>
        </xdr:cNvPr>
        <xdr:cNvSpPr/>
      </xdr:nvSpPr>
      <xdr:spPr>
        <a:xfrm>
          <a:off x="2168525" y="0"/>
          <a:ext cx="1440000"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5</xdr:col>
      <xdr:colOff>669925</xdr:colOff>
      <xdr:row>0</xdr:row>
      <xdr:rowOff>4233</xdr:rowOff>
    </xdr:from>
    <xdr:to>
      <xdr:col>7</xdr:col>
      <xdr:colOff>585925</xdr:colOff>
      <xdr:row>1</xdr:row>
      <xdr:rowOff>57150</xdr:rowOff>
    </xdr:to>
    <xdr:sp macro="" textlink="">
      <xdr:nvSpPr>
        <xdr:cNvPr id="29" name="Rectángulo 28">
          <a:hlinkClick xmlns:r="http://schemas.openxmlformats.org/officeDocument/2006/relationships" r:id="rId16"/>
          <a:extLst>
            <a:ext uri="{FF2B5EF4-FFF2-40B4-BE49-F238E27FC236}">
              <a16:creationId xmlns:a16="http://schemas.microsoft.com/office/drawing/2014/main" xmlns="" id="{951C35C6-ED39-4A37-A02C-A8CC8317ED68}"/>
            </a:ext>
          </a:extLst>
        </xdr:cNvPr>
        <xdr:cNvSpPr/>
      </xdr:nvSpPr>
      <xdr:spPr>
        <a:xfrm>
          <a:off x="3971925" y="4233"/>
          <a:ext cx="1440000"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PLAN DE ACCIÓN</a:t>
          </a:r>
        </a:p>
      </xdr:txBody>
    </xdr:sp>
    <xdr:clientData/>
  </xdr:twoCellAnchor>
  <xdr:twoCellAnchor>
    <xdr:from>
      <xdr:col>8</xdr:col>
      <xdr:colOff>0</xdr:colOff>
      <xdr:row>19</xdr:row>
      <xdr:rowOff>23812</xdr:rowOff>
    </xdr:from>
    <xdr:to>
      <xdr:col>10</xdr:col>
      <xdr:colOff>0</xdr:colOff>
      <xdr:row>20</xdr:row>
      <xdr:rowOff>153712</xdr:rowOff>
    </xdr:to>
    <xdr:sp macro="" textlink="">
      <xdr:nvSpPr>
        <xdr:cNvPr id="31" name="Rectángulo 30">
          <a:hlinkClick xmlns:r="http://schemas.openxmlformats.org/officeDocument/2006/relationships" r:id="rId17"/>
          <a:extLst>
            <a:ext uri="{FF2B5EF4-FFF2-40B4-BE49-F238E27FC236}">
              <a16:creationId xmlns:a16="http://schemas.microsoft.com/office/drawing/2014/main" xmlns="" id="{E9664C95-23DB-4149-AB63-A16E5B0FAAF9}"/>
            </a:ext>
          </a:extLst>
        </xdr:cNvPr>
        <xdr:cNvSpPr/>
      </xdr:nvSpPr>
      <xdr:spPr>
        <a:xfrm>
          <a:off x="5715000" y="3871912"/>
          <a:ext cx="1524000" cy="320400"/>
        </a:xfrm>
        <a:prstGeom prst="rect">
          <a:avLst/>
        </a:prstGeom>
        <a:solidFill>
          <a:schemeClr val="accent1">
            <a:lumMod val="20000"/>
            <a:lumOff val="80000"/>
          </a:schemeClr>
        </a:solidFill>
        <a:ln>
          <a:solidFill>
            <a:schemeClr val="accent1">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baseline="0">
              <a:solidFill>
                <a:sysClr val="windowText" lastClr="000000"/>
              </a:solidFill>
              <a:latin typeface="Work Sans" panose="00000500000000000000" pitchFamily="50" charset="0"/>
            </a:rPr>
            <a:t>PRE-FORMULADOS </a:t>
          </a:r>
        </a:p>
      </xdr:txBody>
    </xdr:sp>
    <xdr:clientData/>
  </xdr:twoCellAnchor>
  <xdr:twoCellAnchor editAs="oneCell">
    <xdr:from>
      <xdr:col>9</xdr:col>
      <xdr:colOff>642666</xdr:colOff>
      <xdr:row>20</xdr:row>
      <xdr:rowOff>21365</xdr:rowOff>
    </xdr:from>
    <xdr:to>
      <xdr:col>10</xdr:col>
      <xdr:colOff>167553</xdr:colOff>
      <xdr:row>21</xdr:row>
      <xdr:rowOff>118420</xdr:rowOff>
    </xdr:to>
    <xdr:pic>
      <xdr:nvPicPr>
        <xdr:cNvPr id="32" name="Gráfico 31" descr="Mano con dedo índice apuntando a la derecha">
          <a:extLst>
            <a:ext uri="{FF2B5EF4-FFF2-40B4-BE49-F238E27FC236}">
              <a16:creationId xmlns:a16="http://schemas.microsoft.com/office/drawing/2014/main" xmlns="" id="{00BB40CC-A90F-4F2D-A246-018D55D5097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xmlns="" r:embed="rId7"/>
            </a:ext>
          </a:extLst>
        </a:blip>
        <a:stretch>
          <a:fillRect/>
        </a:stretch>
      </xdr:blipFill>
      <xdr:spPr>
        <a:xfrm rot="14063613">
          <a:off x="7119332" y="4060299"/>
          <a:ext cx="287555" cy="286887"/>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57150</xdr:colOff>
      <xdr:row>17</xdr:row>
      <xdr:rowOff>9525</xdr:rowOff>
    </xdr:from>
    <xdr:to>
      <xdr:col>3</xdr:col>
      <xdr:colOff>581025</xdr:colOff>
      <xdr:row>18</xdr:row>
      <xdr:rowOff>200025</xdr:rowOff>
    </xdr:to>
    <xdr:sp macro="" textlink="">
      <xdr:nvSpPr>
        <xdr:cNvPr id="2" name="Rectángulo 1">
          <a:extLst>
            <a:ext uri="{FF2B5EF4-FFF2-40B4-BE49-F238E27FC236}">
              <a16:creationId xmlns:a16="http://schemas.microsoft.com/office/drawing/2014/main" xmlns="" id="{00000000-0008-0000-0300-000002000000}"/>
            </a:ext>
          </a:extLst>
        </xdr:cNvPr>
        <xdr:cNvSpPr/>
      </xdr:nvSpPr>
      <xdr:spPr>
        <a:xfrm>
          <a:off x="332317" y="2782358"/>
          <a:ext cx="2047875" cy="433917"/>
        </a:xfrm>
        <a:prstGeom prst="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OPCIÓN 1</a:t>
          </a:r>
        </a:p>
      </xdr:txBody>
    </xdr:sp>
    <xdr:clientData/>
  </xdr:twoCellAnchor>
  <xdr:twoCellAnchor>
    <xdr:from>
      <xdr:col>5</xdr:col>
      <xdr:colOff>9525</xdr:colOff>
      <xdr:row>17</xdr:row>
      <xdr:rowOff>9525</xdr:rowOff>
    </xdr:from>
    <xdr:to>
      <xdr:col>7</xdr:col>
      <xdr:colOff>533400</xdr:colOff>
      <xdr:row>18</xdr:row>
      <xdr:rowOff>200025</xdr:rowOff>
    </xdr:to>
    <xdr:sp macro="" textlink="">
      <xdr:nvSpPr>
        <xdr:cNvPr id="9" name="Rectángulo 8">
          <a:extLst>
            <a:ext uri="{FF2B5EF4-FFF2-40B4-BE49-F238E27FC236}">
              <a16:creationId xmlns:a16="http://schemas.microsoft.com/office/drawing/2014/main" xmlns="" id="{00000000-0008-0000-0300-000009000000}"/>
            </a:ext>
          </a:extLst>
        </xdr:cNvPr>
        <xdr:cNvSpPr/>
      </xdr:nvSpPr>
      <xdr:spPr>
        <a:xfrm>
          <a:off x="3332692" y="2782358"/>
          <a:ext cx="2047875" cy="433917"/>
        </a:xfrm>
        <a:prstGeom prst="rect">
          <a:avLst/>
        </a:prstGeom>
        <a:solidFill>
          <a:schemeClr val="accent6">
            <a:lumMod val="75000"/>
          </a:schemeClr>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FORMULACIÓN</a:t>
          </a:r>
          <a:r>
            <a:rPr lang="es-CO" sz="1100" baseline="0">
              <a:latin typeface="Work Sans" panose="00000500000000000000" pitchFamily="50" charset="0"/>
            </a:rPr>
            <a:t> COMPLETA EN EL EXCEL</a:t>
          </a:r>
          <a:endParaRPr lang="es-CO" sz="1100">
            <a:latin typeface="Work Sans" panose="00000500000000000000" pitchFamily="50" charset="0"/>
          </a:endParaRPr>
        </a:p>
      </xdr:txBody>
    </xdr:sp>
    <xdr:clientData/>
  </xdr:twoCellAnchor>
  <xdr:twoCellAnchor>
    <xdr:from>
      <xdr:col>8</xdr:col>
      <xdr:colOff>276225</xdr:colOff>
      <xdr:row>17</xdr:row>
      <xdr:rowOff>9525</xdr:rowOff>
    </xdr:from>
    <xdr:to>
      <xdr:col>11</xdr:col>
      <xdr:colOff>38100</xdr:colOff>
      <xdr:row>18</xdr:row>
      <xdr:rowOff>200025</xdr:rowOff>
    </xdr:to>
    <xdr:sp macro="" textlink="">
      <xdr:nvSpPr>
        <xdr:cNvPr id="10" name="Rectángulo 9">
          <a:extLst>
            <a:ext uri="{FF2B5EF4-FFF2-40B4-BE49-F238E27FC236}">
              <a16:creationId xmlns:a16="http://schemas.microsoft.com/office/drawing/2014/main" xmlns="" id="{00000000-0008-0000-0300-00000A000000}"/>
            </a:ext>
          </a:extLst>
        </xdr:cNvPr>
        <xdr:cNvSpPr/>
      </xdr:nvSpPr>
      <xdr:spPr>
        <a:xfrm>
          <a:off x="6372225" y="1200150"/>
          <a:ext cx="2047875" cy="428625"/>
        </a:xfrm>
        <a:prstGeom prst="rect">
          <a:avLst/>
        </a:prstGeom>
        <a:solidFill>
          <a:schemeClr val="accent6">
            <a:lumMod val="75000"/>
          </a:schemeClr>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ENVIAR A LA ANDJE</a:t>
          </a:r>
        </a:p>
      </xdr:txBody>
    </xdr:sp>
    <xdr:clientData/>
  </xdr:twoCellAnchor>
  <xdr:twoCellAnchor>
    <xdr:from>
      <xdr:col>12</xdr:col>
      <xdr:colOff>14288</xdr:colOff>
      <xdr:row>14</xdr:row>
      <xdr:rowOff>14288</xdr:rowOff>
    </xdr:from>
    <xdr:to>
      <xdr:col>14</xdr:col>
      <xdr:colOff>538163</xdr:colOff>
      <xdr:row>15</xdr:row>
      <xdr:rowOff>204788</xdr:rowOff>
    </xdr:to>
    <xdr:sp macro="" textlink="">
      <xdr:nvSpPr>
        <xdr:cNvPr id="11" name="Rectángulo 10">
          <a:extLst>
            <a:ext uri="{FF2B5EF4-FFF2-40B4-BE49-F238E27FC236}">
              <a16:creationId xmlns:a16="http://schemas.microsoft.com/office/drawing/2014/main" xmlns="" id="{00000000-0008-0000-0300-00000B000000}"/>
            </a:ext>
          </a:extLst>
        </xdr:cNvPr>
        <xdr:cNvSpPr/>
      </xdr:nvSpPr>
      <xdr:spPr>
        <a:xfrm>
          <a:off x="9158288" y="490538"/>
          <a:ext cx="2047875" cy="428625"/>
        </a:xfrm>
        <a:prstGeom prst="rect">
          <a:avLst/>
        </a:prstGeom>
        <a:solidFill>
          <a:schemeClr val="accent6">
            <a:lumMod val="75000"/>
          </a:schemeClr>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ANDJE APRUEBA METODOLÓGICAMENTE</a:t>
          </a:r>
        </a:p>
      </xdr:txBody>
    </xdr:sp>
    <xdr:clientData/>
  </xdr:twoCellAnchor>
  <xdr:twoCellAnchor>
    <xdr:from>
      <xdr:col>12</xdr:col>
      <xdr:colOff>14288</xdr:colOff>
      <xdr:row>20</xdr:row>
      <xdr:rowOff>19050</xdr:rowOff>
    </xdr:from>
    <xdr:to>
      <xdr:col>14</xdr:col>
      <xdr:colOff>538163</xdr:colOff>
      <xdr:row>21</xdr:row>
      <xdr:rowOff>209550</xdr:rowOff>
    </xdr:to>
    <xdr:sp macro="" textlink="">
      <xdr:nvSpPr>
        <xdr:cNvPr id="12" name="Rectángulo 11">
          <a:extLst>
            <a:ext uri="{FF2B5EF4-FFF2-40B4-BE49-F238E27FC236}">
              <a16:creationId xmlns:a16="http://schemas.microsoft.com/office/drawing/2014/main" xmlns="" id="{00000000-0008-0000-0300-00000C000000}"/>
            </a:ext>
          </a:extLst>
        </xdr:cNvPr>
        <xdr:cNvSpPr/>
      </xdr:nvSpPr>
      <xdr:spPr>
        <a:xfrm>
          <a:off x="8671455" y="6570133"/>
          <a:ext cx="2047875" cy="433917"/>
        </a:xfrm>
        <a:prstGeom prst="rect">
          <a:avLst/>
        </a:prstGeom>
        <a:solidFill>
          <a:schemeClr val="accent6">
            <a:lumMod val="75000"/>
          </a:schemeClr>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ANDJE IMPRUEBA</a:t>
          </a:r>
          <a:r>
            <a:rPr lang="es-CO" sz="1100" baseline="0">
              <a:latin typeface="Work Sans" panose="00000500000000000000" pitchFamily="50" charset="0"/>
            </a:rPr>
            <a:t> METODOLÓGICAMENTE</a:t>
          </a:r>
          <a:endParaRPr lang="es-CO" sz="1100">
            <a:latin typeface="Work Sans" panose="00000500000000000000" pitchFamily="50" charset="0"/>
          </a:endParaRPr>
        </a:p>
      </xdr:txBody>
    </xdr:sp>
    <xdr:clientData/>
  </xdr:twoCellAnchor>
  <xdr:twoCellAnchor>
    <xdr:from>
      <xdr:col>15</xdr:col>
      <xdr:colOff>752475</xdr:colOff>
      <xdr:row>14</xdr:row>
      <xdr:rowOff>14288</xdr:rowOff>
    </xdr:from>
    <xdr:to>
      <xdr:col>19</xdr:col>
      <xdr:colOff>323850</xdr:colOff>
      <xdr:row>15</xdr:row>
      <xdr:rowOff>204788</xdr:rowOff>
    </xdr:to>
    <xdr:sp macro="" textlink="">
      <xdr:nvSpPr>
        <xdr:cNvPr id="13" name="Rectángulo 12">
          <a:extLst>
            <a:ext uri="{FF2B5EF4-FFF2-40B4-BE49-F238E27FC236}">
              <a16:creationId xmlns:a16="http://schemas.microsoft.com/office/drawing/2014/main" xmlns="" id="{00000000-0008-0000-0300-00000D000000}"/>
            </a:ext>
          </a:extLst>
        </xdr:cNvPr>
        <xdr:cNvSpPr/>
      </xdr:nvSpPr>
      <xdr:spPr>
        <a:xfrm>
          <a:off x="11695642" y="5104871"/>
          <a:ext cx="2619375" cy="433917"/>
        </a:xfrm>
        <a:prstGeom prst="rect">
          <a:avLst/>
        </a:prstGeom>
        <a:solidFill>
          <a:schemeClr val="accent6">
            <a:lumMod val="75000"/>
          </a:schemeClr>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ANDJE</a:t>
          </a:r>
          <a:r>
            <a:rPr lang="es-CO" sz="1100" baseline="0">
              <a:latin typeface="Work Sans" panose="00000500000000000000" pitchFamily="50" charset="0"/>
            </a:rPr>
            <a:t> ENVÍA COMUNICACIÓN A ENTIDAD</a:t>
          </a:r>
          <a:endParaRPr lang="es-CO" sz="1100">
            <a:latin typeface="Work Sans" panose="00000500000000000000" pitchFamily="50" charset="0"/>
          </a:endParaRPr>
        </a:p>
      </xdr:txBody>
    </xdr:sp>
    <xdr:clientData/>
  </xdr:twoCellAnchor>
  <xdr:twoCellAnchor>
    <xdr:from>
      <xdr:col>20</xdr:col>
      <xdr:colOff>38100</xdr:colOff>
      <xdr:row>14</xdr:row>
      <xdr:rowOff>14288</xdr:rowOff>
    </xdr:from>
    <xdr:to>
      <xdr:col>23</xdr:col>
      <xdr:colOff>371475</xdr:colOff>
      <xdr:row>15</xdr:row>
      <xdr:rowOff>204788</xdr:rowOff>
    </xdr:to>
    <xdr:sp macro="" textlink="">
      <xdr:nvSpPr>
        <xdr:cNvPr id="14" name="Rectángulo 13">
          <a:extLst>
            <a:ext uri="{FF2B5EF4-FFF2-40B4-BE49-F238E27FC236}">
              <a16:creationId xmlns:a16="http://schemas.microsoft.com/office/drawing/2014/main" xmlns="" id="{00000000-0008-0000-0300-00000E000000}"/>
            </a:ext>
          </a:extLst>
        </xdr:cNvPr>
        <xdr:cNvSpPr/>
      </xdr:nvSpPr>
      <xdr:spPr>
        <a:xfrm>
          <a:off x="15278100" y="490538"/>
          <a:ext cx="2619375" cy="428625"/>
        </a:xfrm>
        <a:prstGeom prst="rect">
          <a:avLst/>
        </a:prstGeom>
        <a:solidFill>
          <a:schemeClr val="accent6">
            <a:lumMod val="75000"/>
          </a:schemeClr>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ENTIDAD ENVÍA POLÍTICA AL COMITÉ DE CONCILIACIÓN </a:t>
          </a:r>
        </a:p>
      </xdr:txBody>
    </xdr:sp>
    <xdr:clientData/>
  </xdr:twoCellAnchor>
  <xdr:twoCellAnchor>
    <xdr:from>
      <xdr:col>8</xdr:col>
      <xdr:colOff>276225</xdr:colOff>
      <xdr:row>23</xdr:row>
      <xdr:rowOff>123825</xdr:rowOff>
    </xdr:from>
    <xdr:to>
      <xdr:col>11</xdr:col>
      <xdr:colOff>38100</xdr:colOff>
      <xdr:row>25</xdr:row>
      <xdr:rowOff>76200</xdr:rowOff>
    </xdr:to>
    <xdr:sp macro="" textlink="">
      <xdr:nvSpPr>
        <xdr:cNvPr id="15" name="Rectángulo 14">
          <a:extLst>
            <a:ext uri="{FF2B5EF4-FFF2-40B4-BE49-F238E27FC236}">
              <a16:creationId xmlns:a16="http://schemas.microsoft.com/office/drawing/2014/main" xmlns="" id="{00000000-0008-0000-0300-00000F000000}"/>
            </a:ext>
          </a:extLst>
        </xdr:cNvPr>
        <xdr:cNvSpPr/>
      </xdr:nvSpPr>
      <xdr:spPr>
        <a:xfrm>
          <a:off x="6372225" y="2743200"/>
          <a:ext cx="2047875" cy="428625"/>
        </a:xfrm>
        <a:prstGeom prst="rect">
          <a:avLst/>
        </a:prstGeom>
        <a:solidFill>
          <a:schemeClr val="accent6">
            <a:lumMod val="75000"/>
          </a:schemeClr>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AJUSTES A LA PPDA POR PARTE DE LA ENTIDAD</a:t>
          </a:r>
        </a:p>
      </xdr:txBody>
    </xdr:sp>
    <xdr:clientData/>
  </xdr:twoCellAnchor>
  <xdr:twoCellAnchor>
    <xdr:from>
      <xdr:col>7</xdr:col>
      <xdr:colOff>533400</xdr:colOff>
      <xdr:row>17</xdr:row>
      <xdr:rowOff>223838</xdr:rowOff>
    </xdr:from>
    <xdr:to>
      <xdr:col>8</xdr:col>
      <xdr:colOff>276225</xdr:colOff>
      <xdr:row>17</xdr:row>
      <xdr:rowOff>223838</xdr:rowOff>
    </xdr:to>
    <xdr:cxnSp macro="">
      <xdr:nvCxnSpPr>
        <xdr:cNvPr id="19" name="Conector recto de flecha 18">
          <a:extLst>
            <a:ext uri="{FF2B5EF4-FFF2-40B4-BE49-F238E27FC236}">
              <a16:creationId xmlns:a16="http://schemas.microsoft.com/office/drawing/2014/main" xmlns="" id="{00000000-0008-0000-0300-000013000000}"/>
            </a:ext>
          </a:extLst>
        </xdr:cNvPr>
        <xdr:cNvCxnSpPr>
          <a:stCxn id="9" idx="3"/>
          <a:endCxn id="10" idx="1"/>
        </xdr:cNvCxnSpPr>
      </xdr:nvCxnSpPr>
      <xdr:spPr>
        <a:xfrm>
          <a:off x="5867400" y="1414463"/>
          <a:ext cx="504825" cy="0"/>
        </a:xfrm>
        <a:prstGeom prst="straightConnector1">
          <a:avLst/>
        </a:prstGeom>
        <a:ln>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38100</xdr:colOff>
      <xdr:row>14</xdr:row>
      <xdr:rowOff>228601</xdr:rowOff>
    </xdr:from>
    <xdr:to>
      <xdr:col>12</xdr:col>
      <xdr:colOff>14288</xdr:colOff>
      <xdr:row>17</xdr:row>
      <xdr:rowOff>223838</xdr:rowOff>
    </xdr:to>
    <xdr:cxnSp macro="">
      <xdr:nvCxnSpPr>
        <xdr:cNvPr id="21" name="Conector: angular 20">
          <a:extLst>
            <a:ext uri="{FF2B5EF4-FFF2-40B4-BE49-F238E27FC236}">
              <a16:creationId xmlns:a16="http://schemas.microsoft.com/office/drawing/2014/main" xmlns="" id="{00000000-0008-0000-0300-000015000000}"/>
            </a:ext>
          </a:extLst>
        </xdr:cNvPr>
        <xdr:cNvCxnSpPr>
          <a:stCxn id="10" idx="3"/>
          <a:endCxn id="11" idx="1"/>
        </xdr:cNvCxnSpPr>
      </xdr:nvCxnSpPr>
      <xdr:spPr>
        <a:xfrm flipV="1">
          <a:off x="8420100" y="704851"/>
          <a:ext cx="738188" cy="709612"/>
        </a:xfrm>
        <a:prstGeom prst="bentConnector3">
          <a:avLst/>
        </a:prstGeom>
        <a:ln>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38100</xdr:colOff>
      <xdr:row>17</xdr:row>
      <xdr:rowOff>226484</xdr:rowOff>
    </xdr:from>
    <xdr:to>
      <xdr:col>12</xdr:col>
      <xdr:colOff>14288</xdr:colOff>
      <xdr:row>20</xdr:row>
      <xdr:rowOff>236009</xdr:rowOff>
    </xdr:to>
    <xdr:cxnSp macro="">
      <xdr:nvCxnSpPr>
        <xdr:cNvPr id="23" name="Conector: angular 22">
          <a:extLst>
            <a:ext uri="{FF2B5EF4-FFF2-40B4-BE49-F238E27FC236}">
              <a16:creationId xmlns:a16="http://schemas.microsoft.com/office/drawing/2014/main" xmlns="" id="{00000000-0008-0000-0300-000017000000}"/>
            </a:ext>
          </a:extLst>
        </xdr:cNvPr>
        <xdr:cNvCxnSpPr>
          <a:stCxn id="10" idx="3"/>
          <a:endCxn id="12" idx="1"/>
        </xdr:cNvCxnSpPr>
      </xdr:nvCxnSpPr>
      <xdr:spPr>
        <a:xfrm>
          <a:off x="7933267" y="6047317"/>
          <a:ext cx="738188" cy="739775"/>
        </a:xfrm>
        <a:prstGeom prst="bentConnector3">
          <a:avLst/>
        </a:prstGeom>
        <a:ln>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538163</xdr:colOff>
      <xdr:row>14</xdr:row>
      <xdr:rowOff>231247</xdr:rowOff>
    </xdr:from>
    <xdr:to>
      <xdr:col>15</xdr:col>
      <xdr:colOff>752475</xdr:colOff>
      <xdr:row>14</xdr:row>
      <xdr:rowOff>231247</xdr:rowOff>
    </xdr:to>
    <xdr:cxnSp macro="">
      <xdr:nvCxnSpPr>
        <xdr:cNvPr id="25" name="Conector recto de flecha 24">
          <a:extLst>
            <a:ext uri="{FF2B5EF4-FFF2-40B4-BE49-F238E27FC236}">
              <a16:creationId xmlns:a16="http://schemas.microsoft.com/office/drawing/2014/main" xmlns="" id="{00000000-0008-0000-0300-000019000000}"/>
            </a:ext>
          </a:extLst>
        </xdr:cNvPr>
        <xdr:cNvCxnSpPr>
          <a:stCxn id="11" idx="3"/>
          <a:endCxn id="13" idx="1"/>
        </xdr:cNvCxnSpPr>
      </xdr:nvCxnSpPr>
      <xdr:spPr>
        <a:xfrm>
          <a:off x="10719330" y="5321830"/>
          <a:ext cx="976312" cy="0"/>
        </a:xfrm>
        <a:prstGeom prst="straightConnector1">
          <a:avLst/>
        </a:prstGeom>
        <a:ln>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323850</xdr:colOff>
      <xdr:row>14</xdr:row>
      <xdr:rowOff>231247</xdr:rowOff>
    </xdr:from>
    <xdr:to>
      <xdr:col>20</xdr:col>
      <xdr:colOff>38100</xdr:colOff>
      <xdr:row>14</xdr:row>
      <xdr:rowOff>231247</xdr:rowOff>
    </xdr:to>
    <xdr:cxnSp macro="">
      <xdr:nvCxnSpPr>
        <xdr:cNvPr id="27" name="Conector recto de flecha 26">
          <a:extLst>
            <a:ext uri="{FF2B5EF4-FFF2-40B4-BE49-F238E27FC236}">
              <a16:creationId xmlns:a16="http://schemas.microsoft.com/office/drawing/2014/main" xmlns="" id="{00000000-0008-0000-0300-00001B000000}"/>
            </a:ext>
          </a:extLst>
        </xdr:cNvPr>
        <xdr:cNvCxnSpPr>
          <a:stCxn id="13" idx="3"/>
          <a:endCxn id="14" idx="1"/>
        </xdr:cNvCxnSpPr>
      </xdr:nvCxnSpPr>
      <xdr:spPr>
        <a:xfrm>
          <a:off x="14315017" y="5321830"/>
          <a:ext cx="476250" cy="0"/>
        </a:xfrm>
        <a:prstGeom prst="straightConnector1">
          <a:avLst/>
        </a:prstGeom>
        <a:ln>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38101</xdr:colOff>
      <xdr:row>21</xdr:row>
      <xdr:rowOff>209550</xdr:rowOff>
    </xdr:from>
    <xdr:to>
      <xdr:col>17</xdr:col>
      <xdr:colOff>538164</xdr:colOff>
      <xdr:row>24</xdr:row>
      <xdr:rowOff>100013</xdr:rowOff>
    </xdr:to>
    <xdr:cxnSp macro="">
      <xdr:nvCxnSpPr>
        <xdr:cNvPr id="29" name="Conector: angular 28">
          <a:extLst>
            <a:ext uri="{FF2B5EF4-FFF2-40B4-BE49-F238E27FC236}">
              <a16:creationId xmlns:a16="http://schemas.microsoft.com/office/drawing/2014/main" xmlns="" id="{00000000-0008-0000-0300-00001D000000}"/>
            </a:ext>
          </a:extLst>
        </xdr:cNvPr>
        <xdr:cNvCxnSpPr>
          <a:stCxn id="64" idx="2"/>
          <a:endCxn id="15" idx="3"/>
        </xdr:cNvCxnSpPr>
      </xdr:nvCxnSpPr>
      <xdr:spPr>
        <a:xfrm rot="5400000">
          <a:off x="10158943" y="4249208"/>
          <a:ext cx="620713" cy="5072063"/>
        </a:xfrm>
        <a:prstGeom prst="bentConnector2">
          <a:avLst/>
        </a:prstGeom>
        <a:ln>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271463</xdr:colOff>
      <xdr:row>18</xdr:row>
      <xdr:rowOff>200025</xdr:rowOff>
    </xdr:from>
    <xdr:to>
      <xdr:col>8</xdr:col>
      <xdr:colOff>276225</xdr:colOff>
      <xdr:row>24</xdr:row>
      <xdr:rowOff>100013</xdr:rowOff>
    </xdr:to>
    <xdr:cxnSp macro="">
      <xdr:nvCxnSpPr>
        <xdr:cNvPr id="31" name="Conector: angular 30">
          <a:extLst>
            <a:ext uri="{FF2B5EF4-FFF2-40B4-BE49-F238E27FC236}">
              <a16:creationId xmlns:a16="http://schemas.microsoft.com/office/drawing/2014/main" xmlns="" id="{00000000-0008-0000-0300-00001F000000}"/>
            </a:ext>
          </a:extLst>
        </xdr:cNvPr>
        <xdr:cNvCxnSpPr>
          <a:stCxn id="15" idx="1"/>
          <a:endCxn id="9" idx="2"/>
        </xdr:cNvCxnSpPr>
      </xdr:nvCxnSpPr>
      <xdr:spPr>
        <a:xfrm rot="10800000">
          <a:off x="4843463" y="1628775"/>
          <a:ext cx="1528762" cy="1328738"/>
        </a:xfrm>
        <a:prstGeom prst="bentConnector2">
          <a:avLst/>
        </a:prstGeom>
        <a:ln>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57150</xdr:colOff>
      <xdr:row>33</xdr:row>
      <xdr:rowOff>9525</xdr:rowOff>
    </xdr:from>
    <xdr:to>
      <xdr:col>3</xdr:col>
      <xdr:colOff>581025</xdr:colOff>
      <xdr:row>34</xdr:row>
      <xdr:rowOff>200025</xdr:rowOff>
    </xdr:to>
    <xdr:sp macro="" textlink="">
      <xdr:nvSpPr>
        <xdr:cNvPr id="32" name="Rectángulo 31">
          <a:extLst>
            <a:ext uri="{FF2B5EF4-FFF2-40B4-BE49-F238E27FC236}">
              <a16:creationId xmlns:a16="http://schemas.microsoft.com/office/drawing/2014/main" xmlns="" id="{00000000-0008-0000-0300-000020000000}"/>
            </a:ext>
          </a:extLst>
        </xdr:cNvPr>
        <xdr:cNvSpPr/>
      </xdr:nvSpPr>
      <xdr:spPr>
        <a:xfrm>
          <a:off x="332317" y="6677025"/>
          <a:ext cx="2047875" cy="433917"/>
        </a:xfrm>
        <a:prstGeom prst="rect">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OPCIÓN 2</a:t>
          </a:r>
        </a:p>
      </xdr:txBody>
    </xdr:sp>
    <xdr:clientData/>
  </xdr:twoCellAnchor>
  <xdr:twoCellAnchor>
    <xdr:from>
      <xdr:col>5</xdr:col>
      <xdr:colOff>104775</xdr:colOff>
      <xdr:row>33</xdr:row>
      <xdr:rowOff>9525</xdr:rowOff>
    </xdr:from>
    <xdr:to>
      <xdr:col>7</xdr:col>
      <xdr:colOff>628650</xdr:colOff>
      <xdr:row>34</xdr:row>
      <xdr:rowOff>200025</xdr:rowOff>
    </xdr:to>
    <xdr:sp macro="" textlink="">
      <xdr:nvSpPr>
        <xdr:cNvPr id="33" name="Rectángulo 32">
          <a:extLst>
            <a:ext uri="{FF2B5EF4-FFF2-40B4-BE49-F238E27FC236}">
              <a16:creationId xmlns:a16="http://schemas.microsoft.com/office/drawing/2014/main" xmlns="" id="{00000000-0008-0000-0300-000021000000}"/>
            </a:ext>
          </a:extLst>
        </xdr:cNvPr>
        <xdr:cNvSpPr/>
      </xdr:nvSpPr>
      <xdr:spPr>
        <a:xfrm>
          <a:off x="3914775" y="5010150"/>
          <a:ext cx="2047875" cy="428625"/>
        </a:xfrm>
        <a:prstGeom prst="rect">
          <a:avLst/>
        </a:prstGeom>
        <a:ln>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FORMULACIÓN</a:t>
          </a:r>
          <a:r>
            <a:rPr lang="es-CO" sz="1100" baseline="0">
              <a:latin typeface="Work Sans" panose="00000500000000000000" pitchFamily="50" charset="0"/>
            </a:rPr>
            <a:t> COMPLETA EN EL EXCEL</a:t>
          </a:r>
          <a:endParaRPr lang="es-CO" sz="1100">
            <a:latin typeface="Work Sans" panose="00000500000000000000" pitchFamily="50" charset="0"/>
          </a:endParaRPr>
        </a:p>
      </xdr:txBody>
    </xdr:sp>
    <xdr:clientData/>
  </xdr:twoCellAnchor>
  <xdr:twoCellAnchor>
    <xdr:from>
      <xdr:col>8</xdr:col>
      <xdr:colOff>371475</xdr:colOff>
      <xdr:row>33</xdr:row>
      <xdr:rowOff>9525</xdr:rowOff>
    </xdr:from>
    <xdr:to>
      <xdr:col>11</xdr:col>
      <xdr:colOff>133350</xdr:colOff>
      <xdr:row>34</xdr:row>
      <xdr:rowOff>200025</xdr:rowOff>
    </xdr:to>
    <xdr:sp macro="" textlink="">
      <xdr:nvSpPr>
        <xdr:cNvPr id="34" name="Rectángulo 33">
          <a:extLst>
            <a:ext uri="{FF2B5EF4-FFF2-40B4-BE49-F238E27FC236}">
              <a16:creationId xmlns:a16="http://schemas.microsoft.com/office/drawing/2014/main" xmlns="" id="{00000000-0008-0000-0300-000022000000}"/>
            </a:ext>
          </a:extLst>
        </xdr:cNvPr>
        <xdr:cNvSpPr/>
      </xdr:nvSpPr>
      <xdr:spPr>
        <a:xfrm>
          <a:off x="6467475" y="5010150"/>
          <a:ext cx="2047875" cy="428625"/>
        </a:xfrm>
        <a:prstGeom prst="rect">
          <a:avLst/>
        </a:prstGeom>
        <a:ln>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ENVIAR AL CÓMITÉ</a:t>
          </a:r>
          <a:r>
            <a:rPr lang="es-CO" sz="1100" baseline="0">
              <a:latin typeface="Work Sans" panose="00000500000000000000" pitchFamily="50" charset="0"/>
            </a:rPr>
            <a:t> DE CONCILIACIÓN</a:t>
          </a:r>
          <a:endParaRPr lang="es-CO" sz="1100">
            <a:latin typeface="Work Sans" panose="00000500000000000000" pitchFamily="50" charset="0"/>
          </a:endParaRPr>
        </a:p>
      </xdr:txBody>
    </xdr:sp>
    <xdr:clientData/>
  </xdr:twoCellAnchor>
  <xdr:twoCellAnchor>
    <xdr:from>
      <xdr:col>12</xdr:col>
      <xdr:colOff>109538</xdr:colOff>
      <xdr:row>30</xdr:row>
      <xdr:rowOff>14288</xdr:rowOff>
    </xdr:from>
    <xdr:to>
      <xdr:col>14</xdr:col>
      <xdr:colOff>633413</xdr:colOff>
      <xdr:row>31</xdr:row>
      <xdr:rowOff>204788</xdr:rowOff>
    </xdr:to>
    <xdr:sp macro="" textlink="">
      <xdr:nvSpPr>
        <xdr:cNvPr id="35" name="Rectángulo 34">
          <a:extLst>
            <a:ext uri="{FF2B5EF4-FFF2-40B4-BE49-F238E27FC236}">
              <a16:creationId xmlns:a16="http://schemas.microsoft.com/office/drawing/2014/main" xmlns="" id="{00000000-0008-0000-0300-000023000000}"/>
            </a:ext>
          </a:extLst>
        </xdr:cNvPr>
        <xdr:cNvSpPr/>
      </xdr:nvSpPr>
      <xdr:spPr>
        <a:xfrm>
          <a:off x="8872538" y="7824788"/>
          <a:ext cx="2407708" cy="433917"/>
        </a:xfrm>
        <a:prstGeom prst="rect">
          <a:avLst/>
        </a:prstGeom>
        <a:ln>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COMITÉ APRUEBA CONTENIDO</a:t>
          </a:r>
        </a:p>
      </xdr:txBody>
    </xdr:sp>
    <xdr:clientData/>
  </xdr:twoCellAnchor>
  <xdr:twoCellAnchor>
    <xdr:from>
      <xdr:col>12</xdr:col>
      <xdr:colOff>109538</xdr:colOff>
      <xdr:row>36</xdr:row>
      <xdr:rowOff>19050</xdr:rowOff>
    </xdr:from>
    <xdr:to>
      <xdr:col>14</xdr:col>
      <xdr:colOff>633413</xdr:colOff>
      <xdr:row>37</xdr:row>
      <xdr:rowOff>209550</xdr:rowOff>
    </xdr:to>
    <xdr:sp macro="" textlink="">
      <xdr:nvSpPr>
        <xdr:cNvPr id="36" name="Rectángulo 35">
          <a:extLst>
            <a:ext uri="{FF2B5EF4-FFF2-40B4-BE49-F238E27FC236}">
              <a16:creationId xmlns:a16="http://schemas.microsoft.com/office/drawing/2014/main" xmlns="" id="{00000000-0008-0000-0300-000024000000}"/>
            </a:ext>
          </a:extLst>
        </xdr:cNvPr>
        <xdr:cNvSpPr/>
      </xdr:nvSpPr>
      <xdr:spPr>
        <a:xfrm>
          <a:off x="9253538" y="5734050"/>
          <a:ext cx="2047875" cy="428625"/>
        </a:xfrm>
        <a:prstGeom prst="rect">
          <a:avLst/>
        </a:prstGeom>
        <a:ln>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COMITÉ IMPRUEBA CONTENIDO</a:t>
          </a:r>
        </a:p>
      </xdr:txBody>
    </xdr:sp>
    <xdr:clientData/>
  </xdr:twoCellAnchor>
  <xdr:twoCellAnchor>
    <xdr:from>
      <xdr:col>16</xdr:col>
      <xdr:colOff>87842</xdr:colOff>
      <xdr:row>30</xdr:row>
      <xdr:rowOff>14288</xdr:rowOff>
    </xdr:from>
    <xdr:to>
      <xdr:col>19</xdr:col>
      <xdr:colOff>421217</xdr:colOff>
      <xdr:row>31</xdr:row>
      <xdr:rowOff>204788</xdr:rowOff>
    </xdr:to>
    <xdr:sp macro="" textlink="">
      <xdr:nvSpPr>
        <xdr:cNvPr id="37" name="Rectángulo 36">
          <a:extLst>
            <a:ext uri="{FF2B5EF4-FFF2-40B4-BE49-F238E27FC236}">
              <a16:creationId xmlns:a16="http://schemas.microsoft.com/office/drawing/2014/main" xmlns="" id="{00000000-0008-0000-0300-000025000000}"/>
            </a:ext>
          </a:extLst>
        </xdr:cNvPr>
        <xdr:cNvSpPr/>
      </xdr:nvSpPr>
      <xdr:spPr>
        <a:xfrm>
          <a:off x="11793009" y="8353955"/>
          <a:ext cx="2619375" cy="433916"/>
        </a:xfrm>
        <a:prstGeom prst="rect">
          <a:avLst/>
        </a:prstGeom>
        <a:ln>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ENTIDAD ENVÍA</a:t>
          </a:r>
          <a:r>
            <a:rPr lang="es-CO" sz="1100" baseline="0">
              <a:latin typeface="Work Sans" panose="00000500000000000000" pitchFamily="50" charset="0"/>
            </a:rPr>
            <a:t> POLÍTICA A LA ANDJE</a:t>
          </a:r>
          <a:endParaRPr lang="es-CO" sz="1100">
            <a:latin typeface="Work Sans" panose="00000500000000000000" pitchFamily="50" charset="0"/>
          </a:endParaRPr>
        </a:p>
      </xdr:txBody>
    </xdr:sp>
    <xdr:clientData/>
  </xdr:twoCellAnchor>
  <xdr:twoCellAnchor>
    <xdr:from>
      <xdr:col>8</xdr:col>
      <xdr:colOff>371475</xdr:colOff>
      <xdr:row>39</xdr:row>
      <xdr:rowOff>123825</xdr:rowOff>
    </xdr:from>
    <xdr:to>
      <xdr:col>11</xdr:col>
      <xdr:colOff>133350</xdr:colOff>
      <xdr:row>41</xdr:row>
      <xdr:rowOff>76200</xdr:rowOff>
    </xdr:to>
    <xdr:sp macro="" textlink="">
      <xdr:nvSpPr>
        <xdr:cNvPr id="39" name="Rectángulo 38">
          <a:extLst>
            <a:ext uri="{FF2B5EF4-FFF2-40B4-BE49-F238E27FC236}">
              <a16:creationId xmlns:a16="http://schemas.microsoft.com/office/drawing/2014/main" xmlns="" id="{00000000-0008-0000-0300-000027000000}"/>
            </a:ext>
          </a:extLst>
        </xdr:cNvPr>
        <xdr:cNvSpPr/>
      </xdr:nvSpPr>
      <xdr:spPr>
        <a:xfrm>
          <a:off x="6467475" y="6553200"/>
          <a:ext cx="2047875" cy="428625"/>
        </a:xfrm>
        <a:prstGeom prst="rect">
          <a:avLst/>
        </a:prstGeom>
        <a:ln>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AJUSTES A LA PPDA POR PARTE DE LA ENTIDAD</a:t>
          </a:r>
        </a:p>
      </xdr:txBody>
    </xdr:sp>
    <xdr:clientData/>
  </xdr:twoCellAnchor>
  <xdr:twoCellAnchor>
    <xdr:from>
      <xdr:col>7</xdr:col>
      <xdr:colOff>628650</xdr:colOff>
      <xdr:row>33</xdr:row>
      <xdr:rowOff>223838</xdr:rowOff>
    </xdr:from>
    <xdr:to>
      <xdr:col>8</xdr:col>
      <xdr:colOff>371475</xdr:colOff>
      <xdr:row>33</xdr:row>
      <xdr:rowOff>223838</xdr:rowOff>
    </xdr:to>
    <xdr:cxnSp macro="">
      <xdr:nvCxnSpPr>
        <xdr:cNvPr id="41" name="Conector recto de flecha 40">
          <a:extLst>
            <a:ext uri="{FF2B5EF4-FFF2-40B4-BE49-F238E27FC236}">
              <a16:creationId xmlns:a16="http://schemas.microsoft.com/office/drawing/2014/main" xmlns="" id="{00000000-0008-0000-0300-000029000000}"/>
            </a:ext>
          </a:extLst>
        </xdr:cNvPr>
        <xdr:cNvCxnSpPr>
          <a:stCxn id="33" idx="3"/>
          <a:endCxn id="34" idx="1"/>
        </xdr:cNvCxnSpPr>
      </xdr:nvCxnSpPr>
      <xdr:spPr>
        <a:xfrm>
          <a:off x="5962650" y="5224463"/>
          <a:ext cx="504825"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133350</xdr:colOff>
      <xdr:row>30</xdr:row>
      <xdr:rowOff>231247</xdr:rowOff>
    </xdr:from>
    <xdr:to>
      <xdr:col>12</xdr:col>
      <xdr:colOff>109538</xdr:colOff>
      <xdr:row>33</xdr:row>
      <xdr:rowOff>226484</xdr:rowOff>
    </xdr:to>
    <xdr:cxnSp macro="">
      <xdr:nvCxnSpPr>
        <xdr:cNvPr id="42" name="Conector: angular 41">
          <a:extLst>
            <a:ext uri="{FF2B5EF4-FFF2-40B4-BE49-F238E27FC236}">
              <a16:creationId xmlns:a16="http://schemas.microsoft.com/office/drawing/2014/main" xmlns="" id="{00000000-0008-0000-0300-00002A000000}"/>
            </a:ext>
          </a:extLst>
        </xdr:cNvPr>
        <xdr:cNvCxnSpPr>
          <a:stCxn id="34" idx="3"/>
          <a:endCxn id="35" idx="1"/>
        </xdr:cNvCxnSpPr>
      </xdr:nvCxnSpPr>
      <xdr:spPr>
        <a:xfrm flipV="1">
          <a:off x="8134350" y="8041747"/>
          <a:ext cx="738188" cy="725487"/>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133350</xdr:colOff>
      <xdr:row>33</xdr:row>
      <xdr:rowOff>223838</xdr:rowOff>
    </xdr:from>
    <xdr:to>
      <xdr:col>12</xdr:col>
      <xdr:colOff>109538</xdr:colOff>
      <xdr:row>36</xdr:row>
      <xdr:rowOff>233363</xdr:rowOff>
    </xdr:to>
    <xdr:cxnSp macro="">
      <xdr:nvCxnSpPr>
        <xdr:cNvPr id="43" name="Conector: angular 42">
          <a:extLst>
            <a:ext uri="{FF2B5EF4-FFF2-40B4-BE49-F238E27FC236}">
              <a16:creationId xmlns:a16="http://schemas.microsoft.com/office/drawing/2014/main" xmlns="" id="{00000000-0008-0000-0300-00002B000000}"/>
            </a:ext>
          </a:extLst>
        </xdr:cNvPr>
        <xdr:cNvCxnSpPr>
          <a:stCxn id="34" idx="3"/>
          <a:endCxn id="36" idx="1"/>
        </xdr:cNvCxnSpPr>
      </xdr:nvCxnSpPr>
      <xdr:spPr>
        <a:xfrm>
          <a:off x="8515350" y="5224463"/>
          <a:ext cx="738188" cy="72390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633413</xdr:colOff>
      <xdr:row>30</xdr:row>
      <xdr:rowOff>231247</xdr:rowOff>
    </xdr:from>
    <xdr:to>
      <xdr:col>16</xdr:col>
      <xdr:colOff>87842</xdr:colOff>
      <xdr:row>30</xdr:row>
      <xdr:rowOff>231247</xdr:rowOff>
    </xdr:to>
    <xdr:cxnSp macro="">
      <xdr:nvCxnSpPr>
        <xdr:cNvPr id="44" name="Conector recto de flecha 43">
          <a:extLst>
            <a:ext uri="{FF2B5EF4-FFF2-40B4-BE49-F238E27FC236}">
              <a16:creationId xmlns:a16="http://schemas.microsoft.com/office/drawing/2014/main" xmlns="" id="{00000000-0008-0000-0300-00002C000000}"/>
            </a:ext>
          </a:extLst>
        </xdr:cNvPr>
        <xdr:cNvCxnSpPr>
          <a:stCxn id="35" idx="3"/>
          <a:endCxn id="37" idx="1"/>
        </xdr:cNvCxnSpPr>
      </xdr:nvCxnSpPr>
      <xdr:spPr>
        <a:xfrm>
          <a:off x="11280246" y="8041747"/>
          <a:ext cx="978429"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133350</xdr:colOff>
      <xdr:row>37</xdr:row>
      <xdr:rowOff>209550</xdr:rowOff>
    </xdr:from>
    <xdr:to>
      <xdr:col>13</xdr:col>
      <xdr:colOff>371476</xdr:colOff>
      <xdr:row>40</xdr:row>
      <xdr:rowOff>100013</xdr:rowOff>
    </xdr:to>
    <xdr:cxnSp macro="">
      <xdr:nvCxnSpPr>
        <xdr:cNvPr id="46" name="Conector: angular 45">
          <a:extLst>
            <a:ext uri="{FF2B5EF4-FFF2-40B4-BE49-F238E27FC236}">
              <a16:creationId xmlns:a16="http://schemas.microsoft.com/office/drawing/2014/main" xmlns="" id="{00000000-0008-0000-0300-00002E000000}"/>
            </a:ext>
          </a:extLst>
        </xdr:cNvPr>
        <xdr:cNvCxnSpPr>
          <a:stCxn id="36" idx="2"/>
          <a:endCxn id="39" idx="3"/>
        </xdr:cNvCxnSpPr>
      </xdr:nvCxnSpPr>
      <xdr:spPr>
        <a:xfrm rot="5400000">
          <a:off x="9093994" y="5584031"/>
          <a:ext cx="604838" cy="1762126"/>
        </a:xfrm>
        <a:prstGeom prst="bentConnector2">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366713</xdr:colOff>
      <xdr:row>34</xdr:row>
      <xdr:rowOff>200025</xdr:rowOff>
    </xdr:from>
    <xdr:to>
      <xdr:col>8</xdr:col>
      <xdr:colOff>371475</xdr:colOff>
      <xdr:row>40</xdr:row>
      <xdr:rowOff>100013</xdr:rowOff>
    </xdr:to>
    <xdr:cxnSp macro="">
      <xdr:nvCxnSpPr>
        <xdr:cNvPr id="47" name="Conector: angular 46">
          <a:extLst>
            <a:ext uri="{FF2B5EF4-FFF2-40B4-BE49-F238E27FC236}">
              <a16:creationId xmlns:a16="http://schemas.microsoft.com/office/drawing/2014/main" xmlns="" id="{00000000-0008-0000-0300-00002F000000}"/>
            </a:ext>
          </a:extLst>
        </xdr:cNvPr>
        <xdr:cNvCxnSpPr>
          <a:stCxn id="39" idx="1"/>
          <a:endCxn id="33" idx="2"/>
        </xdr:cNvCxnSpPr>
      </xdr:nvCxnSpPr>
      <xdr:spPr>
        <a:xfrm rot="10800000">
          <a:off x="4938713" y="5438775"/>
          <a:ext cx="1528762" cy="1328738"/>
        </a:xfrm>
        <a:prstGeom prst="bentConnector2">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252413</xdr:colOff>
      <xdr:row>27</xdr:row>
      <xdr:rowOff>33338</xdr:rowOff>
    </xdr:from>
    <xdr:to>
      <xdr:col>23</xdr:col>
      <xdr:colOff>14288</xdr:colOff>
      <xdr:row>28</xdr:row>
      <xdr:rowOff>223838</xdr:rowOff>
    </xdr:to>
    <xdr:sp macro="" textlink="">
      <xdr:nvSpPr>
        <xdr:cNvPr id="48" name="Rectángulo 47">
          <a:extLst>
            <a:ext uri="{FF2B5EF4-FFF2-40B4-BE49-F238E27FC236}">
              <a16:creationId xmlns:a16="http://schemas.microsoft.com/office/drawing/2014/main" xmlns="" id="{00000000-0008-0000-0300-000030000000}"/>
            </a:ext>
          </a:extLst>
        </xdr:cNvPr>
        <xdr:cNvSpPr/>
      </xdr:nvSpPr>
      <xdr:spPr>
        <a:xfrm>
          <a:off x="15492413" y="3605213"/>
          <a:ext cx="2047875" cy="428625"/>
        </a:xfrm>
        <a:prstGeom prst="rect">
          <a:avLst/>
        </a:prstGeom>
        <a:ln>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ANDJE APRUEBA METODOLÓGICAMENTE</a:t>
          </a:r>
        </a:p>
      </xdr:txBody>
    </xdr:sp>
    <xdr:clientData/>
  </xdr:twoCellAnchor>
  <xdr:twoCellAnchor>
    <xdr:from>
      <xdr:col>20</xdr:col>
      <xdr:colOff>252413</xdr:colOff>
      <xdr:row>33</xdr:row>
      <xdr:rowOff>61383</xdr:rowOff>
    </xdr:from>
    <xdr:to>
      <xdr:col>23</xdr:col>
      <xdr:colOff>14288</xdr:colOff>
      <xdr:row>35</xdr:row>
      <xdr:rowOff>8466</xdr:rowOff>
    </xdr:to>
    <xdr:sp macro="" textlink="">
      <xdr:nvSpPr>
        <xdr:cNvPr id="49" name="Rectángulo 48">
          <a:extLst>
            <a:ext uri="{FF2B5EF4-FFF2-40B4-BE49-F238E27FC236}">
              <a16:creationId xmlns:a16="http://schemas.microsoft.com/office/drawing/2014/main" xmlns="" id="{00000000-0008-0000-0300-000031000000}"/>
            </a:ext>
          </a:extLst>
        </xdr:cNvPr>
        <xdr:cNvSpPr/>
      </xdr:nvSpPr>
      <xdr:spPr>
        <a:xfrm>
          <a:off x="15005580" y="9131300"/>
          <a:ext cx="2047875" cy="433916"/>
        </a:xfrm>
        <a:prstGeom prst="rect">
          <a:avLst/>
        </a:prstGeom>
        <a:ln>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ANDJE IMPRUEBA</a:t>
          </a:r>
          <a:r>
            <a:rPr lang="es-CO" sz="1100" baseline="0">
              <a:latin typeface="Work Sans" panose="00000500000000000000" pitchFamily="50" charset="0"/>
            </a:rPr>
            <a:t> METODOLÓGICAMENTE</a:t>
          </a:r>
          <a:endParaRPr lang="es-CO" sz="1100">
            <a:latin typeface="Work Sans" panose="00000500000000000000" pitchFamily="50" charset="0"/>
          </a:endParaRPr>
        </a:p>
      </xdr:txBody>
    </xdr:sp>
    <xdr:clientData/>
  </xdr:twoCellAnchor>
  <xdr:twoCellAnchor>
    <xdr:from>
      <xdr:col>24</xdr:col>
      <xdr:colOff>228600</xdr:colOff>
      <xdr:row>27</xdr:row>
      <xdr:rowOff>33338</xdr:rowOff>
    </xdr:from>
    <xdr:to>
      <xdr:col>27</xdr:col>
      <xdr:colOff>561975</xdr:colOff>
      <xdr:row>28</xdr:row>
      <xdr:rowOff>223838</xdr:rowOff>
    </xdr:to>
    <xdr:sp macro="" textlink="">
      <xdr:nvSpPr>
        <xdr:cNvPr id="50" name="Rectángulo 49">
          <a:extLst>
            <a:ext uri="{FF2B5EF4-FFF2-40B4-BE49-F238E27FC236}">
              <a16:creationId xmlns:a16="http://schemas.microsoft.com/office/drawing/2014/main" xmlns="" id="{00000000-0008-0000-0300-000032000000}"/>
            </a:ext>
          </a:extLst>
        </xdr:cNvPr>
        <xdr:cNvSpPr/>
      </xdr:nvSpPr>
      <xdr:spPr>
        <a:xfrm>
          <a:off x="18029767" y="7642755"/>
          <a:ext cx="2619375" cy="433916"/>
        </a:xfrm>
        <a:prstGeom prst="rect">
          <a:avLst/>
        </a:prstGeom>
        <a:ln>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ANDJE</a:t>
          </a:r>
          <a:r>
            <a:rPr lang="es-CO" sz="1100" baseline="0">
              <a:latin typeface="Work Sans" panose="00000500000000000000" pitchFamily="50" charset="0"/>
            </a:rPr>
            <a:t> ENVÍA COMUNICACIÓN A ENTIDAD</a:t>
          </a:r>
          <a:endParaRPr lang="es-CO" sz="1100">
            <a:latin typeface="Work Sans" panose="00000500000000000000" pitchFamily="50" charset="0"/>
          </a:endParaRPr>
        </a:p>
      </xdr:txBody>
    </xdr:sp>
    <xdr:clientData/>
  </xdr:twoCellAnchor>
  <xdr:twoCellAnchor>
    <xdr:from>
      <xdr:col>28</xdr:col>
      <xdr:colOff>276225</xdr:colOff>
      <xdr:row>27</xdr:row>
      <xdr:rowOff>33338</xdr:rowOff>
    </xdr:from>
    <xdr:to>
      <xdr:col>31</xdr:col>
      <xdr:colOff>609600</xdr:colOff>
      <xdr:row>28</xdr:row>
      <xdr:rowOff>223838</xdr:rowOff>
    </xdr:to>
    <xdr:sp macro="" textlink="">
      <xdr:nvSpPr>
        <xdr:cNvPr id="51" name="Rectángulo 50">
          <a:extLst>
            <a:ext uri="{FF2B5EF4-FFF2-40B4-BE49-F238E27FC236}">
              <a16:creationId xmlns:a16="http://schemas.microsoft.com/office/drawing/2014/main" xmlns="" id="{00000000-0008-0000-0300-000033000000}"/>
            </a:ext>
          </a:extLst>
        </xdr:cNvPr>
        <xdr:cNvSpPr/>
      </xdr:nvSpPr>
      <xdr:spPr>
        <a:xfrm>
          <a:off x="21591058" y="7113588"/>
          <a:ext cx="2619375" cy="433917"/>
        </a:xfrm>
        <a:prstGeom prst="rect">
          <a:avLst/>
        </a:prstGeom>
        <a:ln>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COMITÉ DE CONCILIACIÓN DE LA ENTIDAD</a:t>
          </a:r>
          <a:r>
            <a:rPr lang="es-CO" sz="1100" baseline="0">
              <a:latin typeface="Work Sans" panose="00000500000000000000" pitchFamily="50" charset="0"/>
            </a:rPr>
            <a:t> APRUEBA CONTENIDO</a:t>
          </a:r>
          <a:endParaRPr lang="es-CO" sz="1100">
            <a:latin typeface="Work Sans" panose="00000500000000000000" pitchFamily="50" charset="0"/>
          </a:endParaRPr>
        </a:p>
      </xdr:txBody>
    </xdr:sp>
    <xdr:clientData/>
  </xdr:twoCellAnchor>
  <xdr:twoCellAnchor>
    <xdr:from>
      <xdr:col>23</xdr:col>
      <xdr:colOff>14288</xdr:colOff>
      <xdr:row>28</xdr:row>
      <xdr:rowOff>6880</xdr:rowOff>
    </xdr:from>
    <xdr:to>
      <xdr:col>24</xdr:col>
      <xdr:colOff>228600</xdr:colOff>
      <xdr:row>28</xdr:row>
      <xdr:rowOff>6880</xdr:rowOff>
    </xdr:to>
    <xdr:cxnSp macro="">
      <xdr:nvCxnSpPr>
        <xdr:cNvPr id="52" name="Conector recto de flecha 51">
          <a:extLst>
            <a:ext uri="{FF2B5EF4-FFF2-40B4-BE49-F238E27FC236}">
              <a16:creationId xmlns:a16="http://schemas.microsoft.com/office/drawing/2014/main" xmlns="" id="{00000000-0008-0000-0300-000034000000}"/>
            </a:ext>
          </a:extLst>
        </xdr:cNvPr>
        <xdr:cNvCxnSpPr>
          <a:stCxn id="48" idx="3"/>
          <a:endCxn id="50" idx="1"/>
        </xdr:cNvCxnSpPr>
      </xdr:nvCxnSpPr>
      <xdr:spPr>
        <a:xfrm>
          <a:off x="17053455" y="7859713"/>
          <a:ext cx="976312"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421217</xdr:colOff>
      <xdr:row>28</xdr:row>
      <xdr:rowOff>6880</xdr:rowOff>
    </xdr:from>
    <xdr:to>
      <xdr:col>20</xdr:col>
      <xdr:colOff>252413</xdr:colOff>
      <xdr:row>30</xdr:row>
      <xdr:rowOff>231246</xdr:rowOff>
    </xdr:to>
    <xdr:cxnSp macro="">
      <xdr:nvCxnSpPr>
        <xdr:cNvPr id="54" name="Conector: angular 53">
          <a:extLst>
            <a:ext uri="{FF2B5EF4-FFF2-40B4-BE49-F238E27FC236}">
              <a16:creationId xmlns:a16="http://schemas.microsoft.com/office/drawing/2014/main" xmlns="" id="{00000000-0008-0000-0300-000036000000}"/>
            </a:ext>
          </a:extLst>
        </xdr:cNvPr>
        <xdr:cNvCxnSpPr>
          <a:stCxn id="37" idx="3"/>
          <a:endCxn id="48" idx="1"/>
        </xdr:cNvCxnSpPr>
      </xdr:nvCxnSpPr>
      <xdr:spPr>
        <a:xfrm flipV="1">
          <a:off x="14412384" y="7859713"/>
          <a:ext cx="593196" cy="71120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421217</xdr:colOff>
      <xdr:row>30</xdr:row>
      <xdr:rowOff>231246</xdr:rowOff>
    </xdr:from>
    <xdr:to>
      <xdr:col>20</xdr:col>
      <xdr:colOff>252413</xdr:colOff>
      <xdr:row>34</xdr:row>
      <xdr:rowOff>34925</xdr:rowOff>
    </xdr:to>
    <xdr:cxnSp macro="">
      <xdr:nvCxnSpPr>
        <xdr:cNvPr id="56" name="Conector: angular 55">
          <a:extLst>
            <a:ext uri="{FF2B5EF4-FFF2-40B4-BE49-F238E27FC236}">
              <a16:creationId xmlns:a16="http://schemas.microsoft.com/office/drawing/2014/main" xmlns="" id="{00000000-0008-0000-0300-000038000000}"/>
            </a:ext>
          </a:extLst>
        </xdr:cNvPr>
        <xdr:cNvCxnSpPr>
          <a:stCxn id="37" idx="3"/>
          <a:endCxn id="49" idx="1"/>
        </xdr:cNvCxnSpPr>
      </xdr:nvCxnSpPr>
      <xdr:spPr>
        <a:xfrm>
          <a:off x="14412384" y="8570913"/>
          <a:ext cx="593196" cy="777345"/>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27</xdr:col>
      <xdr:colOff>561975</xdr:colOff>
      <xdr:row>28</xdr:row>
      <xdr:rowOff>6880</xdr:rowOff>
    </xdr:from>
    <xdr:to>
      <xdr:col>28</xdr:col>
      <xdr:colOff>276225</xdr:colOff>
      <xdr:row>28</xdr:row>
      <xdr:rowOff>6880</xdr:rowOff>
    </xdr:to>
    <xdr:cxnSp macro="">
      <xdr:nvCxnSpPr>
        <xdr:cNvPr id="57" name="Conector recto de flecha 56">
          <a:extLst>
            <a:ext uri="{FF2B5EF4-FFF2-40B4-BE49-F238E27FC236}">
              <a16:creationId xmlns:a16="http://schemas.microsoft.com/office/drawing/2014/main" xmlns="" id="{00000000-0008-0000-0300-000039000000}"/>
            </a:ext>
          </a:extLst>
        </xdr:cNvPr>
        <xdr:cNvCxnSpPr>
          <a:stCxn id="50" idx="3"/>
          <a:endCxn id="51" idx="1"/>
        </xdr:cNvCxnSpPr>
      </xdr:nvCxnSpPr>
      <xdr:spPr>
        <a:xfrm>
          <a:off x="21114808" y="7330547"/>
          <a:ext cx="47625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133350</xdr:colOff>
      <xdr:row>35</xdr:row>
      <xdr:rowOff>8466</xdr:rowOff>
    </xdr:from>
    <xdr:to>
      <xdr:col>26</xdr:col>
      <xdr:colOff>14288</xdr:colOff>
      <xdr:row>40</xdr:row>
      <xdr:rowOff>100013</xdr:rowOff>
    </xdr:to>
    <xdr:cxnSp macro="">
      <xdr:nvCxnSpPr>
        <xdr:cNvPr id="61" name="Conector: angular 60">
          <a:extLst>
            <a:ext uri="{FF2B5EF4-FFF2-40B4-BE49-F238E27FC236}">
              <a16:creationId xmlns:a16="http://schemas.microsoft.com/office/drawing/2014/main" xmlns="" id="{00000000-0008-0000-0300-00003D000000}"/>
            </a:ext>
          </a:extLst>
        </xdr:cNvPr>
        <xdr:cNvCxnSpPr>
          <a:stCxn id="66" idx="2"/>
          <a:endCxn id="39" idx="3"/>
        </xdr:cNvCxnSpPr>
      </xdr:nvCxnSpPr>
      <xdr:spPr>
        <a:xfrm rot="5400000">
          <a:off x="13029671" y="4564062"/>
          <a:ext cx="1308630" cy="11310938"/>
        </a:xfrm>
        <a:prstGeom prst="bentConnector2">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4233</xdr:colOff>
      <xdr:row>8</xdr:row>
      <xdr:rowOff>20107</xdr:rowOff>
    </xdr:from>
    <xdr:to>
      <xdr:col>3</xdr:col>
      <xdr:colOff>528108</xdr:colOff>
      <xdr:row>9</xdr:row>
      <xdr:rowOff>115356</xdr:rowOff>
    </xdr:to>
    <xdr:sp macro="" textlink="">
      <xdr:nvSpPr>
        <xdr:cNvPr id="55" name="Rectángulo 54">
          <a:extLst>
            <a:ext uri="{FF2B5EF4-FFF2-40B4-BE49-F238E27FC236}">
              <a16:creationId xmlns:a16="http://schemas.microsoft.com/office/drawing/2014/main" xmlns="" id="{5FB768C1-1DF0-4FFB-82A7-3C2D67C47389}"/>
            </a:ext>
          </a:extLst>
        </xdr:cNvPr>
        <xdr:cNvSpPr/>
      </xdr:nvSpPr>
      <xdr:spPr>
        <a:xfrm>
          <a:off x="279400" y="3269190"/>
          <a:ext cx="2047875" cy="433916"/>
        </a:xfrm>
        <a:prstGeom prst="rect">
          <a:avLst/>
        </a:prstGeom>
        <a:solidFill>
          <a:schemeClr val="bg1">
            <a:lumMod val="50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APROBACIONES</a:t>
          </a:r>
        </a:p>
      </xdr:txBody>
    </xdr:sp>
    <xdr:clientData/>
  </xdr:twoCellAnchor>
  <xdr:twoCellAnchor>
    <xdr:from>
      <xdr:col>4</xdr:col>
      <xdr:colOff>258233</xdr:colOff>
      <xdr:row>5</xdr:row>
      <xdr:rowOff>305858</xdr:rowOff>
    </xdr:from>
    <xdr:to>
      <xdr:col>7</xdr:col>
      <xdr:colOff>20108</xdr:colOff>
      <xdr:row>7</xdr:row>
      <xdr:rowOff>62442</xdr:rowOff>
    </xdr:to>
    <xdr:sp macro="" textlink="">
      <xdr:nvSpPr>
        <xdr:cNvPr id="58" name="Rectángulo 57">
          <a:extLst>
            <a:ext uri="{FF2B5EF4-FFF2-40B4-BE49-F238E27FC236}">
              <a16:creationId xmlns:a16="http://schemas.microsoft.com/office/drawing/2014/main" xmlns="" id="{64B3A165-785E-4161-95EA-245A9E64454E}"/>
            </a:ext>
          </a:extLst>
        </xdr:cNvPr>
        <xdr:cNvSpPr/>
      </xdr:nvSpPr>
      <xdr:spPr>
        <a:xfrm>
          <a:off x="2819400" y="2877608"/>
          <a:ext cx="2047875" cy="433917"/>
        </a:xfrm>
        <a:prstGeom prst="rect">
          <a:avLst/>
        </a:prstGeom>
        <a:solidFill>
          <a:schemeClr val="bg1">
            <a:lumMod val="50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METODOLÓGICA</a:t>
          </a:r>
        </a:p>
      </xdr:txBody>
    </xdr:sp>
    <xdr:clientData/>
  </xdr:twoCellAnchor>
  <xdr:twoCellAnchor>
    <xdr:from>
      <xdr:col>4</xdr:col>
      <xdr:colOff>258233</xdr:colOff>
      <xdr:row>10</xdr:row>
      <xdr:rowOff>134408</xdr:rowOff>
    </xdr:from>
    <xdr:to>
      <xdr:col>7</xdr:col>
      <xdr:colOff>20108</xdr:colOff>
      <xdr:row>11</xdr:row>
      <xdr:rowOff>229658</xdr:rowOff>
    </xdr:to>
    <xdr:sp macro="" textlink="">
      <xdr:nvSpPr>
        <xdr:cNvPr id="59" name="Rectángulo 58">
          <a:extLst>
            <a:ext uri="{FF2B5EF4-FFF2-40B4-BE49-F238E27FC236}">
              <a16:creationId xmlns:a16="http://schemas.microsoft.com/office/drawing/2014/main" xmlns="" id="{53E38C3F-F339-4BB6-BDF8-FE26D363131E}"/>
            </a:ext>
          </a:extLst>
        </xdr:cNvPr>
        <xdr:cNvSpPr/>
      </xdr:nvSpPr>
      <xdr:spPr>
        <a:xfrm>
          <a:off x="2925233" y="3077633"/>
          <a:ext cx="2047875" cy="428625"/>
        </a:xfrm>
        <a:prstGeom prst="rect">
          <a:avLst/>
        </a:prstGeom>
        <a:solidFill>
          <a:schemeClr val="bg1">
            <a:lumMod val="50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DE CONTENIDO</a:t>
          </a:r>
        </a:p>
      </xdr:txBody>
    </xdr:sp>
    <xdr:clientData/>
  </xdr:twoCellAnchor>
  <xdr:twoCellAnchor>
    <xdr:from>
      <xdr:col>7</xdr:col>
      <xdr:colOff>19051</xdr:colOff>
      <xdr:row>5</xdr:row>
      <xdr:rowOff>310092</xdr:rowOff>
    </xdr:from>
    <xdr:to>
      <xdr:col>9</xdr:col>
      <xdr:colOff>542926</xdr:colOff>
      <xdr:row>7</xdr:row>
      <xdr:rowOff>66676</xdr:rowOff>
    </xdr:to>
    <xdr:sp macro="" textlink="">
      <xdr:nvSpPr>
        <xdr:cNvPr id="60" name="Rectángulo 59">
          <a:extLst>
            <a:ext uri="{FF2B5EF4-FFF2-40B4-BE49-F238E27FC236}">
              <a16:creationId xmlns:a16="http://schemas.microsoft.com/office/drawing/2014/main" xmlns="" id="{CDE592DE-8CE7-4A97-9A46-181ABD0FA52A}"/>
            </a:ext>
          </a:extLst>
        </xdr:cNvPr>
        <xdr:cNvSpPr/>
      </xdr:nvSpPr>
      <xdr:spPr>
        <a:xfrm>
          <a:off x="4866218" y="2881842"/>
          <a:ext cx="2047875" cy="433917"/>
        </a:xfrm>
        <a:prstGeom prst="rect">
          <a:avLst/>
        </a:prstGeom>
        <a:no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chemeClr val="bg1">
                  <a:lumMod val="50000"/>
                </a:schemeClr>
              </a:solidFill>
              <a:latin typeface="Work Sans" panose="00000500000000000000" pitchFamily="50" charset="0"/>
            </a:rPr>
            <a:t>LA OTORGA LA ANDJE</a:t>
          </a:r>
        </a:p>
      </xdr:txBody>
    </xdr:sp>
    <xdr:clientData/>
  </xdr:twoCellAnchor>
  <xdr:twoCellAnchor>
    <xdr:from>
      <xdr:col>7</xdr:col>
      <xdr:colOff>23285</xdr:colOff>
      <xdr:row>10</xdr:row>
      <xdr:rowOff>134408</xdr:rowOff>
    </xdr:from>
    <xdr:to>
      <xdr:col>9</xdr:col>
      <xdr:colOff>547160</xdr:colOff>
      <xdr:row>11</xdr:row>
      <xdr:rowOff>229658</xdr:rowOff>
    </xdr:to>
    <xdr:sp macro="" textlink="">
      <xdr:nvSpPr>
        <xdr:cNvPr id="62" name="Rectángulo 61">
          <a:extLst>
            <a:ext uri="{FF2B5EF4-FFF2-40B4-BE49-F238E27FC236}">
              <a16:creationId xmlns:a16="http://schemas.microsoft.com/office/drawing/2014/main" xmlns="" id="{3C3CB001-8739-40F5-A3C1-2893D66CBDB9}"/>
            </a:ext>
          </a:extLst>
        </xdr:cNvPr>
        <xdr:cNvSpPr/>
      </xdr:nvSpPr>
      <xdr:spPr>
        <a:xfrm>
          <a:off x="4976285" y="3077633"/>
          <a:ext cx="2047875" cy="428625"/>
        </a:xfrm>
        <a:prstGeom prst="rect">
          <a:avLst/>
        </a:prstGeom>
        <a:no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chemeClr val="bg1">
                  <a:lumMod val="50000"/>
                </a:schemeClr>
              </a:solidFill>
              <a:latin typeface="Work Sans" panose="00000500000000000000" pitchFamily="50" charset="0"/>
            </a:rPr>
            <a:t>LA OTORGA EL COMITÉ DE CONCILIACIÓN</a:t>
          </a:r>
        </a:p>
      </xdr:txBody>
    </xdr:sp>
    <xdr:clientData/>
  </xdr:twoCellAnchor>
  <xdr:twoCellAnchor>
    <xdr:from>
      <xdr:col>3</xdr:col>
      <xdr:colOff>528108</xdr:colOff>
      <xdr:row>6</xdr:row>
      <xdr:rowOff>184150</xdr:rowOff>
    </xdr:from>
    <xdr:to>
      <xdr:col>4</xdr:col>
      <xdr:colOff>258233</xdr:colOff>
      <xdr:row>8</xdr:row>
      <xdr:rowOff>237065</xdr:rowOff>
    </xdr:to>
    <xdr:cxnSp macro="">
      <xdr:nvCxnSpPr>
        <xdr:cNvPr id="4" name="Conector: angular 3">
          <a:extLst>
            <a:ext uri="{FF2B5EF4-FFF2-40B4-BE49-F238E27FC236}">
              <a16:creationId xmlns:a16="http://schemas.microsoft.com/office/drawing/2014/main" xmlns="" id="{12683A4F-695B-4417-85F0-9A53EE48180B}"/>
            </a:ext>
          </a:extLst>
        </xdr:cNvPr>
        <xdr:cNvCxnSpPr>
          <a:stCxn id="55" idx="3"/>
          <a:endCxn id="58" idx="1"/>
        </xdr:cNvCxnSpPr>
      </xdr:nvCxnSpPr>
      <xdr:spPr>
        <a:xfrm flipV="1">
          <a:off x="2327275" y="2755900"/>
          <a:ext cx="492125" cy="730248"/>
        </a:xfrm>
        <a:prstGeom prst="bentConnector3">
          <a:avLst>
            <a:gd name="adj1" fmla="val 50000"/>
          </a:avLst>
        </a:prstGeom>
        <a:ln>
          <a:solidFill>
            <a:schemeClr val="bg1">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528108</xdr:colOff>
      <xdr:row>8</xdr:row>
      <xdr:rowOff>234419</xdr:rowOff>
    </xdr:from>
    <xdr:to>
      <xdr:col>4</xdr:col>
      <xdr:colOff>258233</xdr:colOff>
      <xdr:row>11</xdr:row>
      <xdr:rowOff>15346</xdr:rowOff>
    </xdr:to>
    <xdr:cxnSp macro="">
      <xdr:nvCxnSpPr>
        <xdr:cNvPr id="7" name="Conector: angular 6">
          <a:extLst>
            <a:ext uri="{FF2B5EF4-FFF2-40B4-BE49-F238E27FC236}">
              <a16:creationId xmlns:a16="http://schemas.microsoft.com/office/drawing/2014/main" xmlns="" id="{E912C914-B6AE-417D-B39D-B31BC2E6AB9C}"/>
            </a:ext>
          </a:extLst>
        </xdr:cNvPr>
        <xdr:cNvCxnSpPr>
          <a:stCxn id="55" idx="3"/>
          <a:endCxn id="59" idx="1"/>
        </xdr:cNvCxnSpPr>
      </xdr:nvCxnSpPr>
      <xdr:spPr>
        <a:xfrm>
          <a:off x="2433108" y="2510894"/>
          <a:ext cx="492125" cy="781052"/>
        </a:xfrm>
        <a:prstGeom prst="bentConnector3">
          <a:avLst/>
        </a:prstGeom>
        <a:ln>
          <a:solidFill>
            <a:schemeClr val="bg1">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752475</xdr:colOff>
      <xdr:row>20</xdr:row>
      <xdr:rowOff>19050</xdr:rowOff>
    </xdr:from>
    <xdr:to>
      <xdr:col>19</xdr:col>
      <xdr:colOff>323850</xdr:colOff>
      <xdr:row>21</xdr:row>
      <xdr:rowOff>209550</xdr:rowOff>
    </xdr:to>
    <xdr:sp macro="" textlink="">
      <xdr:nvSpPr>
        <xdr:cNvPr id="64" name="Rectángulo 63">
          <a:extLst>
            <a:ext uri="{FF2B5EF4-FFF2-40B4-BE49-F238E27FC236}">
              <a16:creationId xmlns:a16="http://schemas.microsoft.com/office/drawing/2014/main" xmlns="" id="{8B0A3F24-FB44-42F6-9663-264C6B68ACD5}"/>
            </a:ext>
          </a:extLst>
        </xdr:cNvPr>
        <xdr:cNvSpPr/>
      </xdr:nvSpPr>
      <xdr:spPr>
        <a:xfrm>
          <a:off x="11695642" y="6040967"/>
          <a:ext cx="2619375" cy="433916"/>
        </a:xfrm>
        <a:prstGeom prst="rect">
          <a:avLst/>
        </a:prstGeom>
        <a:solidFill>
          <a:schemeClr val="accent6">
            <a:lumMod val="75000"/>
          </a:schemeClr>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ANDJE</a:t>
          </a:r>
          <a:r>
            <a:rPr lang="es-CO" sz="1100" baseline="0">
              <a:latin typeface="Work Sans" panose="00000500000000000000" pitchFamily="50" charset="0"/>
            </a:rPr>
            <a:t> ENVÍA COMUNICACIÓN A ENTIDAD</a:t>
          </a:r>
          <a:endParaRPr lang="es-CO" sz="1100">
            <a:latin typeface="Work Sans" panose="00000500000000000000" pitchFamily="50" charset="0"/>
          </a:endParaRPr>
        </a:p>
      </xdr:txBody>
    </xdr:sp>
    <xdr:clientData/>
  </xdr:twoCellAnchor>
  <xdr:twoCellAnchor>
    <xdr:from>
      <xdr:col>14</xdr:col>
      <xdr:colOff>538163</xdr:colOff>
      <xdr:row>20</xdr:row>
      <xdr:rowOff>236008</xdr:rowOff>
    </xdr:from>
    <xdr:to>
      <xdr:col>15</xdr:col>
      <xdr:colOff>752475</xdr:colOff>
      <xdr:row>20</xdr:row>
      <xdr:rowOff>236008</xdr:rowOff>
    </xdr:to>
    <xdr:cxnSp macro="">
      <xdr:nvCxnSpPr>
        <xdr:cNvPr id="16" name="Conector recto de flecha 15">
          <a:extLst>
            <a:ext uri="{FF2B5EF4-FFF2-40B4-BE49-F238E27FC236}">
              <a16:creationId xmlns:a16="http://schemas.microsoft.com/office/drawing/2014/main" xmlns="" id="{133FC3DC-B747-4232-869D-EFED4A98B3A9}"/>
            </a:ext>
          </a:extLst>
        </xdr:cNvPr>
        <xdr:cNvCxnSpPr>
          <a:stCxn id="12" idx="3"/>
          <a:endCxn id="64" idx="1"/>
        </xdr:cNvCxnSpPr>
      </xdr:nvCxnSpPr>
      <xdr:spPr>
        <a:xfrm>
          <a:off x="10719330" y="6257925"/>
          <a:ext cx="976312" cy="0"/>
        </a:xfrm>
        <a:prstGeom prst="straightConnector1">
          <a:avLst/>
        </a:prstGeom>
        <a:ln>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228600</xdr:colOff>
      <xdr:row>33</xdr:row>
      <xdr:rowOff>61383</xdr:rowOff>
    </xdr:from>
    <xdr:to>
      <xdr:col>27</xdr:col>
      <xdr:colOff>561975</xdr:colOff>
      <xdr:row>35</xdr:row>
      <xdr:rowOff>8466</xdr:rowOff>
    </xdr:to>
    <xdr:sp macro="" textlink="">
      <xdr:nvSpPr>
        <xdr:cNvPr id="66" name="Rectángulo 65">
          <a:extLst>
            <a:ext uri="{FF2B5EF4-FFF2-40B4-BE49-F238E27FC236}">
              <a16:creationId xmlns:a16="http://schemas.microsoft.com/office/drawing/2014/main" xmlns="" id="{2A7F9864-080C-4334-BD2E-CD91C7F4FA2A}"/>
            </a:ext>
          </a:extLst>
        </xdr:cNvPr>
        <xdr:cNvSpPr/>
      </xdr:nvSpPr>
      <xdr:spPr>
        <a:xfrm>
          <a:off x="18029767" y="9131300"/>
          <a:ext cx="2619375" cy="433916"/>
        </a:xfrm>
        <a:prstGeom prst="rect">
          <a:avLst/>
        </a:prstGeom>
        <a:solidFill>
          <a:schemeClr val="accent1"/>
        </a:solidFill>
        <a:ln>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ANDJE</a:t>
          </a:r>
          <a:r>
            <a:rPr lang="es-CO" sz="1100" baseline="0">
              <a:latin typeface="Work Sans" panose="00000500000000000000" pitchFamily="50" charset="0"/>
            </a:rPr>
            <a:t> ENVÍA COMUNICACIÓN A ENTIDAD</a:t>
          </a:r>
          <a:endParaRPr lang="es-CO" sz="1100">
            <a:latin typeface="Work Sans" panose="00000500000000000000" pitchFamily="50" charset="0"/>
          </a:endParaRPr>
        </a:p>
      </xdr:txBody>
    </xdr:sp>
    <xdr:clientData/>
  </xdr:twoCellAnchor>
  <xdr:twoCellAnchor>
    <xdr:from>
      <xdr:col>23</xdr:col>
      <xdr:colOff>14288</xdr:colOff>
      <xdr:row>34</xdr:row>
      <xdr:rowOff>34925</xdr:rowOff>
    </xdr:from>
    <xdr:to>
      <xdr:col>24</xdr:col>
      <xdr:colOff>228600</xdr:colOff>
      <xdr:row>34</xdr:row>
      <xdr:rowOff>34925</xdr:rowOff>
    </xdr:to>
    <xdr:cxnSp macro="">
      <xdr:nvCxnSpPr>
        <xdr:cNvPr id="22" name="Conector recto de flecha 21">
          <a:extLst>
            <a:ext uri="{FF2B5EF4-FFF2-40B4-BE49-F238E27FC236}">
              <a16:creationId xmlns:a16="http://schemas.microsoft.com/office/drawing/2014/main" xmlns="" id="{41BD252B-25FF-40B9-B982-08DFAB9BC136}"/>
            </a:ext>
          </a:extLst>
        </xdr:cNvPr>
        <xdr:cNvCxnSpPr>
          <a:stCxn id="49" idx="3"/>
          <a:endCxn id="66" idx="1"/>
        </xdr:cNvCxnSpPr>
      </xdr:nvCxnSpPr>
      <xdr:spPr>
        <a:xfrm>
          <a:off x="17053455" y="9348258"/>
          <a:ext cx="976312"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247122</xdr:colOff>
      <xdr:row>14</xdr:row>
      <xdr:rowOff>14288</xdr:rowOff>
    </xdr:from>
    <xdr:to>
      <xdr:col>27</xdr:col>
      <xdr:colOff>8997</xdr:colOff>
      <xdr:row>15</xdr:row>
      <xdr:rowOff>204788</xdr:rowOff>
    </xdr:to>
    <xdr:sp macro="" textlink="">
      <xdr:nvSpPr>
        <xdr:cNvPr id="67" name="Rectángulo 66">
          <a:extLst>
            <a:ext uri="{FF2B5EF4-FFF2-40B4-BE49-F238E27FC236}">
              <a16:creationId xmlns:a16="http://schemas.microsoft.com/office/drawing/2014/main" xmlns="" id="{573BE022-048A-4FC2-9DA2-092E3E620954}"/>
            </a:ext>
          </a:extLst>
        </xdr:cNvPr>
        <xdr:cNvSpPr/>
      </xdr:nvSpPr>
      <xdr:spPr>
        <a:xfrm>
          <a:off x="18513955" y="4046538"/>
          <a:ext cx="2047875" cy="433917"/>
        </a:xfrm>
        <a:prstGeom prst="rect">
          <a:avLst/>
        </a:prstGeom>
        <a:solidFill>
          <a:schemeClr val="accent6">
            <a:lumMod val="75000"/>
          </a:schemeClr>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COMITÉ APRUEBA CONTENIDO</a:t>
          </a:r>
        </a:p>
      </xdr:txBody>
    </xdr:sp>
    <xdr:clientData/>
  </xdr:twoCellAnchor>
  <xdr:twoCellAnchor>
    <xdr:from>
      <xdr:col>24</xdr:col>
      <xdr:colOff>247121</xdr:colOff>
      <xdr:row>20</xdr:row>
      <xdr:rowOff>19050</xdr:rowOff>
    </xdr:from>
    <xdr:to>
      <xdr:col>27</xdr:col>
      <xdr:colOff>8996</xdr:colOff>
      <xdr:row>21</xdr:row>
      <xdr:rowOff>209550</xdr:rowOff>
    </xdr:to>
    <xdr:sp macro="" textlink="">
      <xdr:nvSpPr>
        <xdr:cNvPr id="68" name="Rectángulo 67">
          <a:extLst>
            <a:ext uri="{FF2B5EF4-FFF2-40B4-BE49-F238E27FC236}">
              <a16:creationId xmlns:a16="http://schemas.microsoft.com/office/drawing/2014/main" xmlns="" id="{95320899-3A47-4E11-A5D0-1586B2AA632A}"/>
            </a:ext>
          </a:extLst>
        </xdr:cNvPr>
        <xdr:cNvSpPr/>
      </xdr:nvSpPr>
      <xdr:spPr>
        <a:xfrm>
          <a:off x="18048288" y="6040967"/>
          <a:ext cx="2047875" cy="433916"/>
        </a:xfrm>
        <a:prstGeom prst="rect">
          <a:avLst/>
        </a:prstGeom>
        <a:solidFill>
          <a:schemeClr val="accent6">
            <a:lumMod val="75000"/>
          </a:schemeClr>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COMITÉ IMPRUEBA CONTENIDO</a:t>
          </a:r>
        </a:p>
      </xdr:txBody>
    </xdr:sp>
    <xdr:clientData/>
  </xdr:twoCellAnchor>
  <xdr:twoCellAnchor>
    <xdr:from>
      <xdr:col>23</xdr:col>
      <xdr:colOff>371475</xdr:colOff>
      <xdr:row>14</xdr:row>
      <xdr:rowOff>231247</xdr:rowOff>
    </xdr:from>
    <xdr:to>
      <xdr:col>24</xdr:col>
      <xdr:colOff>247122</xdr:colOff>
      <xdr:row>14</xdr:row>
      <xdr:rowOff>231247</xdr:rowOff>
    </xdr:to>
    <xdr:cxnSp macro="">
      <xdr:nvCxnSpPr>
        <xdr:cNvPr id="28" name="Conector recto de flecha 27">
          <a:extLst>
            <a:ext uri="{FF2B5EF4-FFF2-40B4-BE49-F238E27FC236}">
              <a16:creationId xmlns:a16="http://schemas.microsoft.com/office/drawing/2014/main" xmlns="" id="{FF67F479-5785-4841-8A20-F7D59C54E17D}"/>
            </a:ext>
          </a:extLst>
        </xdr:cNvPr>
        <xdr:cNvCxnSpPr>
          <a:stCxn id="14" idx="3"/>
          <a:endCxn id="67" idx="1"/>
        </xdr:cNvCxnSpPr>
      </xdr:nvCxnSpPr>
      <xdr:spPr>
        <a:xfrm>
          <a:off x="17876308" y="4263497"/>
          <a:ext cx="637647" cy="0"/>
        </a:xfrm>
        <a:prstGeom prst="straightConnector1">
          <a:avLst/>
        </a:prstGeom>
        <a:ln>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371475</xdr:colOff>
      <xdr:row>14</xdr:row>
      <xdr:rowOff>231246</xdr:rowOff>
    </xdr:from>
    <xdr:to>
      <xdr:col>24</xdr:col>
      <xdr:colOff>247121</xdr:colOff>
      <xdr:row>20</xdr:row>
      <xdr:rowOff>236008</xdr:rowOff>
    </xdr:to>
    <xdr:cxnSp macro="">
      <xdr:nvCxnSpPr>
        <xdr:cNvPr id="38" name="Conector: angular 37">
          <a:extLst>
            <a:ext uri="{FF2B5EF4-FFF2-40B4-BE49-F238E27FC236}">
              <a16:creationId xmlns:a16="http://schemas.microsoft.com/office/drawing/2014/main" xmlns="" id="{8D80C01B-4CB5-4541-9E17-A8A5885169BB}"/>
            </a:ext>
          </a:extLst>
        </xdr:cNvPr>
        <xdr:cNvCxnSpPr>
          <a:stCxn id="14" idx="3"/>
          <a:endCxn id="68" idx="1"/>
        </xdr:cNvCxnSpPr>
      </xdr:nvCxnSpPr>
      <xdr:spPr>
        <a:xfrm>
          <a:off x="17410642" y="4792663"/>
          <a:ext cx="637646" cy="1465262"/>
        </a:xfrm>
        <a:prstGeom prst="bentConnector3">
          <a:avLst/>
        </a:prstGeom>
        <a:ln>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38101</xdr:colOff>
      <xdr:row>21</xdr:row>
      <xdr:rowOff>209550</xdr:rowOff>
    </xdr:from>
    <xdr:to>
      <xdr:col>25</xdr:col>
      <xdr:colOff>509060</xdr:colOff>
      <xdr:row>24</xdr:row>
      <xdr:rowOff>100013</xdr:rowOff>
    </xdr:to>
    <xdr:cxnSp macro="">
      <xdr:nvCxnSpPr>
        <xdr:cNvPr id="70" name="Conector: angular 69">
          <a:extLst>
            <a:ext uri="{FF2B5EF4-FFF2-40B4-BE49-F238E27FC236}">
              <a16:creationId xmlns:a16="http://schemas.microsoft.com/office/drawing/2014/main" xmlns="" id="{713F0FD9-1D2D-49C3-90B0-839ED51DC621}"/>
            </a:ext>
          </a:extLst>
        </xdr:cNvPr>
        <xdr:cNvCxnSpPr>
          <a:stCxn id="68" idx="2"/>
          <a:endCxn id="15" idx="3"/>
        </xdr:cNvCxnSpPr>
      </xdr:nvCxnSpPr>
      <xdr:spPr>
        <a:xfrm rot="5400000">
          <a:off x="13192391" y="1215760"/>
          <a:ext cx="620713" cy="11138959"/>
        </a:xfrm>
        <a:prstGeom prst="bentConnector2">
          <a:avLst/>
        </a:prstGeom>
        <a:ln>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276225</xdr:colOff>
      <xdr:row>18</xdr:row>
      <xdr:rowOff>205318</xdr:rowOff>
    </xdr:from>
    <xdr:to>
      <xdr:col>11</xdr:col>
      <xdr:colOff>38100</xdr:colOff>
      <xdr:row>21</xdr:row>
      <xdr:rowOff>42334</xdr:rowOff>
    </xdr:to>
    <xdr:sp macro="" textlink="">
      <xdr:nvSpPr>
        <xdr:cNvPr id="71" name="Rectángulo 70">
          <a:extLst>
            <a:ext uri="{FF2B5EF4-FFF2-40B4-BE49-F238E27FC236}">
              <a16:creationId xmlns:a16="http://schemas.microsoft.com/office/drawing/2014/main" xmlns="" id="{FF18F905-5BEA-44D2-BCE9-4B1BF3C3EEE1}"/>
            </a:ext>
          </a:extLst>
        </xdr:cNvPr>
        <xdr:cNvSpPr/>
      </xdr:nvSpPr>
      <xdr:spPr>
        <a:xfrm>
          <a:off x="5885392" y="5740401"/>
          <a:ext cx="2047875" cy="567266"/>
        </a:xfrm>
        <a:prstGeom prst="rect">
          <a:avLst/>
        </a:prstGeom>
        <a:no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00" b="0">
              <a:solidFill>
                <a:sysClr val="windowText" lastClr="000000"/>
              </a:solidFill>
              <a:latin typeface="Work Sans" panose="00000500000000000000" pitchFamily="50" charset="0"/>
            </a:rPr>
            <a:t>enviar a direccionpoliticas@defensajuridica.gov.co </a:t>
          </a:r>
        </a:p>
      </xdr:txBody>
    </xdr:sp>
    <xdr:clientData/>
  </xdr:twoCellAnchor>
  <xdr:twoCellAnchor>
    <xdr:from>
      <xdr:col>16</xdr:col>
      <xdr:colOff>87842</xdr:colOff>
      <xdr:row>31</xdr:row>
      <xdr:rowOff>198968</xdr:rowOff>
    </xdr:from>
    <xdr:to>
      <xdr:col>19</xdr:col>
      <xdr:colOff>421217</xdr:colOff>
      <xdr:row>34</xdr:row>
      <xdr:rowOff>35984</xdr:rowOff>
    </xdr:to>
    <xdr:sp macro="" textlink="">
      <xdr:nvSpPr>
        <xdr:cNvPr id="72" name="Rectángulo 71">
          <a:extLst>
            <a:ext uri="{FF2B5EF4-FFF2-40B4-BE49-F238E27FC236}">
              <a16:creationId xmlns:a16="http://schemas.microsoft.com/office/drawing/2014/main" xmlns="" id="{EB18BFF9-B31E-4FC6-840F-392354362BD8}"/>
            </a:ext>
          </a:extLst>
        </xdr:cNvPr>
        <xdr:cNvSpPr/>
      </xdr:nvSpPr>
      <xdr:spPr>
        <a:xfrm>
          <a:off x="11793009" y="8782051"/>
          <a:ext cx="2619375" cy="567266"/>
        </a:xfrm>
        <a:prstGeom prst="rect">
          <a:avLst/>
        </a:prstGeom>
        <a:noFill/>
        <a:ln>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00" b="0">
              <a:solidFill>
                <a:sysClr val="windowText" lastClr="000000"/>
              </a:solidFill>
              <a:latin typeface="Work Sans" panose="00000500000000000000" pitchFamily="50" charset="0"/>
            </a:rPr>
            <a:t>enviar a direccionpoliticas@defensajuridica.gov.co </a:t>
          </a:r>
        </a:p>
      </xdr:txBody>
    </xdr:sp>
    <xdr:clientData/>
  </xdr:twoCellAnchor>
  <xdr:twoCellAnchor>
    <xdr:from>
      <xdr:col>1</xdr:col>
      <xdr:colOff>0</xdr:colOff>
      <xdr:row>0</xdr:row>
      <xdr:rowOff>2117</xdr:rowOff>
    </xdr:from>
    <xdr:to>
      <xdr:col>2</xdr:col>
      <xdr:colOff>678000</xdr:colOff>
      <xdr:row>1</xdr:row>
      <xdr:rowOff>2117</xdr:rowOff>
    </xdr:to>
    <xdr:sp macro="" textlink="">
      <xdr:nvSpPr>
        <xdr:cNvPr id="63" name="Rectángulo 62">
          <a:hlinkClick xmlns:r="http://schemas.openxmlformats.org/officeDocument/2006/relationships" r:id="rId1"/>
          <a:extLst>
            <a:ext uri="{FF2B5EF4-FFF2-40B4-BE49-F238E27FC236}">
              <a16:creationId xmlns:a16="http://schemas.microsoft.com/office/drawing/2014/main" xmlns="" id="{72F35288-0CCE-48C4-9C95-A39F7FE585A6}"/>
            </a:ext>
          </a:extLst>
        </xdr:cNvPr>
        <xdr:cNvSpPr/>
      </xdr:nvSpPr>
      <xdr:spPr>
        <a:xfrm>
          <a:off x="381000" y="2117"/>
          <a:ext cx="1440000"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496357</xdr:colOff>
      <xdr:row>0</xdr:row>
      <xdr:rowOff>2117</xdr:rowOff>
    </xdr:from>
    <xdr:to>
      <xdr:col>5</xdr:col>
      <xdr:colOff>412357</xdr:colOff>
      <xdr:row>1</xdr:row>
      <xdr:rowOff>2117</xdr:rowOff>
    </xdr:to>
    <xdr:sp macro="" textlink="">
      <xdr:nvSpPr>
        <xdr:cNvPr id="65" name="Rectángulo 64">
          <a:hlinkClick xmlns:r="http://schemas.openxmlformats.org/officeDocument/2006/relationships" r:id="rId2"/>
          <a:extLst>
            <a:ext uri="{FF2B5EF4-FFF2-40B4-BE49-F238E27FC236}">
              <a16:creationId xmlns:a16="http://schemas.microsoft.com/office/drawing/2014/main" xmlns="" id="{ACC90DEF-E991-4A98-BB1D-384108357230}"/>
            </a:ext>
          </a:extLst>
        </xdr:cNvPr>
        <xdr:cNvSpPr/>
      </xdr:nvSpPr>
      <xdr:spPr>
        <a:xfrm>
          <a:off x="2401357" y="2117"/>
          <a:ext cx="1440000"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299504</xdr:colOff>
      <xdr:row>0</xdr:row>
      <xdr:rowOff>4233</xdr:rowOff>
    </xdr:from>
    <xdr:to>
      <xdr:col>8</xdr:col>
      <xdr:colOff>215504</xdr:colOff>
      <xdr:row>1</xdr:row>
      <xdr:rowOff>0</xdr:rowOff>
    </xdr:to>
    <xdr:sp macro="" textlink="">
      <xdr:nvSpPr>
        <xdr:cNvPr id="69" name="Rectángulo 68">
          <a:hlinkClick xmlns:r="http://schemas.openxmlformats.org/officeDocument/2006/relationships" r:id="rId3"/>
          <a:extLst>
            <a:ext uri="{FF2B5EF4-FFF2-40B4-BE49-F238E27FC236}">
              <a16:creationId xmlns:a16="http://schemas.microsoft.com/office/drawing/2014/main" xmlns="" id="{12EDB256-66D1-4593-A7C3-5A87E4AA708D}"/>
            </a:ext>
          </a:extLst>
        </xdr:cNvPr>
        <xdr:cNvSpPr/>
      </xdr:nvSpPr>
      <xdr:spPr>
        <a:xfrm>
          <a:off x="4490504" y="4233"/>
          <a:ext cx="1440000" cy="239184"/>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PLAN DE ACCIÓN</a:t>
          </a:r>
        </a:p>
      </xdr:txBody>
    </xdr:sp>
    <xdr:clientData/>
  </xdr:twoCellAnchor>
  <xdr:twoCellAnchor>
    <xdr:from>
      <xdr:col>27</xdr:col>
      <xdr:colOff>547689</xdr:colOff>
      <xdr:row>15</xdr:row>
      <xdr:rowOff>215373</xdr:rowOff>
    </xdr:from>
    <xdr:to>
      <xdr:col>30</xdr:col>
      <xdr:colOff>309564</xdr:colOff>
      <xdr:row>17</xdr:row>
      <xdr:rowOff>162457</xdr:rowOff>
    </xdr:to>
    <xdr:sp macro="" textlink="">
      <xdr:nvSpPr>
        <xdr:cNvPr id="73" name="Rectángulo 72">
          <a:extLst>
            <a:ext uri="{FF2B5EF4-FFF2-40B4-BE49-F238E27FC236}">
              <a16:creationId xmlns:a16="http://schemas.microsoft.com/office/drawing/2014/main" xmlns="" id="{C792C201-5E7C-48AA-A2D0-24B62710166D}"/>
            </a:ext>
          </a:extLst>
        </xdr:cNvPr>
        <xdr:cNvSpPr/>
      </xdr:nvSpPr>
      <xdr:spPr>
        <a:xfrm>
          <a:off x="21100522" y="4491040"/>
          <a:ext cx="2047875" cy="433917"/>
        </a:xfrm>
        <a:prstGeom prst="rect">
          <a:avLst/>
        </a:prstGeom>
        <a:no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ysClr val="windowText" lastClr="000000"/>
              </a:solidFill>
              <a:latin typeface="Work Sans" panose="00000500000000000000" pitchFamily="50" charset="0"/>
            </a:rPr>
            <a:t>Mediante resolución u</a:t>
          </a:r>
          <a:r>
            <a:rPr lang="es-CO" sz="1100" baseline="0">
              <a:solidFill>
                <a:sysClr val="windowText" lastClr="000000"/>
              </a:solidFill>
              <a:latin typeface="Work Sans" panose="00000500000000000000" pitchFamily="50" charset="0"/>
            </a:rPr>
            <a:t> otro instrumento idóneo</a:t>
          </a:r>
          <a:endParaRPr lang="es-CO" sz="1100">
            <a:solidFill>
              <a:sysClr val="windowText" lastClr="000000"/>
            </a:solidFill>
            <a:latin typeface="Work Sans" panose="00000500000000000000" pitchFamily="50" charset="0"/>
          </a:endParaRPr>
        </a:p>
      </xdr:txBody>
    </xdr:sp>
    <xdr:clientData/>
  </xdr:twoCellAnchor>
  <xdr:twoCellAnchor>
    <xdr:from>
      <xdr:col>27</xdr:col>
      <xdr:colOff>547689</xdr:colOff>
      <xdr:row>14</xdr:row>
      <xdr:rowOff>14288</xdr:rowOff>
    </xdr:from>
    <xdr:to>
      <xdr:col>30</xdr:col>
      <xdr:colOff>309564</xdr:colOff>
      <xdr:row>15</xdr:row>
      <xdr:rowOff>204788</xdr:rowOff>
    </xdr:to>
    <xdr:sp macro="" textlink="">
      <xdr:nvSpPr>
        <xdr:cNvPr id="75" name="Rectángulo 74">
          <a:extLst>
            <a:ext uri="{FF2B5EF4-FFF2-40B4-BE49-F238E27FC236}">
              <a16:creationId xmlns:a16="http://schemas.microsoft.com/office/drawing/2014/main" xmlns="" id="{360B2EA2-B21C-4682-94E6-54184BDCBA3B}"/>
            </a:ext>
          </a:extLst>
        </xdr:cNvPr>
        <xdr:cNvSpPr/>
      </xdr:nvSpPr>
      <xdr:spPr>
        <a:xfrm>
          <a:off x="21100522" y="4046538"/>
          <a:ext cx="2047875" cy="433917"/>
        </a:xfrm>
        <a:prstGeom prst="rect">
          <a:avLst/>
        </a:prstGeom>
        <a:solidFill>
          <a:schemeClr val="accent6">
            <a:lumMod val="75000"/>
          </a:schemeClr>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ENTIDAD ADOPTA</a:t>
          </a:r>
          <a:r>
            <a:rPr lang="es-CO" sz="1100" baseline="0">
              <a:latin typeface="Work Sans" panose="00000500000000000000" pitchFamily="50" charset="0"/>
            </a:rPr>
            <a:t> LA PPDA</a:t>
          </a:r>
          <a:endParaRPr lang="es-CO" sz="1100">
            <a:latin typeface="Work Sans" panose="00000500000000000000" pitchFamily="50" charset="0"/>
          </a:endParaRPr>
        </a:p>
      </xdr:txBody>
    </xdr:sp>
    <xdr:clientData/>
  </xdr:twoCellAnchor>
  <xdr:twoCellAnchor>
    <xdr:from>
      <xdr:col>27</xdr:col>
      <xdr:colOff>8997</xdr:colOff>
      <xdr:row>14</xdr:row>
      <xdr:rowOff>231247</xdr:rowOff>
    </xdr:from>
    <xdr:to>
      <xdr:col>27</xdr:col>
      <xdr:colOff>547689</xdr:colOff>
      <xdr:row>14</xdr:row>
      <xdr:rowOff>231247</xdr:rowOff>
    </xdr:to>
    <xdr:cxnSp macro="">
      <xdr:nvCxnSpPr>
        <xdr:cNvPr id="5" name="Conector recto de flecha 4">
          <a:extLst>
            <a:ext uri="{FF2B5EF4-FFF2-40B4-BE49-F238E27FC236}">
              <a16:creationId xmlns:a16="http://schemas.microsoft.com/office/drawing/2014/main" xmlns="" id="{B7517EED-B88D-422C-9BCA-AD9E81B46067}"/>
            </a:ext>
          </a:extLst>
        </xdr:cNvPr>
        <xdr:cNvCxnSpPr>
          <a:stCxn id="67" idx="3"/>
          <a:endCxn id="75" idx="1"/>
        </xdr:cNvCxnSpPr>
      </xdr:nvCxnSpPr>
      <xdr:spPr>
        <a:xfrm>
          <a:off x="20561830" y="4263497"/>
          <a:ext cx="538692" cy="0"/>
        </a:xfrm>
        <a:prstGeom prst="straightConnector1">
          <a:avLst/>
        </a:prstGeom>
        <a:ln>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276225</xdr:colOff>
      <xdr:row>30</xdr:row>
      <xdr:rowOff>28047</xdr:rowOff>
    </xdr:from>
    <xdr:to>
      <xdr:col>31</xdr:col>
      <xdr:colOff>609600</xdr:colOff>
      <xdr:row>31</xdr:row>
      <xdr:rowOff>218547</xdr:rowOff>
    </xdr:to>
    <xdr:sp macro="" textlink="">
      <xdr:nvSpPr>
        <xdr:cNvPr id="76" name="Rectángulo 75">
          <a:extLst>
            <a:ext uri="{FF2B5EF4-FFF2-40B4-BE49-F238E27FC236}">
              <a16:creationId xmlns:a16="http://schemas.microsoft.com/office/drawing/2014/main" xmlns="" id="{F489D71C-A90A-4A91-93A3-684D83491A22}"/>
            </a:ext>
          </a:extLst>
        </xdr:cNvPr>
        <xdr:cNvSpPr/>
      </xdr:nvSpPr>
      <xdr:spPr>
        <a:xfrm>
          <a:off x="21591058" y="7838547"/>
          <a:ext cx="2619375" cy="433917"/>
        </a:xfrm>
        <a:prstGeom prst="rect">
          <a:avLst/>
        </a:prstGeom>
        <a:ln>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ENTIDAD ADOPTA</a:t>
          </a:r>
          <a:r>
            <a:rPr lang="es-CO" sz="1100" baseline="0">
              <a:latin typeface="Work Sans" panose="00000500000000000000" pitchFamily="50" charset="0"/>
            </a:rPr>
            <a:t> LA PPDA</a:t>
          </a:r>
          <a:endParaRPr lang="es-CO" sz="1100">
            <a:latin typeface="Work Sans" panose="00000500000000000000" pitchFamily="50" charset="0"/>
          </a:endParaRPr>
        </a:p>
      </xdr:txBody>
    </xdr:sp>
    <xdr:clientData/>
  </xdr:twoCellAnchor>
  <xdr:twoCellAnchor>
    <xdr:from>
      <xdr:col>28</xdr:col>
      <xdr:colOff>276225</xdr:colOff>
      <xdr:row>31</xdr:row>
      <xdr:rowOff>222782</xdr:rowOff>
    </xdr:from>
    <xdr:to>
      <xdr:col>31</xdr:col>
      <xdr:colOff>609600</xdr:colOff>
      <xdr:row>33</xdr:row>
      <xdr:rowOff>169866</xdr:rowOff>
    </xdr:to>
    <xdr:sp macro="" textlink="">
      <xdr:nvSpPr>
        <xdr:cNvPr id="77" name="Rectángulo 76">
          <a:extLst>
            <a:ext uri="{FF2B5EF4-FFF2-40B4-BE49-F238E27FC236}">
              <a16:creationId xmlns:a16="http://schemas.microsoft.com/office/drawing/2014/main" xmlns="" id="{66183F8A-D602-4B43-A160-200E2AD2EFFE}"/>
            </a:ext>
          </a:extLst>
        </xdr:cNvPr>
        <xdr:cNvSpPr/>
      </xdr:nvSpPr>
      <xdr:spPr>
        <a:xfrm>
          <a:off x="21591058" y="8276699"/>
          <a:ext cx="2619375" cy="433917"/>
        </a:xfrm>
        <a:prstGeom prst="rect">
          <a:avLst/>
        </a:prstGeom>
        <a:noFill/>
        <a:ln>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ysClr val="windowText" lastClr="000000"/>
              </a:solidFill>
              <a:latin typeface="Work Sans" panose="00000500000000000000" pitchFamily="50" charset="0"/>
            </a:rPr>
            <a:t>Mediante resolución</a:t>
          </a:r>
          <a:r>
            <a:rPr lang="es-CO" sz="1100" baseline="0">
              <a:solidFill>
                <a:sysClr val="windowText" lastClr="000000"/>
              </a:solidFill>
              <a:latin typeface="Work Sans" panose="00000500000000000000" pitchFamily="50" charset="0"/>
            </a:rPr>
            <a:t> u otro instrumento idóneo</a:t>
          </a:r>
          <a:endParaRPr lang="es-CO" sz="1100">
            <a:solidFill>
              <a:sysClr val="windowText" lastClr="000000"/>
            </a:solidFill>
            <a:latin typeface="Work Sans" panose="00000500000000000000" pitchFamily="50" charset="0"/>
          </a:endParaRPr>
        </a:p>
      </xdr:txBody>
    </xdr:sp>
    <xdr:clientData/>
  </xdr:twoCellAnchor>
  <xdr:twoCellAnchor>
    <xdr:from>
      <xdr:col>30</xdr:col>
      <xdr:colOff>61913</xdr:colOff>
      <xdr:row>28</xdr:row>
      <xdr:rowOff>223838</xdr:rowOff>
    </xdr:from>
    <xdr:to>
      <xdr:col>30</xdr:col>
      <xdr:colOff>61913</xdr:colOff>
      <xdr:row>30</xdr:row>
      <xdr:rowOff>28047</xdr:rowOff>
    </xdr:to>
    <xdr:cxnSp macro="">
      <xdr:nvCxnSpPr>
        <xdr:cNvPr id="8" name="Conector recto de flecha 7">
          <a:extLst>
            <a:ext uri="{FF2B5EF4-FFF2-40B4-BE49-F238E27FC236}">
              <a16:creationId xmlns:a16="http://schemas.microsoft.com/office/drawing/2014/main" xmlns="" id="{F4FFD034-2B0C-404B-9EE8-AC8A5BE3CD7B}"/>
            </a:ext>
          </a:extLst>
        </xdr:cNvPr>
        <xdr:cNvCxnSpPr>
          <a:stCxn id="51" idx="2"/>
          <a:endCxn id="76" idx="0"/>
        </xdr:cNvCxnSpPr>
      </xdr:nvCxnSpPr>
      <xdr:spPr>
        <a:xfrm>
          <a:off x="22900746" y="7547505"/>
          <a:ext cx="0" cy="29104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110067</xdr:colOff>
      <xdr:row>0</xdr:row>
      <xdr:rowOff>2117</xdr:rowOff>
    </xdr:from>
    <xdr:to>
      <xdr:col>11</xdr:col>
      <xdr:colOff>26067</xdr:colOff>
      <xdr:row>1</xdr:row>
      <xdr:rowOff>2117</xdr:rowOff>
    </xdr:to>
    <xdr:sp macro="" textlink="">
      <xdr:nvSpPr>
        <xdr:cNvPr id="78" name="Rectángulo 77">
          <a:hlinkClick xmlns:r="http://schemas.openxmlformats.org/officeDocument/2006/relationships" r:id="rId4"/>
          <a:extLst>
            <a:ext uri="{FF2B5EF4-FFF2-40B4-BE49-F238E27FC236}">
              <a16:creationId xmlns:a16="http://schemas.microsoft.com/office/drawing/2014/main" xmlns="" id="{AB269FAD-54A0-4746-8705-EEF99705AA6A}"/>
            </a:ext>
          </a:extLst>
        </xdr:cNvPr>
        <xdr:cNvSpPr/>
      </xdr:nvSpPr>
      <xdr:spPr>
        <a:xfrm>
          <a:off x="6587067" y="2117"/>
          <a:ext cx="1440000" cy="23812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INDICADORES</a:t>
          </a:r>
        </a:p>
      </xdr:txBody>
    </xdr:sp>
    <xdr:clientData/>
  </xdr:twoCellAnchor>
  <xdr:twoCellAnchor editAs="oneCell">
    <xdr:from>
      <xdr:col>4</xdr:col>
      <xdr:colOff>361338</xdr:colOff>
      <xdr:row>17</xdr:row>
      <xdr:rowOff>39157</xdr:rowOff>
    </xdr:from>
    <xdr:to>
      <xdr:col>4</xdr:col>
      <xdr:colOff>757338</xdr:colOff>
      <xdr:row>18</xdr:row>
      <xdr:rowOff>197032</xdr:rowOff>
    </xdr:to>
    <xdr:pic>
      <xdr:nvPicPr>
        <xdr:cNvPr id="3" name="Imagen 2">
          <a:extLst>
            <a:ext uri="{FF2B5EF4-FFF2-40B4-BE49-F238E27FC236}">
              <a16:creationId xmlns:a16="http://schemas.microsoft.com/office/drawing/2014/main" xmlns="" id="{7CD307AC-8CFE-4F08-ACE5-09A4868E2EB7}"/>
            </a:ext>
          </a:extLst>
        </xdr:cNvPr>
        <xdr:cNvPicPr>
          <a:picLocks noChangeAspect="1"/>
        </xdr:cNvPicPr>
      </xdr:nvPicPr>
      <xdr:blipFill>
        <a:blip xmlns:r="http://schemas.openxmlformats.org/officeDocument/2006/relationships" r:embed="rId5">
          <a:clrChange>
            <a:clrFrom>
              <a:srgbClr val="FFFFFF"/>
            </a:clrFrom>
            <a:clrTo>
              <a:srgbClr val="FFFFFF">
                <a:alpha val="0"/>
              </a:srgbClr>
            </a:clrTo>
          </a:clrChange>
        </a:blip>
        <a:stretch>
          <a:fillRect/>
        </a:stretch>
      </xdr:blipFill>
      <xdr:spPr>
        <a:xfrm>
          <a:off x="3028338" y="4725457"/>
          <a:ext cx="396000" cy="396000"/>
        </a:xfrm>
        <a:prstGeom prst="rect">
          <a:avLst/>
        </a:prstGeom>
      </xdr:spPr>
    </xdr:pic>
    <xdr:clientData/>
  </xdr:twoCellAnchor>
  <xdr:twoCellAnchor editAs="oneCell">
    <xdr:from>
      <xdr:col>4</xdr:col>
      <xdr:colOff>456588</xdr:colOff>
      <xdr:row>33</xdr:row>
      <xdr:rowOff>39157</xdr:rowOff>
    </xdr:from>
    <xdr:to>
      <xdr:col>5</xdr:col>
      <xdr:colOff>90588</xdr:colOff>
      <xdr:row>34</xdr:row>
      <xdr:rowOff>197032</xdr:rowOff>
    </xdr:to>
    <xdr:pic>
      <xdr:nvPicPr>
        <xdr:cNvPr id="74" name="Imagen 73">
          <a:extLst>
            <a:ext uri="{FF2B5EF4-FFF2-40B4-BE49-F238E27FC236}">
              <a16:creationId xmlns:a16="http://schemas.microsoft.com/office/drawing/2014/main" xmlns="" id="{EBC585BE-C21D-42BC-ACF1-8CBB0C468B22}"/>
            </a:ext>
          </a:extLst>
        </xdr:cNvPr>
        <xdr:cNvPicPr>
          <a:picLocks noChangeAspect="1"/>
        </xdr:cNvPicPr>
      </xdr:nvPicPr>
      <xdr:blipFill>
        <a:blip xmlns:r="http://schemas.openxmlformats.org/officeDocument/2006/relationships" r:embed="rId5">
          <a:clrChange>
            <a:clrFrom>
              <a:srgbClr val="FFFFFF"/>
            </a:clrFrom>
            <a:clrTo>
              <a:srgbClr val="FFFFFF">
                <a:alpha val="0"/>
              </a:srgbClr>
            </a:clrTo>
          </a:clrChange>
        </a:blip>
        <a:stretch>
          <a:fillRect/>
        </a:stretch>
      </xdr:blipFill>
      <xdr:spPr>
        <a:xfrm>
          <a:off x="3123588" y="8421157"/>
          <a:ext cx="396000" cy="39600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761999</xdr:colOff>
      <xdr:row>10</xdr:row>
      <xdr:rowOff>0</xdr:rowOff>
    </xdr:from>
    <xdr:to>
      <xdr:col>3</xdr:col>
      <xdr:colOff>623304</xdr:colOff>
      <xdr:row>11</xdr:row>
      <xdr:rowOff>171450</xdr:rowOff>
    </xdr:to>
    <xdr:sp macro="" textlink="">
      <xdr:nvSpPr>
        <xdr:cNvPr id="4" name="Rectángulo 3">
          <a:extLst>
            <a:ext uri="{FF2B5EF4-FFF2-40B4-BE49-F238E27FC236}">
              <a16:creationId xmlns:a16="http://schemas.microsoft.com/office/drawing/2014/main" xmlns="" id="{4AED4FEE-4A65-4975-952B-405F721AE066}"/>
            </a:ext>
          </a:extLst>
        </xdr:cNvPr>
        <xdr:cNvSpPr/>
      </xdr:nvSpPr>
      <xdr:spPr>
        <a:xfrm>
          <a:off x="761999" y="2524125"/>
          <a:ext cx="2147305" cy="361950"/>
        </a:xfrm>
        <a:prstGeom prst="rect">
          <a:avLst/>
        </a:prstGeom>
        <a:solidFill>
          <a:schemeClr val="accent3">
            <a:lumMod val="60000"/>
            <a:lumOff val="40000"/>
          </a:schemeClr>
        </a:solidFill>
        <a:ln>
          <a:solidFill>
            <a:schemeClr val="accent3">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a:solidFill>
                <a:sysClr val="windowText" lastClr="000000"/>
              </a:solidFill>
              <a:latin typeface="Work Sans" panose="00000500000000000000" pitchFamily="50" charset="0"/>
            </a:rPr>
            <a:t>INDICADORES</a:t>
          </a:r>
          <a:r>
            <a:rPr lang="es-CO" sz="1050" baseline="0">
              <a:solidFill>
                <a:sysClr val="windowText" lastClr="000000"/>
              </a:solidFill>
              <a:latin typeface="Work Sans" panose="00000500000000000000" pitchFamily="50" charset="0"/>
            </a:rPr>
            <a:t> </a:t>
          </a:r>
          <a:r>
            <a:rPr lang="es-CO" sz="1050">
              <a:solidFill>
                <a:sysClr val="windowText" lastClr="000000"/>
              </a:solidFill>
              <a:latin typeface="Work Sans" panose="00000500000000000000" pitchFamily="50" charset="0"/>
            </a:rPr>
            <a:t>DE</a:t>
          </a:r>
          <a:r>
            <a:rPr lang="es-CO" sz="1050" baseline="0">
              <a:solidFill>
                <a:sysClr val="windowText" lastClr="000000"/>
              </a:solidFill>
              <a:latin typeface="Work Sans" panose="00000500000000000000" pitchFamily="50" charset="0"/>
            </a:rPr>
            <a:t> </a:t>
          </a:r>
          <a:r>
            <a:rPr lang="es-CO" sz="1050" b="0" baseline="0">
              <a:solidFill>
                <a:sysClr val="windowText" lastClr="000000"/>
              </a:solidFill>
              <a:latin typeface="Work Sans" panose="00000500000000000000" pitchFamily="50" charset="0"/>
            </a:rPr>
            <a:t>GE</a:t>
          </a:r>
          <a:r>
            <a:rPr lang="es-CO" sz="1050" b="0">
              <a:solidFill>
                <a:sysClr val="windowText" lastClr="000000"/>
              </a:solidFill>
              <a:latin typeface="Work Sans" panose="00000500000000000000" pitchFamily="50" charset="0"/>
            </a:rPr>
            <a:t>STIÓN</a:t>
          </a:r>
          <a:r>
            <a:rPr lang="es-CO" sz="1050">
              <a:solidFill>
                <a:sysClr val="windowText" lastClr="000000"/>
              </a:solidFill>
              <a:latin typeface="Work Sans" panose="00000500000000000000" pitchFamily="50" charset="0"/>
            </a:rPr>
            <a:t> </a:t>
          </a:r>
          <a:endParaRPr lang="es-CO" sz="1050" baseline="0">
            <a:solidFill>
              <a:sysClr val="windowText" lastClr="000000"/>
            </a:solidFill>
            <a:latin typeface="Work Sans" panose="00000500000000000000" pitchFamily="50" charset="0"/>
          </a:endParaRPr>
        </a:p>
      </xdr:txBody>
    </xdr:sp>
    <xdr:clientData/>
  </xdr:twoCellAnchor>
  <xdr:twoCellAnchor>
    <xdr:from>
      <xdr:col>4</xdr:col>
      <xdr:colOff>368300</xdr:colOff>
      <xdr:row>10</xdr:row>
      <xdr:rowOff>0</xdr:rowOff>
    </xdr:from>
    <xdr:to>
      <xdr:col>7</xdr:col>
      <xdr:colOff>247650</xdr:colOff>
      <xdr:row>11</xdr:row>
      <xdr:rowOff>171450</xdr:rowOff>
    </xdr:to>
    <xdr:sp macro="" textlink="">
      <xdr:nvSpPr>
        <xdr:cNvPr id="5" name="Rectángulo 4">
          <a:extLst>
            <a:ext uri="{FF2B5EF4-FFF2-40B4-BE49-F238E27FC236}">
              <a16:creationId xmlns:a16="http://schemas.microsoft.com/office/drawing/2014/main" xmlns="" id="{6CC062B6-D307-4714-A469-D5222FFA70B2}"/>
            </a:ext>
          </a:extLst>
        </xdr:cNvPr>
        <xdr:cNvSpPr/>
      </xdr:nvSpPr>
      <xdr:spPr>
        <a:xfrm>
          <a:off x="3416300" y="2524125"/>
          <a:ext cx="2165350" cy="361950"/>
        </a:xfrm>
        <a:prstGeom prst="rect">
          <a:avLst/>
        </a:prstGeom>
        <a:solidFill>
          <a:schemeClr val="accent3">
            <a:lumMod val="75000"/>
          </a:schemeClr>
        </a:solidFill>
        <a:ln>
          <a:solidFill>
            <a:schemeClr val="accent3">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a:latin typeface="Work Sans" panose="00000500000000000000" pitchFamily="50" charset="0"/>
            </a:rPr>
            <a:t>INDICADORES DE RESULTADO</a:t>
          </a:r>
          <a:endParaRPr lang="es-CO" sz="1050" baseline="0">
            <a:latin typeface="Work Sans" panose="00000500000000000000" pitchFamily="50" charset="0"/>
          </a:endParaRPr>
        </a:p>
      </xdr:txBody>
    </xdr:sp>
    <xdr:clientData/>
  </xdr:twoCellAnchor>
  <xdr:twoCellAnchor>
    <xdr:from>
      <xdr:col>0</xdr:col>
      <xdr:colOff>761999</xdr:colOff>
      <xdr:row>12</xdr:row>
      <xdr:rowOff>0</xdr:rowOff>
    </xdr:from>
    <xdr:to>
      <xdr:col>3</xdr:col>
      <xdr:colOff>623304</xdr:colOff>
      <xdr:row>13</xdr:row>
      <xdr:rowOff>128587</xdr:rowOff>
    </xdr:to>
    <xdr:sp macro="" textlink="">
      <xdr:nvSpPr>
        <xdr:cNvPr id="6" name="Rectángulo 5">
          <a:hlinkClick xmlns:r="http://schemas.openxmlformats.org/officeDocument/2006/relationships" r:id="rId1"/>
          <a:extLst>
            <a:ext uri="{FF2B5EF4-FFF2-40B4-BE49-F238E27FC236}">
              <a16:creationId xmlns:a16="http://schemas.microsoft.com/office/drawing/2014/main" xmlns="" id="{733F7028-F8A0-48F4-B074-30D35BAD10CE}"/>
            </a:ext>
          </a:extLst>
        </xdr:cNvPr>
        <xdr:cNvSpPr/>
      </xdr:nvSpPr>
      <xdr:spPr>
        <a:xfrm>
          <a:off x="761999" y="2905125"/>
          <a:ext cx="2147305" cy="319087"/>
        </a:xfrm>
        <a:prstGeom prst="rect">
          <a:avLst/>
        </a:prstGeom>
        <a:solidFill>
          <a:schemeClr val="accent1">
            <a:lumMod val="20000"/>
            <a:lumOff val="80000"/>
          </a:schemeClr>
        </a:solidFill>
        <a:ln>
          <a:solidFill>
            <a:schemeClr val="accent1">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baseline="0">
              <a:solidFill>
                <a:sysClr val="windowText" lastClr="000000"/>
              </a:solidFill>
              <a:latin typeface="Work Sans" panose="00000500000000000000" pitchFamily="50" charset="0"/>
            </a:rPr>
            <a:t>DILIGENCIARLOS</a:t>
          </a:r>
        </a:p>
      </xdr:txBody>
    </xdr:sp>
    <xdr:clientData/>
  </xdr:twoCellAnchor>
  <xdr:twoCellAnchor>
    <xdr:from>
      <xdr:col>4</xdr:col>
      <xdr:colOff>368300</xdr:colOff>
      <xdr:row>12</xdr:row>
      <xdr:rowOff>0</xdr:rowOff>
    </xdr:from>
    <xdr:to>
      <xdr:col>7</xdr:col>
      <xdr:colOff>247650</xdr:colOff>
      <xdr:row>13</xdr:row>
      <xdr:rowOff>128587</xdr:rowOff>
    </xdr:to>
    <xdr:sp macro="" textlink="">
      <xdr:nvSpPr>
        <xdr:cNvPr id="7" name="Rectángulo 6">
          <a:hlinkClick xmlns:r="http://schemas.openxmlformats.org/officeDocument/2006/relationships" r:id="rId2"/>
          <a:extLst>
            <a:ext uri="{FF2B5EF4-FFF2-40B4-BE49-F238E27FC236}">
              <a16:creationId xmlns:a16="http://schemas.microsoft.com/office/drawing/2014/main" xmlns="" id="{90899F27-FA2D-4709-85DD-D0C8661A3D4A}"/>
            </a:ext>
          </a:extLst>
        </xdr:cNvPr>
        <xdr:cNvSpPr/>
      </xdr:nvSpPr>
      <xdr:spPr>
        <a:xfrm>
          <a:off x="3416300" y="2905125"/>
          <a:ext cx="2165350" cy="319087"/>
        </a:xfrm>
        <a:prstGeom prst="rect">
          <a:avLst/>
        </a:prstGeom>
        <a:solidFill>
          <a:schemeClr val="accent1">
            <a:lumMod val="20000"/>
            <a:lumOff val="80000"/>
          </a:schemeClr>
        </a:solidFill>
        <a:ln>
          <a:solidFill>
            <a:schemeClr val="accent1">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baseline="0">
              <a:solidFill>
                <a:sysClr val="windowText" lastClr="000000"/>
              </a:solidFill>
              <a:latin typeface="Work Sans" panose="00000500000000000000" pitchFamily="50" charset="0"/>
            </a:rPr>
            <a:t>DILIGENCIARLOS</a:t>
          </a:r>
        </a:p>
      </xdr:txBody>
    </xdr:sp>
    <xdr:clientData/>
  </xdr:twoCellAnchor>
  <xdr:twoCellAnchor editAs="oneCell">
    <xdr:from>
      <xdr:col>3</xdr:col>
      <xdr:colOff>454888</xdr:colOff>
      <xdr:row>13</xdr:row>
      <xdr:rowOff>14020</xdr:rowOff>
    </xdr:from>
    <xdr:to>
      <xdr:col>3</xdr:col>
      <xdr:colOff>752842</xdr:colOff>
      <xdr:row>14</xdr:row>
      <xdr:rowOff>122167</xdr:rowOff>
    </xdr:to>
    <xdr:pic>
      <xdr:nvPicPr>
        <xdr:cNvPr id="8" name="Gráfico 7" descr="Mano con dedo índice apuntando a la derecha">
          <a:extLst>
            <a:ext uri="{FF2B5EF4-FFF2-40B4-BE49-F238E27FC236}">
              <a16:creationId xmlns:a16="http://schemas.microsoft.com/office/drawing/2014/main" xmlns="" id="{5CA11729-F8DC-4227-A74E-68F0A3CE8CCB}"/>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xmlns="" r:embed="rId4"/>
            </a:ext>
          </a:extLst>
        </a:blip>
        <a:stretch>
          <a:fillRect/>
        </a:stretch>
      </xdr:blipFill>
      <xdr:spPr>
        <a:xfrm rot="14063613">
          <a:off x="2740541" y="3109992"/>
          <a:ext cx="298647" cy="297954"/>
        </a:xfrm>
        <a:prstGeom prst="rect">
          <a:avLst/>
        </a:prstGeom>
      </xdr:spPr>
    </xdr:pic>
    <xdr:clientData/>
  </xdr:twoCellAnchor>
  <xdr:twoCellAnchor editAs="oneCell">
    <xdr:from>
      <xdr:col>7</xdr:col>
      <xdr:colOff>131039</xdr:colOff>
      <xdr:row>13</xdr:row>
      <xdr:rowOff>4495</xdr:rowOff>
    </xdr:from>
    <xdr:to>
      <xdr:col>7</xdr:col>
      <xdr:colOff>428993</xdr:colOff>
      <xdr:row>14</xdr:row>
      <xdr:rowOff>112642</xdr:rowOff>
    </xdr:to>
    <xdr:pic>
      <xdr:nvPicPr>
        <xdr:cNvPr id="9" name="Gráfico 8" descr="Mano con dedo índice apuntando a la derecha">
          <a:extLst>
            <a:ext uri="{FF2B5EF4-FFF2-40B4-BE49-F238E27FC236}">
              <a16:creationId xmlns:a16="http://schemas.microsoft.com/office/drawing/2014/main" xmlns="" id="{A3453B73-EE06-49B2-9547-681B62B76446}"/>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xmlns="" r:embed="rId4"/>
            </a:ext>
          </a:extLst>
        </a:blip>
        <a:stretch>
          <a:fillRect/>
        </a:stretch>
      </xdr:blipFill>
      <xdr:spPr>
        <a:xfrm rot="14063613">
          <a:off x="5464692" y="3100467"/>
          <a:ext cx="298647" cy="297954"/>
        </a:xfrm>
        <a:prstGeom prst="rect">
          <a:avLst/>
        </a:prstGeom>
      </xdr:spPr>
    </xdr:pic>
    <xdr:clientData/>
  </xdr:twoCellAnchor>
  <xdr:twoCellAnchor>
    <xdr:from>
      <xdr:col>1</xdr:col>
      <xdr:colOff>0</xdr:colOff>
      <xdr:row>0</xdr:row>
      <xdr:rowOff>0</xdr:rowOff>
    </xdr:from>
    <xdr:to>
      <xdr:col>2</xdr:col>
      <xdr:colOff>678000</xdr:colOff>
      <xdr:row>0</xdr:row>
      <xdr:rowOff>180975</xdr:rowOff>
    </xdr:to>
    <xdr:sp macro="" textlink="">
      <xdr:nvSpPr>
        <xdr:cNvPr id="11" name="Rectángulo 10">
          <a:hlinkClick xmlns:r="http://schemas.openxmlformats.org/officeDocument/2006/relationships" r:id="rId5"/>
          <a:extLst>
            <a:ext uri="{FF2B5EF4-FFF2-40B4-BE49-F238E27FC236}">
              <a16:creationId xmlns:a16="http://schemas.microsoft.com/office/drawing/2014/main" xmlns="" id="{402B846E-2CBA-4995-B28D-9E1FC525DE1E}"/>
            </a:ext>
          </a:extLst>
        </xdr:cNvPr>
        <xdr:cNvSpPr/>
      </xdr:nvSpPr>
      <xdr:spPr>
        <a:xfrm>
          <a:off x="3048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496357</xdr:colOff>
      <xdr:row>0</xdr:row>
      <xdr:rowOff>0</xdr:rowOff>
    </xdr:from>
    <xdr:to>
      <xdr:col>5</xdr:col>
      <xdr:colOff>412357</xdr:colOff>
      <xdr:row>0</xdr:row>
      <xdr:rowOff>180975</xdr:rowOff>
    </xdr:to>
    <xdr:sp macro="" textlink="">
      <xdr:nvSpPr>
        <xdr:cNvPr id="12" name="Rectángulo 11">
          <a:hlinkClick xmlns:r="http://schemas.openxmlformats.org/officeDocument/2006/relationships" r:id="rId6"/>
          <a:extLst>
            <a:ext uri="{FF2B5EF4-FFF2-40B4-BE49-F238E27FC236}">
              <a16:creationId xmlns:a16="http://schemas.microsoft.com/office/drawing/2014/main" xmlns="" id="{22B8C289-3CCE-4B5B-83E0-2619F04B5BEB}"/>
            </a:ext>
          </a:extLst>
        </xdr:cNvPr>
        <xdr:cNvSpPr/>
      </xdr:nvSpPr>
      <xdr:spPr>
        <a:xfrm>
          <a:off x="2325157"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299504</xdr:colOff>
      <xdr:row>0</xdr:row>
      <xdr:rowOff>2116</xdr:rowOff>
    </xdr:from>
    <xdr:to>
      <xdr:col>8</xdr:col>
      <xdr:colOff>215504</xdr:colOff>
      <xdr:row>0</xdr:row>
      <xdr:rowOff>180975</xdr:rowOff>
    </xdr:to>
    <xdr:sp macro="" textlink="">
      <xdr:nvSpPr>
        <xdr:cNvPr id="13" name="Rectángulo 12">
          <a:hlinkClick xmlns:r="http://schemas.openxmlformats.org/officeDocument/2006/relationships" r:id="rId7"/>
          <a:extLst>
            <a:ext uri="{FF2B5EF4-FFF2-40B4-BE49-F238E27FC236}">
              <a16:creationId xmlns:a16="http://schemas.microsoft.com/office/drawing/2014/main" xmlns="" id="{3E60ACB1-E5F9-439D-8A8A-A7F048D42F92}"/>
            </a:ext>
          </a:extLst>
        </xdr:cNvPr>
        <xdr:cNvSpPr/>
      </xdr:nvSpPr>
      <xdr:spPr>
        <a:xfrm>
          <a:off x="4414304"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PLAN DE ACCIÓN</a:t>
          </a:r>
        </a:p>
      </xdr:txBody>
    </xdr:sp>
    <xdr:clientData/>
  </xdr:twoCellAnchor>
</xdr:wsDr>
</file>

<file path=xl/tables/table1.xml><?xml version="1.0" encoding="utf-8"?>
<table xmlns="http://schemas.openxmlformats.org/spreadsheetml/2006/main" id="3" name="Tabla3" displayName="Tabla3" ref="B2:D274" totalsRowShown="0" headerRowDxfId="49" dataDxfId="47" headerRowBorderDxfId="48" tableBorderDxfId="46" totalsRowBorderDxfId="45">
  <sortState ref="B3:D274">
    <sortCondition ref="C3"/>
  </sortState>
  <tableColumns count="3">
    <tableColumn id="1" name="ID ENTIDAD" dataDxfId="44"/>
    <tableColumn id="2" name="ENTIDAD" dataDxfId="43"/>
    <tableColumn id="3" name="NOM CORTO" dataDxfId="42"/>
  </tableColumns>
  <tableStyleInfo name="TableStyleMedium2" showFirstColumn="0" showLastColumn="0" showRowStripes="1" showColumnStripes="0"/>
</table>
</file>

<file path=xl/tables/table2.xml><?xml version="1.0" encoding="utf-8"?>
<table xmlns="http://schemas.openxmlformats.org/spreadsheetml/2006/main" id="1" name="Tabla15" displayName="Tabla15" ref="A2:M695" totalsRowShown="0" headerRowDxfId="14" headerRowBorderDxfId="13">
  <autoFilter ref="A2:M695"/>
  <sortState ref="A3:M695">
    <sortCondition ref="B2:B695"/>
  </sortState>
  <tableColumns count="13">
    <tableColumn id="15" name="Columna1" dataDxfId="12">
      <calculatedColumnFormula>+Tabla15[[#This Row],[1]]</calculatedColumnFormula>
    </tableColumn>
    <tableColumn id="8" name="NOMBRE DE LA CAUSA 2017" dataDxfId="11"/>
    <tableColumn id="5" name="NOMBRE DE LA CAUSA 2018" dataDxfId="10"/>
    <tableColumn id="11" name="NOMBRE DE LA CAUSA 2019" dataDxfId="9">
      <calculatedColumnFormula>+IF(Tabla15[[#This Row],[NOMBRE DE LA CAUSA 2018]]=0,0,1)</calculatedColumnFormula>
    </tableColumn>
    <tableColumn id="13" name="0" dataDxfId="8">
      <calculatedColumnFormula>+E2+Tabla15[[#This Row],[NOMBRE DE LA CAUSA 2019]]</calculatedColumnFormula>
    </tableColumn>
    <tableColumn id="14" name="1" dataDxfId="7">
      <calculatedColumnFormula>+Tabla15[[#This Row],[0]]*Tabla15[[#This Row],[NOMBRE DE LA CAUSA 2019]]</calculatedColumnFormula>
    </tableColumn>
    <tableColumn id="9" name="ACCIÓN" dataDxfId="6"/>
    <tableColumn id="10" name="ANTERIOR" dataDxfId="5"/>
    <tableColumn id="12" name="COMENTARIOS" dataDxfId="4"/>
    <tableColumn id="3" name="ESTADO EN EKOGUI" dataDxfId="3"/>
    <tableColumn id="4" name="TIPO DE PROCESO O CASO" dataDxfId="2"/>
    <tableColumn id="6" name="DEFINICIÓN" dataDxfId="1"/>
    <tableColumn id="7" name="ID CAUSA"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1.xml"/><Relationship Id="rId1" Type="http://schemas.openxmlformats.org/officeDocument/2006/relationships/printerSettings" Target="../printerSettings/printerSettings12.bin"/><Relationship Id="rId4" Type="http://schemas.openxmlformats.org/officeDocument/2006/relationships/comments" Target="../comments1.xml"/></Relationships>
</file>

<file path=xl/worksheets/_rels/sheet1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12.xm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24.xml"/></Relationships>
</file>

<file path=xl/worksheets/_rels/sheet27.xml.rels><?xml version="1.0" encoding="UTF-8" standalone="yes"?>
<Relationships xmlns="http://schemas.openxmlformats.org/package/2006/relationships"><Relationship Id="rId1" Type="http://schemas.openxmlformats.org/officeDocument/2006/relationships/drawing" Target="../drawings/drawing25.xml"/></Relationships>
</file>

<file path=xl/worksheets/_rels/sheet28.xml.rels><?xml version="1.0" encoding="UTF-8" standalone="yes"?>
<Relationships xmlns="http://schemas.openxmlformats.org/package/2006/relationships"><Relationship Id="rId1" Type="http://schemas.openxmlformats.org/officeDocument/2006/relationships/drawing" Target="../drawings/drawing26.xml"/></Relationships>
</file>

<file path=xl/worksheets/_rels/sheet29.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drawing" Target="../drawings/drawing28.xml"/></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17.bin"/></Relationships>
</file>

<file path=xl/worksheets/_rels/sheet32.xml.rels><?xml version="1.0" encoding="UTF-8" standalone="yes"?>
<Relationships xmlns="http://schemas.openxmlformats.org/package/2006/relationships"><Relationship Id="rId1" Type="http://schemas.openxmlformats.org/officeDocument/2006/relationships/drawing" Target="../drawings/drawing30.xml"/></Relationships>
</file>

<file path=xl/worksheets/_rels/sheet33.xml.rels><?xml version="1.0" encoding="UTF-8" standalone="yes"?>
<Relationships xmlns="http://schemas.openxmlformats.org/package/2006/relationships"><Relationship Id="rId1" Type="http://schemas.openxmlformats.org/officeDocument/2006/relationships/drawing" Target="../drawings/drawing31.xml"/></Relationships>
</file>

<file path=xl/worksheets/_rels/sheet34.xml.rels><?xml version="1.0" encoding="UTF-8" standalone="yes"?>
<Relationships xmlns="http://schemas.openxmlformats.org/package/2006/relationships"><Relationship Id="rId1" Type="http://schemas.openxmlformats.org/officeDocument/2006/relationships/table" Target="../tables/table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rgb="FFFF0000"/>
  </sheetPr>
  <dimension ref="D1:K21"/>
  <sheetViews>
    <sheetView topLeftCell="B1" workbookViewId="0">
      <selection activeCell="B8" sqref="B8"/>
    </sheetView>
  </sheetViews>
  <sheetFormatPr baseColWidth="10" defaultRowHeight="15"/>
  <cols>
    <col min="5" max="5" width="50.5703125" bestFit="1" customWidth="1"/>
    <col min="6" max="6" width="47.85546875" bestFit="1" customWidth="1"/>
    <col min="7" max="7" width="10.7109375" bestFit="1" customWidth="1"/>
    <col min="8" max="8" width="14.140625" bestFit="1" customWidth="1"/>
    <col min="9" max="9" width="29.5703125" bestFit="1" customWidth="1"/>
    <col min="10" max="10" width="84.140625" bestFit="1" customWidth="1"/>
    <col min="11" max="11" width="29.5703125" bestFit="1" customWidth="1"/>
  </cols>
  <sheetData>
    <row r="1" spans="4:11">
      <c r="E1" s="26" t="s">
        <v>1492</v>
      </c>
      <c r="F1" s="26" t="s">
        <v>0</v>
      </c>
      <c r="H1" s="26" t="s">
        <v>1521</v>
      </c>
      <c r="J1" s="26" t="s">
        <v>1493</v>
      </c>
      <c r="K1" s="26" t="s">
        <v>1522</v>
      </c>
    </row>
    <row r="2" spans="4:11">
      <c r="D2">
        <v>1</v>
      </c>
      <c r="E2" s="23" t="s">
        <v>1504</v>
      </c>
      <c r="F2" s="23" t="s">
        <v>1511</v>
      </c>
      <c r="G2" s="24">
        <v>43831</v>
      </c>
      <c r="H2" s="23" t="s">
        <v>1483</v>
      </c>
      <c r="I2" s="23" t="s">
        <v>1487</v>
      </c>
      <c r="J2" s="23" t="s">
        <v>1494</v>
      </c>
      <c r="K2" s="23" t="s">
        <v>1489</v>
      </c>
    </row>
    <row r="3" spans="4:11">
      <c r="D3">
        <v>2</v>
      </c>
      <c r="E3" s="23" t="s">
        <v>1505</v>
      </c>
      <c r="F3" s="23" t="s">
        <v>1515</v>
      </c>
      <c r="G3" s="24">
        <v>45657</v>
      </c>
      <c r="H3" s="23" t="s">
        <v>1484</v>
      </c>
      <c r="I3" s="23" t="s">
        <v>1488</v>
      </c>
      <c r="J3" s="23" t="s">
        <v>1495</v>
      </c>
      <c r="K3" s="23" t="s">
        <v>1487</v>
      </c>
    </row>
    <row r="4" spans="4:11">
      <c r="D4">
        <v>3</v>
      </c>
      <c r="E4" s="23" t="s">
        <v>1506</v>
      </c>
      <c r="F4" s="23" t="s">
        <v>1510</v>
      </c>
      <c r="H4" s="23" t="s">
        <v>1485</v>
      </c>
      <c r="I4" s="23" t="s">
        <v>1489</v>
      </c>
      <c r="J4" s="23" t="s">
        <v>1500</v>
      </c>
      <c r="K4" s="23" t="s">
        <v>1517</v>
      </c>
    </row>
    <row r="5" spans="4:11">
      <c r="D5">
        <v>4</v>
      </c>
      <c r="E5" s="23" t="s">
        <v>1507</v>
      </c>
      <c r="F5" s="23" t="s">
        <v>1512</v>
      </c>
      <c r="H5" s="23" t="s">
        <v>1486</v>
      </c>
      <c r="I5" s="23" t="s">
        <v>1490</v>
      </c>
      <c r="J5" s="23" t="s">
        <v>1496</v>
      </c>
      <c r="K5" s="23" t="s">
        <v>1488</v>
      </c>
    </row>
    <row r="6" spans="4:11">
      <c r="D6">
        <v>5</v>
      </c>
      <c r="E6" s="23" t="s">
        <v>1508</v>
      </c>
      <c r="F6" s="23" t="s">
        <v>1514</v>
      </c>
      <c r="I6" s="23" t="s">
        <v>1516</v>
      </c>
      <c r="J6" s="23" t="s">
        <v>1497</v>
      </c>
      <c r="K6" s="23" t="s">
        <v>1516</v>
      </c>
    </row>
    <row r="7" spans="4:11">
      <c r="D7">
        <v>6</v>
      </c>
      <c r="E7" s="23" t="s">
        <v>1509</v>
      </c>
      <c r="F7" s="23" t="s">
        <v>1513</v>
      </c>
      <c r="I7" s="23" t="s">
        <v>1517</v>
      </c>
      <c r="J7" t="s">
        <v>1498</v>
      </c>
      <c r="K7" s="23" t="s">
        <v>1490</v>
      </c>
    </row>
    <row r="8" spans="4:11">
      <c r="D8">
        <v>7</v>
      </c>
      <c r="E8" s="23" t="s">
        <v>2374</v>
      </c>
      <c r="F8" s="23" t="s">
        <v>2375</v>
      </c>
      <c r="J8" t="s">
        <v>1499</v>
      </c>
    </row>
    <row r="9" spans="4:11">
      <c r="D9">
        <v>8</v>
      </c>
      <c r="F9" s="23"/>
      <c r="J9" t="s">
        <v>1520</v>
      </c>
    </row>
    <row r="10" spans="4:11">
      <c r="D10">
        <v>9</v>
      </c>
      <c r="F10" s="23"/>
    </row>
    <row r="11" spans="4:11">
      <c r="D11">
        <v>10</v>
      </c>
      <c r="F11" s="23"/>
    </row>
    <row r="12" spans="4:11">
      <c r="D12">
        <v>11</v>
      </c>
      <c r="F12" s="23"/>
    </row>
    <row r="13" spans="4:11">
      <c r="D13">
        <v>12</v>
      </c>
      <c r="F13" s="23"/>
    </row>
    <row r="14" spans="4:11">
      <c r="D14">
        <v>13</v>
      </c>
      <c r="F14" s="23"/>
    </row>
    <row r="15" spans="4:11">
      <c r="D15">
        <v>14</v>
      </c>
      <c r="F15" s="23"/>
    </row>
    <row r="16" spans="4:11">
      <c r="D16">
        <v>15</v>
      </c>
    </row>
    <row r="17" spans="4:4">
      <c r="D17">
        <v>16</v>
      </c>
    </row>
    <row r="18" spans="4:4">
      <c r="D18">
        <v>17</v>
      </c>
    </row>
    <row r="19" spans="4:4">
      <c r="D19">
        <v>18</v>
      </c>
    </row>
    <row r="20" spans="4:4">
      <c r="D20">
        <v>19</v>
      </c>
    </row>
    <row r="21" spans="4:4">
      <c r="D21">
        <v>20</v>
      </c>
    </row>
  </sheetData>
  <sortState ref="F2:F7">
    <sortCondition ref="F2"/>
  </sortState>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pageSetUpPr autoPageBreaks="0"/>
  </sheetPr>
  <dimension ref="A3:AF42"/>
  <sheetViews>
    <sheetView showGridLines="0" showRowColHeaders="0" topLeftCell="A34" zoomScaleNormal="100" workbookViewId="0"/>
  </sheetViews>
  <sheetFormatPr baseColWidth="10" defaultRowHeight="18.75"/>
  <cols>
    <col min="1" max="1" width="5.7109375" style="112" customWidth="1"/>
    <col min="2" max="4" width="11.42578125" style="41"/>
    <col min="5" max="5" width="11.42578125" style="41" customWidth="1"/>
    <col min="6" max="12" width="11.42578125" style="41"/>
    <col min="13" max="13" width="16.85546875" style="41" bestFit="1" customWidth="1"/>
    <col min="14" max="16384" width="11.42578125" style="41"/>
  </cols>
  <sheetData>
    <row r="3" spans="2:32" ht="24">
      <c r="B3" s="159" t="s">
        <v>2370</v>
      </c>
      <c r="C3" s="159"/>
      <c r="D3" s="159"/>
      <c r="E3" s="159"/>
      <c r="F3" s="159"/>
      <c r="G3" s="159"/>
      <c r="H3" s="159"/>
      <c r="I3" s="159"/>
      <c r="J3" s="159"/>
      <c r="K3" s="159"/>
      <c r="M3" s="111"/>
      <c r="N3" s="77"/>
      <c r="O3" s="77"/>
      <c r="P3" s="63"/>
      <c r="Q3" s="63"/>
      <c r="R3" s="63"/>
      <c r="S3" s="63"/>
      <c r="T3" s="63"/>
      <c r="U3" s="63"/>
      <c r="V3" s="63"/>
      <c r="W3" s="63"/>
      <c r="X3" s="59"/>
      <c r="Y3" s="59"/>
    </row>
    <row r="4" spans="2:32" ht="26.25" customHeight="1">
      <c r="B4" s="203" t="s">
        <v>2368</v>
      </c>
      <c r="C4" s="204"/>
      <c r="D4" s="204"/>
      <c r="E4" s="204"/>
      <c r="F4" s="204"/>
      <c r="G4" s="204"/>
      <c r="H4" s="204"/>
      <c r="I4" s="204"/>
      <c r="J4" s="204"/>
      <c r="K4" s="204"/>
      <c r="N4" s="108"/>
      <c r="O4" s="108"/>
      <c r="P4" s="108"/>
      <c r="Q4" s="108"/>
      <c r="R4" s="108"/>
      <c r="S4" s="108"/>
      <c r="T4" s="108"/>
      <c r="U4" s="108"/>
      <c r="V4" s="108"/>
    </row>
    <row r="5" spans="2:32" ht="26.25" customHeight="1">
      <c r="B5" s="203" t="s">
        <v>2369</v>
      </c>
      <c r="C5" s="204"/>
      <c r="D5" s="204"/>
      <c r="E5" s="204"/>
      <c r="F5" s="204"/>
      <c r="G5" s="204"/>
      <c r="H5" s="204"/>
      <c r="I5" s="204"/>
      <c r="J5" s="204"/>
      <c r="K5" s="204"/>
      <c r="N5" s="108"/>
      <c r="O5" s="108"/>
      <c r="P5" s="108"/>
      <c r="Q5" s="108"/>
      <c r="R5" s="108"/>
      <c r="S5" s="108"/>
      <c r="T5" s="108"/>
      <c r="U5" s="108"/>
      <c r="V5" s="108"/>
    </row>
    <row r="6" spans="2:32" ht="13.5" customHeight="1">
      <c r="B6" s="57"/>
      <c r="C6" s="57"/>
      <c r="D6" s="57"/>
      <c r="E6" s="57"/>
      <c r="F6" s="57"/>
      <c r="G6" s="57"/>
      <c r="H6" s="57"/>
      <c r="I6" s="57"/>
      <c r="J6" s="57"/>
      <c r="K6" s="57"/>
      <c r="N6" s="108"/>
      <c r="O6" s="108"/>
      <c r="P6" s="108"/>
      <c r="Q6" s="108"/>
      <c r="R6" s="108"/>
      <c r="S6" s="108"/>
      <c r="T6" s="108"/>
      <c r="U6" s="108"/>
      <c r="V6" s="108"/>
    </row>
    <row r="7" spans="2:32" ht="26.25" customHeight="1">
      <c r="B7" s="57"/>
      <c r="C7" s="57"/>
      <c r="D7" s="57"/>
      <c r="E7" s="57"/>
      <c r="F7" s="57"/>
      <c r="G7" s="57"/>
      <c r="H7" s="57"/>
      <c r="I7" s="57"/>
      <c r="J7" s="57"/>
      <c r="K7" s="57"/>
      <c r="N7" s="108"/>
      <c r="O7" s="108"/>
      <c r="P7" s="108"/>
      <c r="Q7" s="108"/>
      <c r="R7" s="108"/>
      <c r="S7" s="108"/>
      <c r="T7" s="108"/>
      <c r="U7" s="108"/>
      <c r="V7" s="108"/>
    </row>
    <row r="8" spans="2:32" ht="26.25" customHeight="1">
      <c r="B8" s="57"/>
      <c r="C8" s="57"/>
      <c r="D8" s="57"/>
      <c r="E8" s="57"/>
      <c r="F8" s="57"/>
      <c r="G8" s="57"/>
      <c r="H8" s="57"/>
      <c r="I8" s="57"/>
      <c r="J8" s="57"/>
      <c r="K8" s="57"/>
      <c r="N8" s="108"/>
      <c r="O8" s="108"/>
      <c r="P8" s="108"/>
      <c r="Q8" s="108"/>
      <c r="R8" s="108"/>
      <c r="S8" s="108"/>
      <c r="T8" s="108"/>
      <c r="U8" s="108"/>
      <c r="V8" s="108"/>
    </row>
    <row r="9" spans="2:32" ht="26.25" customHeight="1">
      <c r="B9" s="57"/>
      <c r="C9" s="57"/>
      <c r="D9" s="57"/>
      <c r="E9" s="57"/>
      <c r="F9" s="57"/>
      <c r="G9" s="57"/>
      <c r="H9" s="57"/>
      <c r="I9" s="57"/>
      <c r="J9" s="57"/>
      <c r="K9" s="57"/>
      <c r="N9" s="108"/>
      <c r="O9" s="108"/>
      <c r="P9" s="108"/>
      <c r="Q9" s="108"/>
      <c r="R9" s="108"/>
      <c r="S9" s="108"/>
      <c r="T9" s="108"/>
      <c r="U9" s="108"/>
      <c r="V9" s="108"/>
    </row>
    <row r="10" spans="2:32" ht="26.25" customHeight="1">
      <c r="B10" s="57"/>
      <c r="C10" s="57"/>
      <c r="D10" s="57"/>
      <c r="E10" s="57"/>
      <c r="F10" s="57"/>
      <c r="G10" s="57"/>
      <c r="H10" s="57"/>
      <c r="I10" s="57"/>
      <c r="J10" s="57"/>
      <c r="K10" s="57"/>
      <c r="N10" s="108"/>
      <c r="O10" s="108"/>
      <c r="P10" s="108"/>
      <c r="Q10" s="108"/>
      <c r="R10" s="108"/>
      <c r="S10" s="108"/>
      <c r="T10" s="108"/>
      <c r="U10" s="108"/>
      <c r="V10" s="108"/>
    </row>
    <row r="11" spans="2:32" ht="26.25" customHeight="1">
      <c r="B11" s="57"/>
      <c r="C11" s="57"/>
      <c r="D11" s="57"/>
      <c r="E11" s="57"/>
      <c r="F11" s="57"/>
      <c r="G11" s="57"/>
      <c r="H11" s="57"/>
      <c r="I11" s="57"/>
      <c r="J11" s="57"/>
      <c r="K11" s="57"/>
      <c r="N11" s="108"/>
      <c r="O11" s="108"/>
      <c r="P11" s="108"/>
      <c r="Q11" s="108"/>
      <c r="R11" s="108"/>
      <c r="S11" s="108"/>
      <c r="T11" s="108"/>
      <c r="U11" s="108"/>
      <c r="V11" s="108"/>
    </row>
    <row r="12" spans="2:32" ht="26.25" customHeight="1">
      <c r="B12" s="58"/>
      <c r="C12" s="57"/>
      <c r="D12" s="57"/>
      <c r="E12" s="57"/>
      <c r="F12" s="57"/>
      <c r="G12" s="57"/>
      <c r="H12" s="57"/>
      <c r="I12" s="57"/>
      <c r="J12" s="57"/>
      <c r="K12" s="57"/>
      <c r="N12" s="108"/>
      <c r="O12" s="108"/>
      <c r="P12" s="108"/>
      <c r="Q12" s="108"/>
      <c r="R12" s="108"/>
      <c r="S12" s="108"/>
      <c r="T12" s="108"/>
      <c r="U12" s="108"/>
      <c r="V12" s="108"/>
    </row>
    <row r="13" spans="2:32" ht="9.75" customHeight="1"/>
    <row r="14" spans="2:32">
      <c r="B14" s="43"/>
      <c r="C14" s="43"/>
      <c r="D14" s="43"/>
      <c r="E14" s="43"/>
      <c r="F14" s="43"/>
      <c r="G14" s="43"/>
      <c r="H14" s="43"/>
      <c r="I14" s="43"/>
      <c r="J14" s="43"/>
      <c r="K14" s="43"/>
      <c r="L14" s="43"/>
      <c r="M14" s="43"/>
      <c r="N14" s="43"/>
      <c r="O14" s="43"/>
      <c r="P14" s="43"/>
      <c r="Q14" s="43"/>
      <c r="R14" s="43"/>
      <c r="S14" s="43"/>
      <c r="T14" s="43"/>
      <c r="U14" s="43"/>
      <c r="V14" s="43"/>
      <c r="W14" s="43"/>
      <c r="X14" s="43"/>
      <c r="Y14" s="43"/>
      <c r="Z14" s="43"/>
      <c r="AA14" s="43"/>
      <c r="AB14" s="43"/>
      <c r="AC14" s="43"/>
      <c r="AD14" s="43"/>
      <c r="AE14" s="43"/>
      <c r="AF14" s="43"/>
    </row>
    <row r="15" spans="2:32">
      <c r="B15" s="43"/>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row>
    <row r="16" spans="2:32">
      <c r="B16" s="43"/>
      <c r="C16" s="43"/>
      <c r="D16" s="43"/>
      <c r="E16" s="43"/>
      <c r="F16" s="43"/>
      <c r="G16" s="43"/>
      <c r="H16" s="43"/>
      <c r="I16" s="43"/>
      <c r="J16" s="43"/>
      <c r="K16" s="43"/>
      <c r="L16" s="43"/>
      <c r="M16" s="43"/>
      <c r="N16" s="43"/>
      <c r="O16" s="43"/>
      <c r="P16" s="43"/>
      <c r="Q16" s="43"/>
      <c r="R16" s="43"/>
      <c r="S16" s="43"/>
      <c r="T16" s="43"/>
      <c r="U16" s="43"/>
      <c r="V16" s="43"/>
      <c r="W16" s="43"/>
      <c r="X16" s="43"/>
      <c r="Y16" s="43"/>
      <c r="Z16" s="43"/>
      <c r="AA16" s="43"/>
      <c r="AB16" s="43"/>
      <c r="AC16" s="43"/>
      <c r="AD16" s="43"/>
      <c r="AE16" s="43"/>
      <c r="AF16" s="43"/>
    </row>
    <row r="17" spans="2:32">
      <c r="B17" s="43"/>
      <c r="C17" s="43"/>
      <c r="D17" s="43"/>
      <c r="E17" s="43"/>
      <c r="F17" s="43"/>
      <c r="G17" s="43"/>
      <c r="H17" s="43"/>
      <c r="I17" s="43"/>
      <c r="J17" s="43"/>
      <c r="K17" s="43"/>
      <c r="L17" s="43"/>
      <c r="M17" s="43"/>
      <c r="N17" s="43"/>
      <c r="O17" s="43"/>
      <c r="P17" s="43"/>
      <c r="Q17" s="43"/>
      <c r="R17" s="43"/>
      <c r="S17" s="43"/>
      <c r="T17" s="43"/>
      <c r="U17" s="43"/>
      <c r="V17" s="43"/>
      <c r="W17" s="43"/>
      <c r="X17" s="43"/>
      <c r="Y17" s="43"/>
      <c r="Z17" s="43"/>
      <c r="AA17" s="43"/>
      <c r="AB17" s="43"/>
      <c r="AC17" s="43"/>
      <c r="AD17" s="43"/>
      <c r="AE17" s="43"/>
      <c r="AF17" s="43"/>
    </row>
    <row r="18" spans="2:32">
      <c r="B18" s="43"/>
      <c r="C18" s="43"/>
      <c r="D18" s="43"/>
      <c r="E18" s="43"/>
      <c r="F18" s="43"/>
      <c r="G18" s="43"/>
      <c r="H18" s="43"/>
      <c r="I18" s="43"/>
      <c r="J18" s="43"/>
      <c r="K18" s="43"/>
      <c r="L18" s="43"/>
      <c r="M18" s="43"/>
      <c r="N18" s="43"/>
      <c r="O18" s="43"/>
      <c r="P18" s="43"/>
      <c r="Q18" s="43"/>
      <c r="R18" s="43"/>
      <c r="S18" s="43"/>
      <c r="T18" s="43"/>
      <c r="U18" s="43"/>
      <c r="V18" s="43"/>
      <c r="W18" s="43"/>
      <c r="X18" s="43"/>
      <c r="Y18" s="43"/>
      <c r="Z18" s="43"/>
      <c r="AA18" s="43"/>
      <c r="AB18" s="43"/>
      <c r="AC18" s="43"/>
      <c r="AD18" s="43"/>
      <c r="AE18" s="43"/>
      <c r="AF18" s="43"/>
    </row>
    <row r="19" spans="2:32">
      <c r="B19" s="43"/>
      <c r="C19" s="43"/>
      <c r="D19" s="43"/>
      <c r="E19" s="43"/>
      <c r="F19" s="43"/>
      <c r="G19" s="43"/>
      <c r="H19" s="43"/>
      <c r="I19" s="43"/>
      <c r="J19" s="43"/>
      <c r="K19" s="43"/>
      <c r="L19" s="43"/>
      <c r="M19" s="43"/>
      <c r="N19" s="43"/>
      <c r="O19" s="43"/>
      <c r="P19" s="43"/>
      <c r="Q19" s="43"/>
      <c r="R19" s="43"/>
      <c r="S19" s="43"/>
      <c r="T19" s="43"/>
      <c r="U19" s="43"/>
      <c r="V19" s="43"/>
      <c r="W19" s="43"/>
      <c r="X19" s="43"/>
      <c r="Y19" s="43"/>
      <c r="Z19" s="43"/>
      <c r="AA19" s="43"/>
      <c r="AB19" s="43"/>
      <c r="AC19" s="43"/>
      <c r="AD19" s="43"/>
      <c r="AE19" s="43"/>
      <c r="AF19" s="43"/>
    </row>
    <row r="20" spans="2:32">
      <c r="B20" s="43"/>
      <c r="C20" s="43"/>
      <c r="D20" s="43"/>
      <c r="E20" s="43"/>
      <c r="F20" s="43"/>
      <c r="G20" s="43"/>
      <c r="H20" s="43"/>
      <c r="I20" s="43"/>
      <c r="J20" s="43"/>
      <c r="K20" s="43"/>
      <c r="L20" s="43"/>
      <c r="M20" s="43"/>
      <c r="N20" s="43"/>
      <c r="O20" s="43"/>
      <c r="P20" s="43"/>
      <c r="Q20" s="43"/>
      <c r="R20" s="43"/>
      <c r="S20" s="43"/>
      <c r="T20" s="43"/>
      <c r="U20" s="43"/>
      <c r="V20" s="43"/>
      <c r="W20" s="43"/>
      <c r="X20" s="43"/>
      <c r="Y20" s="43"/>
      <c r="Z20" s="43"/>
      <c r="AA20" s="43"/>
      <c r="AB20" s="43"/>
      <c r="AC20" s="43"/>
      <c r="AD20" s="43"/>
      <c r="AE20" s="43"/>
      <c r="AF20" s="43"/>
    </row>
    <row r="21" spans="2:32">
      <c r="B21" s="43"/>
      <c r="C21" s="43"/>
      <c r="D21" s="43"/>
      <c r="E21" s="43"/>
      <c r="F21" s="43"/>
      <c r="G21" s="43"/>
      <c r="H21" s="43"/>
      <c r="I21" s="43"/>
      <c r="J21" s="43"/>
      <c r="K21" s="43"/>
      <c r="L21" s="43"/>
      <c r="M21" s="43"/>
      <c r="N21" s="43"/>
      <c r="O21" s="43"/>
      <c r="P21" s="43"/>
      <c r="Q21" s="43"/>
      <c r="R21" s="43"/>
      <c r="S21" s="43"/>
      <c r="T21" s="43"/>
      <c r="U21" s="43"/>
      <c r="V21" s="43"/>
      <c r="W21" s="43"/>
      <c r="X21" s="43"/>
      <c r="Y21" s="43"/>
      <c r="Z21" s="43"/>
      <c r="AA21" s="43"/>
      <c r="AB21" s="43"/>
      <c r="AC21" s="43"/>
      <c r="AD21" s="43"/>
      <c r="AE21" s="43"/>
      <c r="AF21" s="43"/>
    </row>
    <row r="22" spans="2:32">
      <c r="B22" s="43"/>
      <c r="C22" s="43"/>
      <c r="D22" s="43"/>
      <c r="E22" s="43"/>
      <c r="F22" s="43"/>
      <c r="G22" s="43"/>
      <c r="H22" s="43"/>
      <c r="I22" s="43"/>
      <c r="J22" s="43"/>
      <c r="K22" s="43"/>
      <c r="L22" s="43"/>
      <c r="M22" s="43"/>
      <c r="N22" s="43"/>
      <c r="O22" s="43"/>
      <c r="P22" s="43"/>
      <c r="Q22" s="43"/>
      <c r="R22" s="43"/>
      <c r="S22" s="43"/>
      <c r="T22" s="43"/>
      <c r="U22" s="43"/>
      <c r="V22" s="43"/>
      <c r="W22" s="43"/>
      <c r="X22" s="43"/>
      <c r="Y22" s="43"/>
      <c r="Z22" s="43"/>
      <c r="AA22" s="43"/>
      <c r="AB22" s="43"/>
      <c r="AC22" s="43"/>
      <c r="AD22" s="43"/>
      <c r="AE22" s="43"/>
      <c r="AF22" s="43"/>
    </row>
    <row r="23" spans="2:32">
      <c r="B23" s="43"/>
      <c r="C23" s="43"/>
      <c r="D23" s="43"/>
      <c r="E23" s="43"/>
      <c r="F23" s="43"/>
      <c r="G23" s="43"/>
      <c r="H23" s="43"/>
      <c r="I23" s="43"/>
      <c r="J23" s="43"/>
      <c r="K23" s="43"/>
      <c r="L23" s="43"/>
      <c r="M23" s="43"/>
      <c r="N23" s="43"/>
      <c r="O23" s="43"/>
      <c r="P23" s="43"/>
      <c r="Q23" s="43"/>
      <c r="R23" s="43"/>
      <c r="S23" s="43"/>
      <c r="T23" s="43"/>
      <c r="U23" s="43"/>
      <c r="V23" s="43"/>
      <c r="W23" s="43"/>
      <c r="X23" s="43"/>
      <c r="Y23" s="43"/>
      <c r="Z23" s="43"/>
      <c r="AA23" s="43"/>
      <c r="AB23" s="43"/>
      <c r="AC23" s="43"/>
      <c r="AD23" s="43"/>
      <c r="AE23" s="43"/>
      <c r="AF23" s="43"/>
    </row>
    <row r="24" spans="2:32">
      <c r="B24" s="43"/>
      <c r="C24" s="43"/>
      <c r="D24" s="43"/>
      <c r="E24" s="43"/>
      <c r="F24" s="43"/>
      <c r="G24" s="43"/>
      <c r="H24" s="43"/>
      <c r="I24" s="43"/>
      <c r="J24" s="43"/>
      <c r="K24" s="43"/>
      <c r="L24" s="43"/>
      <c r="M24" s="43"/>
      <c r="N24" s="43"/>
      <c r="O24" s="43"/>
      <c r="P24" s="43"/>
      <c r="Q24" s="43"/>
      <c r="R24" s="43"/>
      <c r="S24" s="43"/>
      <c r="T24" s="43"/>
      <c r="U24" s="43"/>
      <c r="V24" s="43"/>
      <c r="W24" s="43"/>
      <c r="X24" s="43"/>
      <c r="Y24" s="43"/>
      <c r="Z24" s="43"/>
      <c r="AA24" s="43"/>
      <c r="AB24" s="43"/>
      <c r="AC24" s="43"/>
      <c r="AD24" s="43"/>
      <c r="AE24" s="43"/>
      <c r="AF24" s="43"/>
    </row>
    <row r="25" spans="2:32">
      <c r="B25" s="43"/>
      <c r="C25" s="43"/>
      <c r="D25" s="43"/>
      <c r="E25" s="43"/>
      <c r="F25" s="43"/>
      <c r="G25" s="43"/>
      <c r="H25" s="43"/>
      <c r="I25" s="43"/>
      <c r="J25" s="43"/>
      <c r="K25" s="43"/>
      <c r="L25" s="43"/>
      <c r="M25" s="43"/>
      <c r="N25" s="43"/>
      <c r="O25" s="43"/>
      <c r="P25" s="43"/>
      <c r="Q25" s="43"/>
      <c r="R25" s="43"/>
      <c r="S25" s="43"/>
      <c r="T25" s="43"/>
      <c r="U25" s="43"/>
      <c r="V25" s="43"/>
      <c r="W25" s="43"/>
      <c r="X25" s="43"/>
      <c r="Y25" s="43"/>
      <c r="Z25" s="43"/>
      <c r="AA25" s="43"/>
      <c r="AB25" s="43"/>
      <c r="AC25" s="43"/>
      <c r="AD25" s="43"/>
      <c r="AE25" s="43"/>
      <c r="AF25" s="43"/>
    </row>
    <row r="26" spans="2:32">
      <c r="B26" s="43"/>
      <c r="C26" s="43"/>
      <c r="D26" s="43"/>
      <c r="E26" s="43"/>
      <c r="F26" s="43"/>
      <c r="G26" s="43"/>
      <c r="H26" s="43"/>
      <c r="I26" s="43"/>
      <c r="J26" s="43"/>
      <c r="K26" s="43"/>
      <c r="L26" s="43"/>
      <c r="M26" s="43"/>
      <c r="N26" s="43"/>
      <c r="O26" s="43"/>
      <c r="P26" s="43"/>
      <c r="Q26" s="43"/>
      <c r="R26" s="43"/>
      <c r="S26" s="43"/>
      <c r="T26" s="43"/>
      <c r="U26" s="43"/>
      <c r="V26" s="43"/>
      <c r="W26" s="43"/>
      <c r="X26" s="43"/>
      <c r="Y26" s="43"/>
      <c r="Z26" s="43"/>
      <c r="AA26" s="43"/>
      <c r="AB26" s="43"/>
      <c r="AC26" s="43"/>
      <c r="AD26" s="43"/>
      <c r="AE26" s="43"/>
      <c r="AF26" s="43"/>
    </row>
    <row r="27" spans="2:32" ht="9.75" customHeight="1"/>
    <row r="28" spans="2:32">
      <c r="B28" s="42"/>
      <c r="C28" s="42"/>
      <c r="D28" s="42"/>
      <c r="E28" s="42"/>
      <c r="F28" s="42"/>
      <c r="G28" s="42"/>
      <c r="H28" s="42"/>
      <c r="I28" s="42"/>
      <c r="J28" s="42"/>
      <c r="K28" s="42"/>
      <c r="L28" s="42"/>
      <c r="M28" s="42"/>
      <c r="N28" s="42"/>
      <c r="O28" s="42"/>
      <c r="P28" s="42"/>
      <c r="Q28" s="42"/>
      <c r="R28" s="42"/>
      <c r="S28" s="42"/>
      <c r="T28" s="42"/>
      <c r="U28" s="42"/>
      <c r="V28" s="42"/>
      <c r="W28" s="42"/>
      <c r="X28" s="42"/>
      <c r="Y28" s="42"/>
      <c r="Z28" s="42"/>
      <c r="AA28" s="42"/>
      <c r="AB28" s="42"/>
      <c r="AC28" s="42"/>
      <c r="AD28" s="42"/>
      <c r="AE28" s="42"/>
      <c r="AF28" s="42"/>
    </row>
    <row r="29" spans="2:32">
      <c r="B29" s="42"/>
      <c r="C29" s="42"/>
      <c r="D29" s="42"/>
      <c r="E29" s="42"/>
      <c r="F29" s="42"/>
      <c r="G29" s="42"/>
      <c r="H29" s="42"/>
      <c r="I29" s="42"/>
      <c r="J29" s="42"/>
      <c r="K29" s="42"/>
      <c r="L29" s="42"/>
      <c r="M29" s="42"/>
      <c r="N29" s="42"/>
      <c r="O29" s="42"/>
      <c r="P29" s="42"/>
      <c r="Q29" s="42"/>
      <c r="R29" s="42"/>
      <c r="S29" s="42"/>
      <c r="T29" s="42"/>
      <c r="U29" s="42"/>
      <c r="V29" s="42"/>
      <c r="W29" s="42"/>
      <c r="X29" s="42"/>
      <c r="Y29" s="42"/>
      <c r="Z29" s="42"/>
      <c r="AA29" s="42"/>
      <c r="AB29" s="42"/>
      <c r="AC29" s="42"/>
      <c r="AD29" s="42"/>
      <c r="AE29" s="42"/>
      <c r="AF29" s="42"/>
    </row>
    <row r="30" spans="2:32">
      <c r="B30" s="42"/>
      <c r="C30" s="42"/>
      <c r="D30" s="42"/>
      <c r="E30" s="42"/>
      <c r="F30" s="42"/>
      <c r="G30" s="42"/>
      <c r="H30" s="42"/>
      <c r="I30" s="42"/>
      <c r="J30" s="42"/>
      <c r="K30" s="42"/>
      <c r="L30" s="42"/>
      <c r="M30" s="42"/>
      <c r="N30" s="42"/>
      <c r="O30" s="42"/>
      <c r="P30" s="42"/>
      <c r="Q30" s="42"/>
      <c r="R30" s="42"/>
      <c r="S30" s="42"/>
      <c r="T30" s="42"/>
      <c r="U30" s="42"/>
      <c r="V30" s="42"/>
      <c r="W30" s="42"/>
      <c r="X30" s="42"/>
      <c r="Y30" s="42"/>
      <c r="Z30" s="42"/>
      <c r="AA30" s="42"/>
      <c r="AB30" s="42"/>
      <c r="AC30" s="42"/>
      <c r="AD30" s="42"/>
      <c r="AE30" s="42"/>
      <c r="AF30" s="42"/>
    </row>
    <row r="31" spans="2:32">
      <c r="B31" s="42"/>
      <c r="C31" s="42"/>
      <c r="D31" s="42"/>
      <c r="E31" s="42"/>
      <c r="F31" s="42"/>
      <c r="G31" s="42"/>
      <c r="H31" s="42"/>
      <c r="I31" s="42"/>
      <c r="J31" s="42"/>
      <c r="K31" s="42"/>
      <c r="L31" s="42"/>
      <c r="M31" s="42"/>
      <c r="N31" s="42"/>
      <c r="O31" s="42"/>
      <c r="P31" s="42"/>
      <c r="Q31" s="42"/>
      <c r="R31" s="42"/>
      <c r="S31" s="42"/>
      <c r="T31" s="42"/>
      <c r="U31" s="42"/>
      <c r="V31" s="42"/>
      <c r="W31" s="42"/>
      <c r="X31" s="42"/>
      <c r="Y31" s="42"/>
      <c r="Z31" s="42"/>
      <c r="AA31" s="42"/>
      <c r="AB31" s="42"/>
      <c r="AC31" s="42"/>
      <c r="AD31" s="42"/>
      <c r="AE31" s="42"/>
      <c r="AF31" s="42"/>
    </row>
    <row r="32" spans="2:32">
      <c r="B32" s="42"/>
      <c r="C32" s="42"/>
      <c r="D32" s="42"/>
      <c r="E32" s="42"/>
      <c r="F32" s="42"/>
      <c r="G32" s="42"/>
      <c r="H32" s="42"/>
      <c r="I32" s="42"/>
      <c r="J32" s="42"/>
      <c r="K32" s="42"/>
      <c r="L32" s="42"/>
      <c r="M32" s="42"/>
      <c r="N32" s="42"/>
      <c r="O32" s="42"/>
      <c r="P32" s="42"/>
      <c r="Q32" s="42"/>
      <c r="R32" s="42"/>
      <c r="S32" s="42"/>
      <c r="T32" s="42"/>
      <c r="U32" s="42"/>
      <c r="V32" s="42"/>
      <c r="W32" s="42"/>
      <c r="X32" s="42"/>
      <c r="Y32" s="42"/>
      <c r="Z32" s="42"/>
      <c r="AA32" s="42"/>
      <c r="AB32" s="42"/>
      <c r="AC32" s="42"/>
      <c r="AD32" s="42"/>
      <c r="AE32" s="42"/>
      <c r="AF32" s="42"/>
    </row>
    <row r="33" spans="2:32">
      <c r="B33" s="42"/>
      <c r="C33" s="42"/>
      <c r="D33" s="42"/>
      <c r="E33" s="42"/>
      <c r="F33" s="42"/>
      <c r="G33" s="42"/>
      <c r="H33" s="42"/>
      <c r="I33" s="42"/>
      <c r="J33" s="42"/>
      <c r="K33" s="42"/>
      <c r="L33" s="42"/>
      <c r="M33" s="42"/>
      <c r="N33" s="42"/>
      <c r="O33" s="42"/>
      <c r="P33" s="42"/>
      <c r="Q33" s="42"/>
      <c r="R33" s="42"/>
      <c r="S33" s="42"/>
      <c r="T33" s="42"/>
      <c r="U33" s="42"/>
      <c r="V33" s="42"/>
      <c r="W33" s="42"/>
      <c r="X33" s="42"/>
      <c r="Y33" s="42"/>
      <c r="Z33" s="42"/>
      <c r="AA33" s="42"/>
      <c r="AB33" s="42"/>
      <c r="AC33" s="42"/>
      <c r="AD33" s="42"/>
      <c r="AE33" s="42"/>
      <c r="AF33" s="42"/>
    </row>
    <row r="34" spans="2:32">
      <c r="B34" s="42"/>
      <c r="C34" s="42"/>
      <c r="D34" s="42"/>
      <c r="E34" s="42"/>
      <c r="F34" s="42"/>
      <c r="G34" s="42"/>
      <c r="H34" s="42"/>
      <c r="I34" s="42"/>
      <c r="J34" s="42"/>
      <c r="K34" s="42"/>
      <c r="L34" s="42"/>
      <c r="M34" s="42"/>
      <c r="N34" s="42"/>
      <c r="O34" s="42"/>
      <c r="P34" s="42"/>
      <c r="Q34" s="42"/>
      <c r="R34" s="42"/>
      <c r="S34" s="42"/>
      <c r="T34" s="42"/>
      <c r="U34" s="42"/>
      <c r="V34" s="42"/>
      <c r="W34" s="42"/>
      <c r="X34" s="42"/>
      <c r="Y34" s="42"/>
      <c r="Z34" s="42"/>
      <c r="AA34" s="42"/>
      <c r="AB34" s="42"/>
      <c r="AC34" s="42"/>
      <c r="AD34" s="42"/>
      <c r="AE34" s="42"/>
      <c r="AF34" s="42"/>
    </row>
    <row r="35" spans="2:32">
      <c r="B35" s="42"/>
      <c r="C35" s="42"/>
      <c r="D35" s="42"/>
      <c r="E35" s="42"/>
      <c r="F35" s="42"/>
      <c r="G35" s="42"/>
      <c r="H35" s="42"/>
      <c r="I35" s="42"/>
      <c r="J35" s="42"/>
      <c r="K35" s="42"/>
      <c r="L35" s="42"/>
      <c r="M35" s="42"/>
      <c r="N35" s="42"/>
      <c r="O35" s="42"/>
      <c r="P35" s="42"/>
      <c r="Q35" s="42"/>
      <c r="R35" s="42"/>
      <c r="S35" s="42"/>
      <c r="T35" s="42"/>
      <c r="U35" s="42"/>
      <c r="V35" s="42"/>
      <c r="W35" s="42"/>
      <c r="X35" s="42"/>
      <c r="Y35" s="42"/>
      <c r="Z35" s="42"/>
      <c r="AA35" s="42"/>
      <c r="AB35" s="42"/>
      <c r="AC35" s="42"/>
      <c r="AD35" s="42"/>
      <c r="AE35" s="42"/>
      <c r="AF35" s="42"/>
    </row>
    <row r="36" spans="2:32">
      <c r="B36" s="42"/>
      <c r="C36" s="42"/>
      <c r="D36" s="42"/>
      <c r="E36" s="42"/>
      <c r="F36" s="42"/>
      <c r="G36" s="42"/>
      <c r="H36" s="42"/>
      <c r="I36" s="42"/>
      <c r="J36" s="42"/>
      <c r="K36" s="42"/>
      <c r="L36" s="42"/>
      <c r="M36" s="42"/>
      <c r="N36" s="42"/>
      <c r="O36" s="42"/>
      <c r="P36" s="42"/>
      <c r="Q36" s="42"/>
      <c r="R36" s="42"/>
      <c r="S36" s="42"/>
      <c r="T36" s="42"/>
      <c r="U36" s="42"/>
      <c r="V36" s="42"/>
      <c r="W36" s="42"/>
      <c r="X36" s="42"/>
      <c r="Y36" s="42"/>
      <c r="Z36" s="42"/>
      <c r="AA36" s="42"/>
      <c r="AB36" s="42"/>
      <c r="AC36" s="42"/>
      <c r="AD36" s="42"/>
      <c r="AE36" s="42"/>
      <c r="AF36" s="42"/>
    </row>
    <row r="37" spans="2:32">
      <c r="B37" s="42"/>
      <c r="C37" s="42"/>
      <c r="D37" s="42"/>
      <c r="E37" s="42"/>
      <c r="F37" s="42"/>
      <c r="G37" s="42"/>
      <c r="H37" s="42"/>
      <c r="I37" s="42"/>
      <c r="J37" s="42"/>
      <c r="K37" s="42"/>
      <c r="L37" s="42"/>
      <c r="M37" s="42"/>
      <c r="N37" s="42"/>
      <c r="O37" s="42"/>
      <c r="P37" s="42"/>
      <c r="Q37" s="42"/>
      <c r="R37" s="42"/>
      <c r="S37" s="42"/>
      <c r="T37" s="42"/>
      <c r="U37" s="42"/>
      <c r="V37" s="42"/>
      <c r="W37" s="42"/>
      <c r="X37" s="42"/>
      <c r="Y37" s="42"/>
      <c r="Z37" s="42"/>
      <c r="AA37" s="42"/>
      <c r="AB37" s="42"/>
      <c r="AC37" s="42"/>
      <c r="AD37" s="42"/>
      <c r="AE37" s="42"/>
      <c r="AF37" s="42"/>
    </row>
    <row r="38" spans="2:32">
      <c r="B38" s="42"/>
      <c r="C38" s="42"/>
      <c r="D38" s="42"/>
      <c r="E38" s="42"/>
      <c r="F38" s="42"/>
      <c r="G38" s="42"/>
      <c r="H38" s="42"/>
      <c r="I38" s="42"/>
      <c r="J38" s="42"/>
      <c r="K38" s="42"/>
      <c r="L38" s="42"/>
      <c r="M38" s="42"/>
      <c r="N38" s="42"/>
      <c r="O38" s="42"/>
      <c r="P38" s="42"/>
      <c r="Q38" s="42"/>
      <c r="R38" s="42"/>
      <c r="S38" s="42"/>
      <c r="T38" s="42"/>
      <c r="U38" s="42"/>
      <c r="V38" s="42"/>
      <c r="W38" s="42"/>
      <c r="X38" s="42"/>
      <c r="Y38" s="42"/>
      <c r="Z38" s="42"/>
      <c r="AA38" s="42"/>
      <c r="AB38" s="42"/>
      <c r="AC38" s="42"/>
      <c r="AD38" s="42"/>
      <c r="AE38" s="42"/>
      <c r="AF38" s="42"/>
    </row>
    <row r="39" spans="2:32">
      <c r="B39" s="42"/>
      <c r="C39" s="42"/>
      <c r="D39" s="42"/>
      <c r="E39" s="42"/>
      <c r="F39" s="42"/>
      <c r="G39" s="42"/>
      <c r="H39" s="42"/>
      <c r="I39" s="42"/>
      <c r="J39" s="42"/>
      <c r="K39" s="42"/>
      <c r="L39" s="42"/>
      <c r="M39" s="42"/>
      <c r="N39" s="42"/>
      <c r="O39" s="42"/>
      <c r="P39" s="42"/>
      <c r="Q39" s="42"/>
      <c r="R39" s="42"/>
      <c r="S39" s="42"/>
      <c r="T39" s="42"/>
      <c r="U39" s="42"/>
      <c r="V39" s="42"/>
      <c r="W39" s="42"/>
      <c r="X39" s="42"/>
      <c r="Y39" s="42"/>
      <c r="Z39" s="42"/>
      <c r="AA39" s="42"/>
      <c r="AB39" s="42"/>
      <c r="AC39" s="42"/>
      <c r="AD39" s="42"/>
      <c r="AE39" s="42"/>
      <c r="AF39" s="42"/>
    </row>
    <row r="40" spans="2:32">
      <c r="B40" s="42"/>
      <c r="C40" s="42"/>
      <c r="D40" s="42"/>
      <c r="E40" s="42"/>
      <c r="F40" s="42"/>
      <c r="G40" s="42"/>
      <c r="H40" s="42"/>
      <c r="I40" s="42"/>
      <c r="J40" s="42"/>
      <c r="K40" s="42"/>
      <c r="L40" s="42"/>
      <c r="M40" s="42"/>
      <c r="N40" s="42"/>
      <c r="O40" s="42"/>
      <c r="P40" s="42"/>
      <c r="Q40" s="42"/>
      <c r="R40" s="42"/>
      <c r="S40" s="42"/>
      <c r="T40" s="42"/>
      <c r="U40" s="42"/>
      <c r="V40" s="42"/>
      <c r="W40" s="42"/>
      <c r="X40" s="42"/>
      <c r="Y40" s="42"/>
      <c r="Z40" s="42"/>
      <c r="AA40" s="42"/>
      <c r="AB40" s="42"/>
      <c r="AC40" s="42"/>
      <c r="AD40" s="42"/>
      <c r="AE40" s="42"/>
      <c r="AF40" s="42"/>
    </row>
    <row r="41" spans="2:32">
      <c r="B41" s="42"/>
      <c r="C41" s="42"/>
      <c r="D41" s="42"/>
      <c r="E41" s="42"/>
      <c r="F41" s="42"/>
      <c r="G41" s="42"/>
      <c r="H41" s="42"/>
      <c r="I41" s="42"/>
      <c r="J41" s="42"/>
      <c r="K41" s="42"/>
      <c r="L41" s="42"/>
      <c r="M41" s="42"/>
      <c r="N41" s="42"/>
      <c r="O41" s="42"/>
      <c r="P41" s="42"/>
      <c r="Q41" s="42"/>
      <c r="R41" s="42"/>
      <c r="S41" s="42"/>
      <c r="T41" s="42"/>
      <c r="U41" s="42"/>
      <c r="V41" s="42"/>
      <c r="W41" s="42"/>
      <c r="X41" s="42"/>
      <c r="Y41" s="42"/>
      <c r="Z41" s="42"/>
      <c r="AA41" s="42"/>
      <c r="AB41" s="42"/>
      <c r="AC41" s="42"/>
      <c r="AD41" s="42"/>
      <c r="AE41" s="42"/>
      <c r="AF41" s="42"/>
    </row>
    <row r="42" spans="2:32">
      <c r="B42" s="42"/>
      <c r="C42" s="42"/>
      <c r="D42" s="42"/>
      <c r="E42" s="42"/>
      <c r="F42" s="42"/>
      <c r="G42" s="42"/>
      <c r="H42" s="42"/>
      <c r="I42" s="42"/>
      <c r="J42" s="42"/>
      <c r="K42" s="42"/>
      <c r="L42" s="42"/>
      <c r="M42" s="42"/>
      <c r="N42" s="42"/>
      <c r="O42" s="42"/>
      <c r="P42" s="42"/>
      <c r="Q42" s="42"/>
      <c r="R42" s="42"/>
      <c r="S42" s="42"/>
      <c r="T42" s="42"/>
      <c r="U42" s="42"/>
      <c r="V42" s="42"/>
      <c r="W42" s="42"/>
      <c r="X42" s="42"/>
      <c r="Y42" s="42"/>
      <c r="Z42" s="42"/>
      <c r="AA42" s="42"/>
      <c r="AB42" s="42"/>
      <c r="AC42" s="42"/>
      <c r="AD42" s="42"/>
      <c r="AE42" s="42"/>
      <c r="AF42" s="42"/>
    </row>
  </sheetData>
  <sheetProtection algorithmName="SHA-512" hashValue="rXf7D5UOJ/ctxZZLHb3/yplVGbcPzqD3R5wL0z2I+c2DKhVnYRXOJxNsIcCpBCWxfpyokMb53U289HmAKQs+PA==" saltValue="CrFU7fr/UlwdrRJk4aORsQ==" spinCount="100000" sheet="1" objects="1" scenarios="1"/>
  <mergeCells count="3">
    <mergeCell ref="B3:K3"/>
    <mergeCell ref="B4:K4"/>
    <mergeCell ref="B5:K5"/>
  </mergeCells>
  <pageMargins left="0.7" right="0.7" top="0.75" bottom="0.75"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dimension ref="B3:K9"/>
  <sheetViews>
    <sheetView showGridLines="0" showRowColHeaders="0" topLeftCell="A7" workbookViewId="0"/>
  </sheetViews>
  <sheetFormatPr baseColWidth="10" defaultRowHeight="15"/>
  <cols>
    <col min="1" max="1" width="5.7109375" customWidth="1"/>
    <col min="12" max="12" width="6.5703125" customWidth="1"/>
  </cols>
  <sheetData>
    <row r="3" spans="2:11" ht="19.5">
      <c r="B3" s="159" t="s">
        <v>2414</v>
      </c>
      <c r="C3" s="159"/>
      <c r="D3" s="159"/>
      <c r="E3" s="159"/>
      <c r="F3" s="159"/>
      <c r="G3" s="159"/>
      <c r="H3" s="159"/>
      <c r="I3" s="159"/>
      <c r="J3" s="159"/>
      <c r="K3" s="159"/>
    </row>
    <row r="5" spans="2:11">
      <c r="B5" s="201" t="s">
        <v>2441</v>
      </c>
      <c r="C5" s="201"/>
      <c r="D5" s="201"/>
      <c r="E5" s="201"/>
      <c r="F5" s="201"/>
      <c r="G5" s="201"/>
      <c r="H5" s="201"/>
      <c r="I5" s="201"/>
      <c r="J5" s="201"/>
      <c r="K5" s="201"/>
    </row>
    <row r="6" spans="2:11">
      <c r="B6" s="201"/>
      <c r="C6" s="201"/>
      <c r="D6" s="201"/>
      <c r="E6" s="201"/>
      <c r="F6" s="201"/>
      <c r="G6" s="201"/>
      <c r="H6" s="201"/>
      <c r="I6" s="201"/>
      <c r="J6" s="201"/>
      <c r="K6" s="201"/>
    </row>
    <row r="7" spans="2:11">
      <c r="B7" s="201"/>
      <c r="C7" s="201"/>
      <c r="D7" s="201"/>
      <c r="E7" s="201"/>
      <c r="F7" s="201"/>
      <c r="G7" s="201"/>
      <c r="H7" s="201"/>
      <c r="I7" s="201"/>
      <c r="J7" s="201"/>
      <c r="K7" s="201"/>
    </row>
    <row r="8" spans="2:11">
      <c r="B8" s="205"/>
      <c r="C8" s="205"/>
      <c r="D8" s="205"/>
      <c r="E8" s="205"/>
      <c r="F8" s="205"/>
      <c r="G8" s="205"/>
      <c r="H8" s="205"/>
      <c r="I8" s="205"/>
      <c r="J8" s="205"/>
      <c r="K8" s="205"/>
    </row>
    <row r="9" spans="2:11">
      <c r="B9" s="205"/>
      <c r="C9" s="205"/>
      <c r="D9" s="205"/>
      <c r="E9" s="205"/>
      <c r="F9" s="205"/>
      <c r="G9" s="205"/>
      <c r="H9" s="205"/>
      <c r="I9" s="205"/>
      <c r="J9" s="205"/>
      <c r="K9" s="205"/>
    </row>
  </sheetData>
  <sheetProtection algorithmName="SHA-512" hashValue="lo9iNzPhmG9tlZwvxh2O3mHFrfnZEIHba+18U57ujVSyk5e/0+4NTRlsuIcp//mYCFeyF0DHKJIfm41q1mZMWQ==" saltValue="zOz1+CQepLwj6dR4p8ai3w==" spinCount="100000" sheet="1" objects="1" scenarios="1"/>
  <mergeCells count="2">
    <mergeCell ref="B3:K3"/>
    <mergeCell ref="B5:K9"/>
  </mergeCells>
  <pageMargins left="0.7" right="0.7" top="0.75" bottom="0.75" header="0.3" footer="0.3"/>
  <pageSetup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3:K14"/>
  <sheetViews>
    <sheetView showGridLines="0" showRowColHeaders="0" topLeftCell="A16" workbookViewId="0"/>
  </sheetViews>
  <sheetFormatPr baseColWidth="10" defaultRowHeight="15"/>
  <cols>
    <col min="1" max="1" width="5.7109375" customWidth="1"/>
    <col min="12" max="12" width="6.5703125" customWidth="1"/>
  </cols>
  <sheetData>
    <row r="3" spans="2:11" ht="19.5">
      <c r="B3" s="159" t="s">
        <v>2415</v>
      </c>
      <c r="C3" s="159"/>
      <c r="D3" s="159"/>
      <c r="E3" s="159"/>
      <c r="F3" s="159"/>
      <c r="G3" s="159"/>
      <c r="H3" s="159"/>
      <c r="I3" s="159"/>
      <c r="J3" s="159"/>
      <c r="K3" s="159"/>
    </row>
    <row r="4" spans="2:11">
      <c r="B4" s="201" t="s">
        <v>2416</v>
      </c>
      <c r="C4" s="201"/>
      <c r="D4" s="201"/>
      <c r="E4" s="201"/>
      <c r="F4" s="201"/>
      <c r="G4" s="201"/>
      <c r="H4" s="201"/>
      <c r="I4" s="201"/>
      <c r="J4" s="201"/>
      <c r="K4" s="201"/>
    </row>
    <row r="5" spans="2:11">
      <c r="B5" s="201"/>
      <c r="C5" s="201"/>
      <c r="D5" s="201"/>
      <c r="E5" s="201"/>
      <c r="F5" s="201"/>
      <c r="G5" s="201"/>
      <c r="H5" s="201"/>
      <c r="I5" s="201"/>
      <c r="J5" s="201"/>
      <c r="K5" s="201"/>
    </row>
    <row r="6" spans="2:11">
      <c r="B6" s="201"/>
      <c r="C6" s="201"/>
      <c r="D6" s="201"/>
      <c r="E6" s="201"/>
      <c r="F6" s="201"/>
      <c r="G6" s="201"/>
      <c r="H6" s="201"/>
      <c r="I6" s="201"/>
      <c r="J6" s="201"/>
      <c r="K6" s="201"/>
    </row>
    <row r="7" spans="2:11">
      <c r="B7" s="205"/>
      <c r="C7" s="205"/>
      <c r="D7" s="205"/>
      <c r="E7" s="205"/>
      <c r="F7" s="205"/>
      <c r="G7" s="205"/>
      <c r="H7" s="205"/>
      <c r="I7" s="205"/>
      <c r="J7" s="205"/>
      <c r="K7" s="205"/>
    </row>
    <row r="8" spans="2:11">
      <c r="B8" s="205"/>
      <c r="C8" s="205"/>
      <c r="D8" s="205"/>
      <c r="E8" s="205"/>
      <c r="F8" s="205"/>
      <c r="G8" s="205"/>
      <c r="H8" s="205"/>
      <c r="I8" s="205"/>
      <c r="J8" s="205"/>
      <c r="K8" s="205"/>
    </row>
    <row r="9" spans="2:11">
      <c r="B9" s="205"/>
      <c r="C9" s="205"/>
      <c r="D9" s="205"/>
      <c r="E9" s="205"/>
      <c r="F9" s="205"/>
      <c r="G9" s="205"/>
      <c r="H9" s="205"/>
      <c r="I9" s="205"/>
      <c r="J9" s="205"/>
      <c r="K9" s="205"/>
    </row>
    <row r="10" spans="2:11">
      <c r="B10" s="205"/>
      <c r="C10" s="205"/>
      <c r="D10" s="205"/>
      <c r="E10" s="205"/>
      <c r="F10" s="205"/>
      <c r="G10" s="205"/>
      <c r="H10" s="205"/>
      <c r="I10" s="205"/>
      <c r="J10" s="205"/>
      <c r="K10" s="205"/>
    </row>
    <row r="11" spans="2:11">
      <c r="B11" s="62"/>
      <c r="C11" s="62"/>
      <c r="D11" s="62"/>
      <c r="E11" s="62"/>
      <c r="F11" s="62"/>
      <c r="G11" s="62"/>
      <c r="H11" s="62"/>
      <c r="I11" s="62"/>
      <c r="J11" s="62"/>
      <c r="K11" s="62"/>
    </row>
    <row r="12" spans="2:11">
      <c r="B12" s="62"/>
      <c r="C12" s="62"/>
      <c r="D12" s="62"/>
      <c r="E12" s="62"/>
      <c r="F12" s="62"/>
      <c r="G12" s="62"/>
      <c r="H12" s="62"/>
      <c r="I12" s="62"/>
      <c r="J12" s="62"/>
      <c r="K12" s="62"/>
    </row>
    <row r="13" spans="2:11">
      <c r="B13" s="62"/>
      <c r="C13" s="62"/>
      <c r="D13" s="62"/>
      <c r="E13" s="62"/>
      <c r="F13" s="62"/>
      <c r="G13" s="62"/>
      <c r="H13" s="62"/>
      <c r="I13" s="62"/>
      <c r="J13" s="62"/>
      <c r="K13" s="62"/>
    </row>
    <row r="14" spans="2:11">
      <c r="B14" s="62"/>
      <c r="C14" s="62"/>
      <c r="D14" s="62"/>
      <c r="E14" s="62"/>
      <c r="F14" s="62"/>
      <c r="G14" s="62"/>
      <c r="H14" s="62"/>
      <c r="I14" s="62"/>
      <c r="J14" s="62"/>
      <c r="K14" s="62"/>
    </row>
  </sheetData>
  <sheetProtection algorithmName="SHA-512" hashValue="yRo+eQA3U6bX1izB6O7pqKZwLbPCHGhvE4C7KwnHd6on53iDmD4eFwpL3UrXctDtk3aiGem787QegFEd5dEDPQ==" saltValue="lWVCF8zR9pCKiVYjUmhfxA==" spinCount="100000" sheet="1" objects="1" scenarios="1"/>
  <mergeCells count="2">
    <mergeCell ref="B3:K3"/>
    <mergeCell ref="B4:K10"/>
  </mergeCell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3:Q43"/>
  <sheetViews>
    <sheetView showGridLines="0" showRowColHeaders="0" tabSelected="1" topLeftCell="D7" zoomScale="90" zoomScaleNormal="90" workbookViewId="0">
      <selection activeCell="K10" sqref="K10"/>
    </sheetView>
  </sheetViews>
  <sheetFormatPr baseColWidth="10" defaultRowHeight="15"/>
  <cols>
    <col min="1" max="1" width="5.7109375" style="64" customWidth="1"/>
    <col min="2" max="2" width="45.5703125" customWidth="1"/>
    <col min="3" max="3" width="15.7109375" customWidth="1"/>
    <col min="4" max="4" width="41.7109375" customWidth="1"/>
    <col min="5" max="6" width="18.5703125" customWidth="1"/>
    <col min="7" max="7" width="36" bestFit="1" customWidth="1"/>
    <col min="8" max="9" width="18.7109375" customWidth="1"/>
    <col min="10" max="10" width="20.28515625" customWidth="1"/>
    <col min="11" max="11" width="39" customWidth="1"/>
    <col min="12" max="14" width="18.7109375" customWidth="1"/>
    <col min="15" max="15" width="34.5703125" customWidth="1"/>
    <col min="16" max="16" width="15.7109375" customWidth="1"/>
    <col min="17" max="17" width="36.7109375" customWidth="1"/>
  </cols>
  <sheetData>
    <row r="3" spans="1:17" ht="19.5">
      <c r="A3" s="38"/>
      <c r="B3" s="209" t="s">
        <v>2394</v>
      </c>
      <c r="C3" s="189"/>
      <c r="D3" s="189"/>
      <c r="E3" s="189"/>
      <c r="F3" s="189"/>
      <c r="G3" s="70"/>
      <c r="H3" s="38"/>
      <c r="I3" s="92"/>
      <c r="J3" s="93"/>
      <c r="K3" s="93"/>
      <c r="L3" s="73"/>
      <c r="M3" s="229"/>
      <c r="N3" s="229"/>
      <c r="O3" s="117"/>
      <c r="P3" s="229"/>
      <c r="Q3" s="229"/>
    </row>
    <row r="4" spans="1:17" ht="15.75">
      <c r="A4" s="38"/>
      <c r="B4" s="65"/>
      <c r="C4" s="65"/>
      <c r="D4" s="65"/>
      <c r="E4" s="65"/>
      <c r="F4" s="65"/>
      <c r="G4" s="65"/>
      <c r="H4" s="38"/>
      <c r="I4" s="38"/>
      <c r="J4" s="38"/>
      <c r="K4" s="38"/>
      <c r="L4" s="38"/>
      <c r="M4" s="38"/>
      <c r="N4" s="38"/>
      <c r="O4" s="38"/>
      <c r="P4" s="38"/>
      <c r="Q4" s="38"/>
    </row>
    <row r="5" spans="1:17" ht="16.5">
      <c r="A5" s="38"/>
      <c r="B5" s="215" t="s">
        <v>2457</v>
      </c>
      <c r="C5" s="202"/>
      <c r="D5" s="216"/>
      <c r="E5" s="206" t="s">
        <v>2396</v>
      </c>
      <c r="F5" s="207"/>
      <c r="G5" s="208"/>
      <c r="H5" s="221" t="s">
        <v>2397</v>
      </c>
      <c r="I5" s="222"/>
      <c r="J5" s="222"/>
      <c r="K5" s="222"/>
      <c r="L5" s="222"/>
      <c r="M5" s="222"/>
      <c r="N5" s="222"/>
      <c r="O5" s="222"/>
      <c r="P5" s="222"/>
      <c r="Q5" s="223"/>
    </row>
    <row r="6" spans="1:17" ht="15.75">
      <c r="A6" s="38"/>
      <c r="B6" s="217"/>
      <c r="C6" s="217"/>
      <c r="D6" s="218"/>
      <c r="E6" s="210" t="s">
        <v>1538</v>
      </c>
      <c r="F6" s="211"/>
      <c r="G6" s="212"/>
      <c r="H6" s="227" t="s">
        <v>2398</v>
      </c>
      <c r="I6" s="228"/>
      <c r="J6" s="228"/>
      <c r="K6" s="226"/>
      <c r="L6" s="224" t="s">
        <v>2399</v>
      </c>
      <c r="M6" s="225"/>
      <c r="N6" s="225"/>
      <c r="O6" s="226"/>
      <c r="P6" s="213" t="s">
        <v>2400</v>
      </c>
      <c r="Q6" s="219" t="s">
        <v>2467</v>
      </c>
    </row>
    <row r="7" spans="1:17" ht="30" customHeight="1">
      <c r="A7" s="38"/>
      <c r="B7" s="61" t="s">
        <v>1503</v>
      </c>
      <c r="C7" s="68" t="s">
        <v>2395</v>
      </c>
      <c r="D7" s="61" t="s">
        <v>0</v>
      </c>
      <c r="E7" s="60" t="s">
        <v>2403</v>
      </c>
      <c r="F7" s="60" t="s">
        <v>2404</v>
      </c>
      <c r="G7" s="60" t="s">
        <v>1479</v>
      </c>
      <c r="H7" s="72" t="s">
        <v>1480</v>
      </c>
      <c r="I7" s="72" t="s">
        <v>1481</v>
      </c>
      <c r="J7" s="72" t="s">
        <v>1482</v>
      </c>
      <c r="K7" s="72" t="s">
        <v>2466</v>
      </c>
      <c r="L7" s="67" t="s">
        <v>1480</v>
      </c>
      <c r="M7" s="67" t="s">
        <v>1481</v>
      </c>
      <c r="N7" s="67" t="s">
        <v>1482</v>
      </c>
      <c r="O7" s="67" t="s">
        <v>2466</v>
      </c>
      <c r="P7" s="214"/>
      <c r="Q7" s="220"/>
    </row>
    <row r="8" spans="1:17" ht="75">
      <c r="A8" s="38"/>
      <c r="B8" s="22" t="str">
        <f>IF('PLAN DE ACCIÓN'!E10=0,"",'PLAN DE ACCIÓN'!E10)</f>
        <v>LA INADECUADA   VIGILANCIA EN LA SUPERVISIÓN DE LOS CONTRATOS QUE SUSCRIBA LA ENTIDAD.</v>
      </c>
      <c r="C8" s="22">
        <f>IF('PLAN DE ACCIÓN'!K10=0,"",'PLAN DE ACCIÓN'!K10)</f>
        <v>1</v>
      </c>
      <c r="D8" s="22" t="str">
        <f>IF(IF(+'PLAN DE ACCIÓN'!M10=0,'PLAN DE ACCIÓN'!L10,'PLAN DE ACCIÓN'!M10)=0,"",IF(+'PLAN DE ACCIÓN'!M10=0,'PLAN DE ACCIÓN'!L10,'PLAN DE ACCIÓN'!M10))</f>
        <v>ACTO ADMINISTRATIVO</v>
      </c>
      <c r="E8" s="146" t="s">
        <v>2483</v>
      </c>
      <c r="F8" s="146" t="s">
        <v>2488</v>
      </c>
      <c r="G8" s="21" t="str">
        <f>+IF(AND(E8&lt;&gt;"",F8&lt;&gt;""),"( "&amp;E8&amp;" / "&amp;F8&amp;" ) * 100","(Numerador / Denominador )*100")</f>
        <v>( Número de actos administrativos proyectados / Número de actos administrativos a proyectar ) * 100</v>
      </c>
      <c r="H8" s="133"/>
      <c r="I8" s="133"/>
      <c r="J8" s="66" t="str">
        <f t="shared" ref="J8:J17" si="0">IFERROR(H8/I8,"")</f>
        <v/>
      </c>
      <c r="K8" s="143"/>
      <c r="L8" s="130"/>
      <c r="M8" s="130"/>
      <c r="N8" s="25" t="str">
        <f t="shared" ref="N8:N17" si="1">IFERROR(L8/M8,"")</f>
        <v/>
      </c>
      <c r="O8" s="141"/>
      <c r="P8" s="25" t="str">
        <f t="shared" ref="P8:P17" si="2">+IFERROR(AVERAGE(J8,N8),"")</f>
        <v/>
      </c>
      <c r="Q8" s="138"/>
    </row>
    <row r="9" spans="1:17" ht="105">
      <c r="A9" s="38"/>
      <c r="B9" s="22" t="str">
        <f>IF('PLAN DE ACCIÓN'!E11=0,"",'PLAN DE ACCIÓN'!E11)</f>
        <v/>
      </c>
      <c r="C9" s="22">
        <f>IF('PLAN DE ACCIÓN'!K11=0,"",'PLAN DE ACCIÓN'!K11)</f>
        <v>2</v>
      </c>
      <c r="D9" s="22" t="str">
        <f>IF(IF(+'PLAN DE ACCIÓN'!M11=0,'PLAN DE ACCIÓN'!L11,'PLAN DE ACCIÓN'!M11)=0,"",IF(+'PLAN DE ACCIÓN'!M11=0,'PLAN DE ACCIÓN'!L11,'PLAN DE ACCIÓN'!M11))</f>
        <v>CAPACITACIÓN VIRTUAL Y/O PRESENCIAL  A LOS FUNCIONARIOS QUE EJERZAN LA SUPERVISIÓN EN LA ENTIDAD</v>
      </c>
      <c r="E9" s="146" t="s">
        <v>2484</v>
      </c>
      <c r="F9" s="146" t="s">
        <v>2487</v>
      </c>
      <c r="G9" s="21" t="str">
        <f t="shared" ref="G9:G17" si="3">+IF(AND(E9&lt;&gt;"",F9&lt;&gt;""),"( "&amp;E9&amp;" / "&amp;F9&amp;" ) * 100","(Numerador / Denominador )*100")</f>
        <v>( Número de capacitaciones virtuales y/o presenciales realizadas 2022-2023 / Número de capacitaciones virtuales y/o presenciales  a realizar 2022-2023 ) * 100</v>
      </c>
      <c r="H9" s="133"/>
      <c r="I9" s="133"/>
      <c r="J9" s="66"/>
      <c r="K9" s="143"/>
      <c r="L9" s="130"/>
      <c r="M9" s="130"/>
      <c r="N9" s="25" t="str">
        <f t="shared" si="1"/>
        <v/>
      </c>
      <c r="O9" s="141"/>
      <c r="P9" s="25" t="str">
        <f t="shared" si="2"/>
        <v/>
      </c>
      <c r="Q9" s="138"/>
    </row>
    <row r="10" spans="1:17" ht="90">
      <c r="A10" s="38"/>
      <c r="B10" s="22" t="str">
        <f>IF('PLAN DE ACCIÓN'!E12=0,"",'PLAN DE ACCIÓN'!E12)</f>
        <v/>
      </c>
      <c r="C10" s="22">
        <f>IF('PLAN DE ACCIÓN'!K12=0,"",'PLAN DE ACCIÓN'!K12)</f>
        <v>3</v>
      </c>
      <c r="D10" s="22" t="str">
        <f>IF(IF(+'PLAN DE ACCIÓN'!M12=0,'PLAN DE ACCIÓN'!L12,'PLAN DE ACCIÓN'!M12)=0,"",IF(+'PLAN DE ACCIÓN'!M12=0,'PLAN DE ACCIÓN'!L12,'PLAN DE ACCIÓN'!M12))</f>
        <v>EMISIÓN DE BOLETINES JURIDICOS</v>
      </c>
      <c r="E10" s="146" t="s">
        <v>2485</v>
      </c>
      <c r="F10" s="146" t="s">
        <v>2486</v>
      </c>
      <c r="G10" s="21" t="str">
        <f t="shared" si="3"/>
        <v>( Número de Boletines juridicos emitidos en 2022-2023 / Número de boletines juridicos a emitir en 2022-2023 ) * 100</v>
      </c>
      <c r="H10" s="133">
        <v>1</v>
      </c>
      <c r="I10" s="133">
        <v>3</v>
      </c>
      <c r="J10" s="66">
        <f t="shared" si="0"/>
        <v>0.33333333333333331</v>
      </c>
      <c r="K10" s="143" t="s">
        <v>2489</v>
      </c>
      <c r="L10" s="130"/>
      <c r="M10" s="130"/>
      <c r="N10" s="25" t="str">
        <f t="shared" si="1"/>
        <v/>
      </c>
      <c r="O10" s="141"/>
      <c r="P10" s="25">
        <f t="shared" si="2"/>
        <v>0.33333333333333331</v>
      </c>
      <c r="Q10" s="138"/>
    </row>
    <row r="11" spans="1:17" ht="30">
      <c r="A11" s="38"/>
      <c r="B11" s="22" t="str">
        <f>IF('PLAN DE ACCIÓN'!E13=0,"",'PLAN DE ACCIÓN'!E13)</f>
        <v/>
      </c>
      <c r="C11" s="22" t="str">
        <f>IF('PLAN DE ACCIÓN'!K13=0,"",'PLAN DE ACCIÓN'!K13)</f>
        <v/>
      </c>
      <c r="D11" s="22" t="str">
        <f>IF(IF(+'PLAN DE ACCIÓN'!M13=0,'PLAN DE ACCIÓN'!L13,'PLAN DE ACCIÓN'!M13)=0,"",IF(+'PLAN DE ACCIÓN'!M13=0,'PLAN DE ACCIÓN'!L13,'PLAN DE ACCIÓN'!M13))</f>
        <v/>
      </c>
      <c r="E11" s="40"/>
      <c r="F11" s="40"/>
      <c r="G11" s="21" t="str">
        <f t="shared" si="3"/>
        <v>(Numerador / Denominador )*100</v>
      </c>
      <c r="H11" s="133"/>
      <c r="I11" s="133"/>
      <c r="J11" s="66" t="str">
        <f t="shared" si="0"/>
        <v/>
      </c>
      <c r="K11" s="143"/>
      <c r="L11" s="130"/>
      <c r="M11" s="130"/>
      <c r="N11" s="25" t="str">
        <f t="shared" si="1"/>
        <v/>
      </c>
      <c r="O11" s="141"/>
      <c r="P11" s="25" t="str">
        <f t="shared" si="2"/>
        <v/>
      </c>
      <c r="Q11" s="138"/>
    </row>
    <row r="12" spans="1:17" ht="30">
      <c r="A12" s="38"/>
      <c r="B12" s="22" t="str">
        <f>IF('PLAN DE ACCIÓN'!E14=0,"",'PLAN DE ACCIÓN'!E14)</f>
        <v/>
      </c>
      <c r="C12" s="22" t="str">
        <f>IF('PLAN DE ACCIÓN'!K14=0,"",'PLAN DE ACCIÓN'!K14)</f>
        <v/>
      </c>
      <c r="D12" s="22" t="str">
        <f>IF(IF(+'PLAN DE ACCIÓN'!M14=0,'PLAN DE ACCIÓN'!L14,'PLAN DE ACCIÓN'!M14)=0,"",IF(+'PLAN DE ACCIÓN'!M14=0,'PLAN DE ACCIÓN'!L14,'PLAN DE ACCIÓN'!M14))</f>
        <v/>
      </c>
      <c r="E12" s="40"/>
      <c r="F12" s="40"/>
      <c r="G12" s="21" t="str">
        <f t="shared" si="3"/>
        <v>(Numerador / Denominador )*100</v>
      </c>
      <c r="H12" s="133"/>
      <c r="I12" s="133"/>
      <c r="J12" s="66" t="str">
        <f t="shared" si="0"/>
        <v/>
      </c>
      <c r="K12" s="143"/>
      <c r="L12" s="130"/>
      <c r="M12" s="130"/>
      <c r="N12" s="25" t="str">
        <f t="shared" si="1"/>
        <v/>
      </c>
      <c r="O12" s="141"/>
      <c r="P12" s="25" t="str">
        <f t="shared" si="2"/>
        <v/>
      </c>
      <c r="Q12" s="138"/>
    </row>
    <row r="13" spans="1:17" ht="30">
      <c r="A13" s="38"/>
      <c r="B13" s="22" t="str">
        <f>IF('PLAN DE ACCIÓN'!E15=0,"",'PLAN DE ACCIÓN'!E15)</f>
        <v/>
      </c>
      <c r="C13" s="22" t="str">
        <f>IF('PLAN DE ACCIÓN'!K15=0,"",'PLAN DE ACCIÓN'!K15)</f>
        <v/>
      </c>
      <c r="D13" s="22" t="str">
        <f>IF(IF(+'PLAN DE ACCIÓN'!M15=0,'PLAN DE ACCIÓN'!L15,'PLAN DE ACCIÓN'!M15)=0,"",IF(+'PLAN DE ACCIÓN'!M15=0,'PLAN DE ACCIÓN'!L15,'PLAN DE ACCIÓN'!M15))</f>
        <v/>
      </c>
      <c r="E13" s="40"/>
      <c r="F13" s="40"/>
      <c r="G13" s="21" t="str">
        <f t="shared" si="3"/>
        <v>(Numerador / Denominador )*100</v>
      </c>
      <c r="H13" s="133"/>
      <c r="I13" s="133"/>
      <c r="J13" s="66" t="str">
        <f t="shared" si="0"/>
        <v/>
      </c>
      <c r="K13" s="143"/>
      <c r="L13" s="130"/>
      <c r="M13" s="130"/>
      <c r="N13" s="25" t="str">
        <f t="shared" si="1"/>
        <v/>
      </c>
      <c r="O13" s="141"/>
      <c r="P13" s="25" t="str">
        <f t="shared" si="2"/>
        <v/>
      </c>
      <c r="Q13" s="138"/>
    </row>
    <row r="14" spans="1:17" ht="30">
      <c r="A14" s="38"/>
      <c r="B14" s="22" t="str">
        <f>IF('PLAN DE ACCIÓN'!E16=0,"",'PLAN DE ACCIÓN'!E16)</f>
        <v/>
      </c>
      <c r="C14" s="22" t="str">
        <f>IF('PLAN DE ACCIÓN'!K16=0,"",'PLAN DE ACCIÓN'!K16)</f>
        <v/>
      </c>
      <c r="D14" s="22" t="str">
        <f>IF(IF(+'PLAN DE ACCIÓN'!M16=0,'PLAN DE ACCIÓN'!L16,'PLAN DE ACCIÓN'!M16)=0,"",IF(+'PLAN DE ACCIÓN'!M16=0,'PLAN DE ACCIÓN'!L16,'PLAN DE ACCIÓN'!M16))</f>
        <v/>
      </c>
      <c r="E14" s="40"/>
      <c r="F14" s="40"/>
      <c r="G14" s="21" t="str">
        <f t="shared" si="3"/>
        <v>(Numerador / Denominador )*100</v>
      </c>
      <c r="H14" s="133"/>
      <c r="I14" s="133"/>
      <c r="J14" s="66" t="str">
        <f t="shared" si="0"/>
        <v/>
      </c>
      <c r="K14" s="143"/>
      <c r="L14" s="130"/>
      <c r="M14" s="130"/>
      <c r="N14" s="25" t="str">
        <f t="shared" si="1"/>
        <v/>
      </c>
      <c r="O14" s="141"/>
      <c r="P14" s="25" t="str">
        <f t="shared" si="2"/>
        <v/>
      </c>
      <c r="Q14" s="138"/>
    </row>
    <row r="15" spans="1:17" ht="30">
      <c r="A15" s="38"/>
      <c r="B15" s="22" t="str">
        <f>IF('PLAN DE ACCIÓN'!E17=0,"",'PLAN DE ACCIÓN'!E17)</f>
        <v/>
      </c>
      <c r="C15" s="22" t="str">
        <f>IF('PLAN DE ACCIÓN'!K17=0,"",'PLAN DE ACCIÓN'!K17)</f>
        <v/>
      </c>
      <c r="D15" s="22" t="str">
        <f>IF(IF(+'PLAN DE ACCIÓN'!M17=0,'PLAN DE ACCIÓN'!L17,'PLAN DE ACCIÓN'!M17)=0,"",IF(+'PLAN DE ACCIÓN'!M17=0,'PLAN DE ACCIÓN'!L17,'PLAN DE ACCIÓN'!M17))</f>
        <v/>
      </c>
      <c r="E15" s="40"/>
      <c r="F15" s="40"/>
      <c r="G15" s="21" t="str">
        <f t="shared" si="3"/>
        <v>(Numerador / Denominador )*100</v>
      </c>
      <c r="H15" s="133"/>
      <c r="I15" s="133"/>
      <c r="J15" s="66" t="str">
        <f t="shared" si="0"/>
        <v/>
      </c>
      <c r="K15" s="143"/>
      <c r="L15" s="130"/>
      <c r="M15" s="130"/>
      <c r="N15" s="25" t="str">
        <f t="shared" si="1"/>
        <v/>
      </c>
      <c r="O15" s="141"/>
      <c r="P15" s="25" t="str">
        <f t="shared" si="2"/>
        <v/>
      </c>
      <c r="Q15" s="138"/>
    </row>
    <row r="16" spans="1:17" ht="30">
      <c r="A16" s="38"/>
      <c r="B16" s="22" t="str">
        <f>IF('PLAN DE ACCIÓN'!E18=0,"",'PLAN DE ACCIÓN'!E18)</f>
        <v/>
      </c>
      <c r="C16" s="22" t="str">
        <f>IF('PLAN DE ACCIÓN'!K18=0,"",'PLAN DE ACCIÓN'!K18)</f>
        <v/>
      </c>
      <c r="D16" s="22" t="str">
        <f>IF(IF(+'PLAN DE ACCIÓN'!M18=0,'PLAN DE ACCIÓN'!L18,'PLAN DE ACCIÓN'!M18)=0,"",IF(+'PLAN DE ACCIÓN'!M18=0,'PLAN DE ACCIÓN'!L18,'PLAN DE ACCIÓN'!M18))</f>
        <v/>
      </c>
      <c r="E16" s="40"/>
      <c r="F16" s="40"/>
      <c r="G16" s="21" t="str">
        <f t="shared" si="3"/>
        <v>(Numerador / Denominador )*100</v>
      </c>
      <c r="H16" s="133"/>
      <c r="I16" s="133"/>
      <c r="J16" s="66" t="str">
        <f t="shared" si="0"/>
        <v/>
      </c>
      <c r="K16" s="143"/>
      <c r="L16" s="130"/>
      <c r="M16" s="130"/>
      <c r="N16" s="25" t="str">
        <f t="shared" si="1"/>
        <v/>
      </c>
      <c r="O16" s="141"/>
      <c r="P16" s="25" t="str">
        <f t="shared" si="2"/>
        <v/>
      </c>
      <c r="Q16" s="138"/>
    </row>
    <row r="17" spans="1:17" ht="30">
      <c r="A17" s="38"/>
      <c r="B17" s="22" t="str">
        <f>IF('PLAN DE ACCIÓN'!E19=0,"",'PLAN DE ACCIÓN'!E19)</f>
        <v/>
      </c>
      <c r="C17" s="22" t="str">
        <f>IF('PLAN DE ACCIÓN'!K19=0,"",'PLAN DE ACCIÓN'!K19)</f>
        <v/>
      </c>
      <c r="D17" s="22" t="str">
        <f>IF(IF(+'PLAN DE ACCIÓN'!M19=0,'PLAN DE ACCIÓN'!L19,'PLAN DE ACCIÓN'!M19)=0,"",IF(+'PLAN DE ACCIÓN'!M19=0,'PLAN DE ACCIÓN'!L19,'PLAN DE ACCIÓN'!M19))</f>
        <v/>
      </c>
      <c r="E17" s="40"/>
      <c r="F17" s="40"/>
      <c r="G17" s="21" t="str">
        <f t="shared" si="3"/>
        <v>(Numerador / Denominador )*100</v>
      </c>
      <c r="H17" s="133"/>
      <c r="I17" s="133"/>
      <c r="J17" s="66" t="str">
        <f t="shared" si="0"/>
        <v/>
      </c>
      <c r="K17" s="143"/>
      <c r="L17" s="130"/>
      <c r="M17" s="130"/>
      <c r="N17" s="25" t="str">
        <f t="shared" si="1"/>
        <v/>
      </c>
      <c r="O17" s="141"/>
      <c r="P17" s="25" t="str">
        <f t="shared" si="2"/>
        <v/>
      </c>
      <c r="Q17" s="138"/>
    </row>
    <row r="18" spans="1:17">
      <c r="Q18" s="64"/>
    </row>
    <row r="19" spans="1:17">
      <c r="Q19" s="64"/>
    </row>
    <row r="20" spans="1:17">
      <c r="Q20" s="64"/>
    </row>
    <row r="43" spans="10:16" hidden="1">
      <c r="J43" s="83">
        <f>IFERROR(AVERAGE(J8:J17),"")</f>
        <v>0.33333333333333331</v>
      </c>
      <c r="K43" s="83"/>
      <c r="N43" s="83" t="str">
        <f>IFERROR(AVERAGE(N8:N17),"")</f>
        <v/>
      </c>
      <c r="O43" s="83"/>
      <c r="P43" s="83">
        <f>IFERROR(AVERAGE(P8:P17),"")</f>
        <v>0.33333333333333331</v>
      </c>
    </row>
  </sheetData>
  <mergeCells count="11">
    <mergeCell ref="Q6:Q7"/>
    <mergeCell ref="H5:Q5"/>
    <mergeCell ref="L6:O6"/>
    <mergeCell ref="H6:K6"/>
    <mergeCell ref="M3:N3"/>
    <mergeCell ref="P3:Q3"/>
    <mergeCell ref="E5:G5"/>
    <mergeCell ref="B3:F3"/>
    <mergeCell ref="E6:G6"/>
    <mergeCell ref="P6:P7"/>
    <mergeCell ref="B5:D6"/>
  </mergeCells>
  <conditionalFormatting sqref="P8:P17">
    <cfRule type="cellIs" dxfId="41" priority="1" operator="equal">
      <formula>""</formula>
    </cfRule>
    <cfRule type="cellIs" dxfId="40" priority="2" operator="between">
      <formula>0.33</formula>
      <formula>0.67</formula>
    </cfRule>
    <cfRule type="cellIs" dxfId="39" priority="3" operator="lessThan">
      <formula>0.33</formula>
    </cfRule>
    <cfRule type="cellIs" dxfId="38" priority="4" operator="greaterThan">
      <formula>0.67</formula>
    </cfRule>
  </conditionalFormatting>
  <conditionalFormatting sqref="J8:J17">
    <cfRule type="cellIs" dxfId="37" priority="9" operator="equal">
      <formula>""</formula>
    </cfRule>
    <cfRule type="cellIs" dxfId="36" priority="10" operator="between">
      <formula>0.33</formula>
      <formula>0.67</formula>
    </cfRule>
    <cfRule type="cellIs" dxfId="35" priority="11" operator="lessThan">
      <formula>0.33</formula>
    </cfRule>
    <cfRule type="cellIs" dxfId="34" priority="12" operator="greaterThan">
      <formula>0.67</formula>
    </cfRule>
  </conditionalFormatting>
  <conditionalFormatting sqref="N8:N17">
    <cfRule type="cellIs" dxfId="33" priority="5" operator="equal">
      <formula>""</formula>
    </cfRule>
    <cfRule type="cellIs" dxfId="32" priority="6" operator="between">
      <formula>0.33</formula>
      <formula>0.67</formula>
    </cfRule>
    <cfRule type="cellIs" dxfId="31" priority="7" operator="lessThan">
      <formula>0.33</formula>
    </cfRule>
    <cfRule type="cellIs" dxfId="30" priority="8" operator="greaterThan">
      <formula>0.67</formula>
    </cfRule>
  </conditionalFormatting>
  <dataValidations count="9">
    <dataValidation allowBlank="1" showInputMessage="1" showErrorMessage="1" prompt="Se calcula automáticamente el porcentaje de avance, una vez se ingresen los valores del numerador y denominador." sqref="N7:N17 J7:J17"/>
    <dataValidation allowBlank="1" showInputMessage="1" showErrorMessage="1" prompt="Esta información se carga automáticamente del PLAN DE ACCIÓN " sqref="B8:D17"/>
    <dataValidation allowBlank="1" showInputMessage="1" showErrorMessage="1" prompt="Describa el numerador" sqref="E7:E17 F9"/>
    <dataValidation allowBlank="1" showInputMessage="1" showErrorMessage="1" prompt="Describa el denominador" sqref="F7:F8 F10:F17"/>
    <dataValidation allowBlank="1" showInputMessage="1" showErrorMessage="1" prompt="Se calcula automáticamente, promediando los resultados del año 1 y el año 2" sqref="P6:P17 Q6:Q7"/>
    <dataValidation allowBlank="1" showInputMessage="1" showErrorMessage="1" prompt="Escriba el valor numérico del numerador" sqref="H7:H17 L7:L17"/>
    <dataValidation allowBlank="1" showInputMessage="1" showErrorMessage="1" prompt="Escriba el valor numérico del denominador" sqref="I7:I17 M7:M17"/>
    <dataValidation allowBlank="1" showInputMessage="1" showErrorMessage="1" prompt="La fórmula se llena automáticamente con la información ingresada en la descripción del numerador y el denominador. Se multiplica por 100 para obtener un porcentaje. " sqref="G7"/>
    <dataValidation allowBlank="1" showInputMessage="1" showErrorMessage="1" prompt="Explique brevemente el valor del resultado" sqref="K7:K17 O7:O17"/>
  </dataValidations>
  <hyperlinks>
    <hyperlink ref="E6:G6" location="'INDICADOR DE GESTIÓN'!A1" display="Ayuda"/>
  </hyperlinks>
  <pageMargins left="0.7" right="0.7" top="0.75" bottom="0.75" header="0.3" footer="0.3"/>
  <pageSetup orientation="portrait" r:id="rId1"/>
  <drawing r:id="rId2"/>
  <legacyDrawing r:id="rId3"/>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B3:Q46"/>
  <sheetViews>
    <sheetView showGridLines="0" showRowColHeaders="0" zoomScale="90" zoomScaleNormal="90" workbookViewId="0">
      <selection activeCell="B8" sqref="B8"/>
    </sheetView>
  </sheetViews>
  <sheetFormatPr baseColWidth="10" defaultRowHeight="15"/>
  <cols>
    <col min="1" max="1" width="5.7109375" customWidth="1"/>
    <col min="2" max="2" width="72.140625" customWidth="1"/>
    <col min="3" max="3" width="11.42578125" customWidth="1"/>
    <col min="4" max="4" width="52.28515625" customWidth="1"/>
    <col min="5" max="6" width="20.7109375" customWidth="1"/>
    <col min="7" max="7" width="38.140625" customWidth="1"/>
    <col min="8" max="10" width="20.7109375" customWidth="1"/>
    <col min="11" max="11" width="41.28515625" customWidth="1"/>
    <col min="12" max="14" width="20.7109375" customWidth="1"/>
    <col min="15" max="15" width="37.5703125" customWidth="1"/>
    <col min="16" max="16" width="16.85546875" customWidth="1"/>
    <col min="17" max="17" width="34.85546875" customWidth="1"/>
  </cols>
  <sheetData>
    <row r="3" spans="2:17" ht="19.5">
      <c r="B3" s="209" t="s">
        <v>2401</v>
      </c>
      <c r="C3" s="209"/>
      <c r="D3" s="209"/>
      <c r="E3" s="38"/>
      <c r="F3" s="92"/>
      <c r="G3" s="93"/>
      <c r="H3" s="38"/>
      <c r="I3" s="38"/>
      <c r="J3" s="38"/>
      <c r="K3" s="38"/>
      <c r="L3" s="38"/>
      <c r="M3" s="38"/>
      <c r="N3" s="38"/>
      <c r="O3" s="38"/>
      <c r="P3" s="38"/>
    </row>
    <row r="4" spans="2:17" ht="19.5">
      <c r="B4" s="70"/>
      <c r="C4" s="70"/>
      <c r="D4" s="70"/>
      <c r="E4" s="38"/>
      <c r="F4" s="38"/>
      <c r="G4" s="38"/>
      <c r="H4" s="38"/>
      <c r="I4" s="38"/>
      <c r="J4" s="38"/>
      <c r="K4" s="38"/>
      <c r="L4" s="38"/>
      <c r="M4" s="38"/>
      <c r="N4" s="38"/>
      <c r="O4" s="38"/>
      <c r="P4" s="38"/>
    </row>
    <row r="5" spans="2:17" ht="18.75">
      <c r="B5" s="136" t="s">
        <v>2457</v>
      </c>
      <c r="C5" s="98"/>
      <c r="D5" s="98"/>
      <c r="E5" s="231" t="s">
        <v>2396</v>
      </c>
      <c r="F5" s="232"/>
      <c r="G5" s="233"/>
      <c r="H5" s="221" t="s">
        <v>2397</v>
      </c>
      <c r="I5" s="222"/>
      <c r="J5" s="222"/>
      <c r="K5" s="222"/>
      <c r="L5" s="222"/>
      <c r="M5" s="222"/>
      <c r="N5" s="222"/>
      <c r="O5" s="222"/>
      <c r="P5" s="222"/>
      <c r="Q5" s="223"/>
    </row>
    <row r="6" spans="2:17">
      <c r="B6" s="38"/>
      <c r="C6" s="38"/>
      <c r="D6" s="38"/>
      <c r="E6" s="234" t="s">
        <v>1538</v>
      </c>
      <c r="F6" s="235"/>
      <c r="G6" s="236"/>
      <c r="H6" s="227" t="s">
        <v>2398</v>
      </c>
      <c r="I6" s="228"/>
      <c r="J6" s="228"/>
      <c r="K6" s="226"/>
      <c r="L6" s="224" t="s">
        <v>2399</v>
      </c>
      <c r="M6" s="225"/>
      <c r="N6" s="225"/>
      <c r="O6" s="226"/>
      <c r="P6" s="237" t="s">
        <v>2400</v>
      </c>
      <c r="Q6" s="230" t="s">
        <v>2467</v>
      </c>
    </row>
    <row r="7" spans="2:17" ht="30">
      <c r="B7" s="61" t="s">
        <v>1524</v>
      </c>
      <c r="C7" s="61" t="s">
        <v>2402</v>
      </c>
      <c r="D7" s="61" t="s">
        <v>1492</v>
      </c>
      <c r="E7" s="60" t="s">
        <v>2403</v>
      </c>
      <c r="F7" s="60" t="s">
        <v>2404</v>
      </c>
      <c r="G7" s="61" t="s">
        <v>1479</v>
      </c>
      <c r="H7" s="72" t="s">
        <v>1480</v>
      </c>
      <c r="I7" s="72" t="s">
        <v>1481</v>
      </c>
      <c r="J7" s="72" t="s">
        <v>1482</v>
      </c>
      <c r="K7" s="72" t="s">
        <v>2466</v>
      </c>
      <c r="L7" s="67" t="s">
        <v>1480</v>
      </c>
      <c r="M7" s="67" t="s">
        <v>1481</v>
      </c>
      <c r="N7" s="67" t="s">
        <v>1482</v>
      </c>
      <c r="O7" s="67" t="s">
        <v>2466</v>
      </c>
      <c r="P7" s="214"/>
      <c r="Q7" s="220"/>
    </row>
    <row r="8" spans="2:17" ht="60">
      <c r="B8" s="22" t="str">
        <f>IF('PLAN DE ACCIÓN'!E10=0,"",'PLAN DE ACCIÓN'!E10)</f>
        <v>LA INADECUADA   VIGILANCIA EN LA SUPERVISIÓN DE LOS CONTRATOS QUE SUSCRIBA LA ENTIDAD.</v>
      </c>
      <c r="C8" s="22">
        <f>IF('PLAN DE ACCIÓN'!F10=0,"",'PLAN DE ACCIÓN'!F10)</f>
        <v>1</v>
      </c>
      <c r="D8" s="22" t="str">
        <f>IF(IF(+'PLAN DE ACCIÓN'!H10=0,'PLAN DE ACCIÓN'!G10,'PLAN DE ACCIÓN'!H10)=0,"",IF(+'PLAN DE ACCIÓN'!H10=0,'PLAN DE ACCIÓN'!G10,'PLAN DE ACCIÓN'!H10))</f>
        <v>Dar Instrucciones</v>
      </c>
      <c r="E8" s="146" t="s">
        <v>2481</v>
      </c>
      <c r="F8" s="146" t="s">
        <v>2482</v>
      </c>
      <c r="G8" s="21" t="str">
        <f>+IF(AND(E8&lt;&gt;"",F8&lt;&gt;""),"( "&amp;E8&amp;" / "&amp;F8&amp;" ) * 100","(Numerador / Denominador )*100")</f>
        <v>( Número de instrucciones expedidas / Número de instrucciones a expedir ) * 100</v>
      </c>
      <c r="H8" s="133"/>
      <c r="I8" s="133"/>
      <c r="J8" s="25" t="str">
        <f>IFERROR(H8/I8,"")</f>
        <v/>
      </c>
      <c r="K8" s="143"/>
      <c r="L8" s="130"/>
      <c r="M8" s="130"/>
      <c r="N8" s="132" t="str">
        <f>IFERROR(L8/M8,"")</f>
        <v/>
      </c>
      <c r="O8" s="144"/>
      <c r="P8" s="132" t="str">
        <f>+IFERROR(AVERAGE(N8,J8),"")</f>
        <v/>
      </c>
      <c r="Q8" s="138"/>
    </row>
    <row r="9" spans="2:17" ht="30">
      <c r="B9" s="22" t="str">
        <f>IF('PLAN DE ACCIÓN'!E11=0,"",'PLAN DE ACCIÓN'!E11)</f>
        <v/>
      </c>
      <c r="C9" s="22" t="str">
        <f>IF('PLAN DE ACCIÓN'!F11=0,"",'PLAN DE ACCIÓN'!F11)</f>
        <v/>
      </c>
      <c r="D9" s="22" t="str">
        <f>IF(IF(+'PLAN DE ACCIÓN'!H11=0,'PLAN DE ACCIÓN'!G11,'PLAN DE ACCIÓN'!H11)=0,"",IF(+'PLAN DE ACCIÓN'!H11=0,'PLAN DE ACCIÓN'!G11,'PLAN DE ACCIÓN'!H11))</f>
        <v/>
      </c>
      <c r="E9" s="40"/>
      <c r="F9" s="40"/>
      <c r="G9" s="21" t="str">
        <f t="shared" ref="G9:G17" si="0">+IF(AND(E9&lt;&gt;"",F9&lt;&gt;""),"( "&amp;E9&amp;" / "&amp;F9&amp;" ) * 100","(Numerador / Denominador )*100")</f>
        <v>(Numerador / Denominador )*100</v>
      </c>
      <c r="H9" s="133"/>
      <c r="I9" s="133"/>
      <c r="J9" s="25" t="str">
        <f t="shared" ref="J9:J17" si="1">IFERROR(H9/I9,"")</f>
        <v/>
      </c>
      <c r="K9" s="143"/>
      <c r="L9" s="130"/>
      <c r="M9" s="130"/>
      <c r="N9" s="132" t="str">
        <f t="shared" ref="N9:N17" si="2">IFERROR(L9/M9,"")</f>
        <v/>
      </c>
      <c r="O9" s="144"/>
      <c r="P9" s="132" t="str">
        <f t="shared" ref="P9:P17" si="3">+IFERROR(AVERAGE(N9,J9),"")</f>
        <v/>
      </c>
      <c r="Q9" s="138"/>
    </row>
    <row r="10" spans="2:17" ht="30">
      <c r="B10" s="22" t="str">
        <f>IF('PLAN DE ACCIÓN'!E12=0,"",'PLAN DE ACCIÓN'!E12)</f>
        <v/>
      </c>
      <c r="C10" s="22" t="str">
        <f>IF('PLAN DE ACCIÓN'!F12=0,"",'PLAN DE ACCIÓN'!F12)</f>
        <v/>
      </c>
      <c r="D10" s="22" t="str">
        <f>IF(IF(+'PLAN DE ACCIÓN'!H12=0,'PLAN DE ACCIÓN'!G12,'PLAN DE ACCIÓN'!H12)=0,"",IF(+'PLAN DE ACCIÓN'!H12=0,'PLAN DE ACCIÓN'!G12,'PLAN DE ACCIÓN'!H12))</f>
        <v/>
      </c>
      <c r="E10" s="40"/>
      <c r="F10" s="40"/>
      <c r="G10" s="21" t="str">
        <f t="shared" si="0"/>
        <v>(Numerador / Denominador )*100</v>
      </c>
      <c r="H10" s="133"/>
      <c r="I10" s="133"/>
      <c r="J10" s="25" t="str">
        <f t="shared" si="1"/>
        <v/>
      </c>
      <c r="K10" s="143"/>
      <c r="L10" s="130"/>
      <c r="M10" s="130"/>
      <c r="N10" s="132" t="str">
        <f t="shared" si="2"/>
        <v/>
      </c>
      <c r="O10" s="144"/>
      <c r="P10" s="132" t="str">
        <f t="shared" si="3"/>
        <v/>
      </c>
      <c r="Q10" s="138"/>
    </row>
    <row r="11" spans="2:17" ht="30">
      <c r="B11" s="22" t="str">
        <f>IF('PLAN DE ACCIÓN'!E13=0,"",'PLAN DE ACCIÓN'!E13)</f>
        <v/>
      </c>
      <c r="C11" s="22" t="str">
        <f>IF('PLAN DE ACCIÓN'!F13=0,"",'PLAN DE ACCIÓN'!F13)</f>
        <v/>
      </c>
      <c r="D11" s="22" t="str">
        <f>IF(IF(+'PLAN DE ACCIÓN'!H13=0,'PLAN DE ACCIÓN'!G13,'PLAN DE ACCIÓN'!H13)=0,"",IF(+'PLAN DE ACCIÓN'!H13=0,'PLAN DE ACCIÓN'!G13,'PLAN DE ACCIÓN'!H13))</f>
        <v/>
      </c>
      <c r="E11" s="40"/>
      <c r="F11" s="40"/>
      <c r="G11" s="21" t="str">
        <f t="shared" si="0"/>
        <v>(Numerador / Denominador )*100</v>
      </c>
      <c r="H11" s="133"/>
      <c r="I11" s="133"/>
      <c r="J11" s="25" t="str">
        <f t="shared" si="1"/>
        <v/>
      </c>
      <c r="K11" s="143"/>
      <c r="L11" s="130"/>
      <c r="M11" s="130"/>
      <c r="N11" s="132" t="str">
        <f t="shared" si="2"/>
        <v/>
      </c>
      <c r="O11" s="144"/>
      <c r="P11" s="132" t="str">
        <f t="shared" si="3"/>
        <v/>
      </c>
      <c r="Q11" s="138"/>
    </row>
    <row r="12" spans="2:17" ht="30">
      <c r="B12" s="22" t="str">
        <f>IF('PLAN DE ACCIÓN'!E14=0,"",'PLAN DE ACCIÓN'!E14)</f>
        <v/>
      </c>
      <c r="C12" s="22" t="str">
        <f>IF('PLAN DE ACCIÓN'!F14=0,"",'PLAN DE ACCIÓN'!F14)</f>
        <v/>
      </c>
      <c r="D12" s="22" t="str">
        <f>IF(IF(+'PLAN DE ACCIÓN'!H14=0,'PLAN DE ACCIÓN'!G14,'PLAN DE ACCIÓN'!H14)=0,"",IF(+'PLAN DE ACCIÓN'!H14=0,'PLAN DE ACCIÓN'!G14,'PLAN DE ACCIÓN'!H14))</f>
        <v/>
      </c>
      <c r="E12" s="40"/>
      <c r="F12" s="40"/>
      <c r="G12" s="21" t="str">
        <f t="shared" si="0"/>
        <v>(Numerador / Denominador )*100</v>
      </c>
      <c r="H12" s="133"/>
      <c r="I12" s="133"/>
      <c r="J12" s="25" t="str">
        <f t="shared" si="1"/>
        <v/>
      </c>
      <c r="K12" s="143"/>
      <c r="L12" s="130"/>
      <c r="M12" s="130"/>
      <c r="N12" s="132" t="str">
        <f t="shared" si="2"/>
        <v/>
      </c>
      <c r="O12" s="144"/>
      <c r="P12" s="132" t="str">
        <f t="shared" si="3"/>
        <v/>
      </c>
      <c r="Q12" s="138"/>
    </row>
    <row r="13" spans="2:17" ht="30">
      <c r="B13" s="22" t="str">
        <f>IF('PLAN DE ACCIÓN'!E15=0,"",'PLAN DE ACCIÓN'!E15)</f>
        <v/>
      </c>
      <c r="C13" s="22" t="str">
        <f>IF('PLAN DE ACCIÓN'!F15=0,"",'PLAN DE ACCIÓN'!F15)</f>
        <v/>
      </c>
      <c r="D13" s="22" t="str">
        <f>IF(IF(+'PLAN DE ACCIÓN'!H15=0,'PLAN DE ACCIÓN'!G15,'PLAN DE ACCIÓN'!H15)=0,"",IF(+'PLAN DE ACCIÓN'!H15=0,'PLAN DE ACCIÓN'!G15,'PLAN DE ACCIÓN'!H15))</f>
        <v/>
      </c>
      <c r="E13" s="40"/>
      <c r="F13" s="40"/>
      <c r="G13" s="21" t="str">
        <f t="shared" si="0"/>
        <v>(Numerador / Denominador )*100</v>
      </c>
      <c r="H13" s="133"/>
      <c r="I13" s="133"/>
      <c r="J13" s="25" t="str">
        <f t="shared" si="1"/>
        <v/>
      </c>
      <c r="K13" s="143"/>
      <c r="L13" s="130"/>
      <c r="M13" s="130"/>
      <c r="N13" s="132" t="str">
        <f t="shared" si="2"/>
        <v/>
      </c>
      <c r="O13" s="144"/>
      <c r="P13" s="132" t="str">
        <f t="shared" si="3"/>
        <v/>
      </c>
      <c r="Q13" s="138"/>
    </row>
    <row r="14" spans="2:17" ht="30">
      <c r="B14" s="22" t="str">
        <f>IF('PLAN DE ACCIÓN'!E16=0,"",'PLAN DE ACCIÓN'!E16)</f>
        <v/>
      </c>
      <c r="C14" s="22" t="str">
        <f>IF('PLAN DE ACCIÓN'!F16=0,"",'PLAN DE ACCIÓN'!F16)</f>
        <v/>
      </c>
      <c r="D14" s="22" t="str">
        <f>IF(IF(+'PLAN DE ACCIÓN'!H16=0,'PLAN DE ACCIÓN'!G16,'PLAN DE ACCIÓN'!H16)=0,"",IF(+'PLAN DE ACCIÓN'!H16=0,'PLAN DE ACCIÓN'!G16,'PLAN DE ACCIÓN'!H16))</f>
        <v/>
      </c>
      <c r="E14" s="40"/>
      <c r="F14" s="40"/>
      <c r="G14" s="21" t="str">
        <f t="shared" si="0"/>
        <v>(Numerador / Denominador )*100</v>
      </c>
      <c r="H14" s="133"/>
      <c r="I14" s="133"/>
      <c r="J14" s="25" t="str">
        <f t="shared" si="1"/>
        <v/>
      </c>
      <c r="K14" s="143"/>
      <c r="L14" s="130"/>
      <c r="M14" s="130"/>
      <c r="N14" s="132" t="str">
        <f t="shared" si="2"/>
        <v/>
      </c>
      <c r="O14" s="144"/>
      <c r="P14" s="132" t="str">
        <f t="shared" si="3"/>
        <v/>
      </c>
      <c r="Q14" s="138"/>
    </row>
    <row r="15" spans="2:17" ht="30">
      <c r="B15" s="22" t="str">
        <f>IF('PLAN DE ACCIÓN'!E17=0,"",'PLAN DE ACCIÓN'!E17)</f>
        <v/>
      </c>
      <c r="C15" s="22" t="str">
        <f>IF('PLAN DE ACCIÓN'!F17=0,"",'PLAN DE ACCIÓN'!F17)</f>
        <v/>
      </c>
      <c r="D15" s="22" t="str">
        <f>IF(IF(+'PLAN DE ACCIÓN'!H17=0,'PLAN DE ACCIÓN'!G17,'PLAN DE ACCIÓN'!H17)=0,"",IF(+'PLAN DE ACCIÓN'!H17=0,'PLAN DE ACCIÓN'!G17,'PLAN DE ACCIÓN'!H17))</f>
        <v/>
      </c>
      <c r="E15" s="40"/>
      <c r="F15" s="40"/>
      <c r="G15" s="21" t="str">
        <f t="shared" si="0"/>
        <v>(Numerador / Denominador )*100</v>
      </c>
      <c r="H15" s="133"/>
      <c r="I15" s="133"/>
      <c r="J15" s="25" t="str">
        <f t="shared" si="1"/>
        <v/>
      </c>
      <c r="K15" s="143"/>
      <c r="L15" s="130"/>
      <c r="M15" s="130"/>
      <c r="N15" s="132" t="str">
        <f t="shared" si="2"/>
        <v/>
      </c>
      <c r="O15" s="144"/>
      <c r="P15" s="132" t="str">
        <f t="shared" si="3"/>
        <v/>
      </c>
      <c r="Q15" s="138"/>
    </row>
    <row r="16" spans="2:17" ht="30">
      <c r="B16" s="22" t="str">
        <f>IF('PLAN DE ACCIÓN'!E18=0,"",'PLAN DE ACCIÓN'!E18)</f>
        <v/>
      </c>
      <c r="C16" s="22" t="str">
        <f>IF('PLAN DE ACCIÓN'!F18=0,"",'PLAN DE ACCIÓN'!F18)</f>
        <v/>
      </c>
      <c r="D16" s="22" t="str">
        <f>IF(IF(+'PLAN DE ACCIÓN'!H18=0,'PLAN DE ACCIÓN'!G18,'PLAN DE ACCIÓN'!H18)=0,"",IF(+'PLAN DE ACCIÓN'!H18=0,'PLAN DE ACCIÓN'!G18,'PLAN DE ACCIÓN'!H18))</f>
        <v/>
      </c>
      <c r="E16" s="40"/>
      <c r="F16" s="40"/>
      <c r="G16" s="21" t="str">
        <f t="shared" si="0"/>
        <v>(Numerador / Denominador )*100</v>
      </c>
      <c r="H16" s="133"/>
      <c r="I16" s="133"/>
      <c r="J16" s="25" t="str">
        <f t="shared" si="1"/>
        <v/>
      </c>
      <c r="K16" s="143"/>
      <c r="L16" s="130"/>
      <c r="M16" s="130"/>
      <c r="N16" s="132" t="str">
        <f t="shared" si="2"/>
        <v/>
      </c>
      <c r="O16" s="144"/>
      <c r="P16" s="132" t="str">
        <f t="shared" si="3"/>
        <v/>
      </c>
      <c r="Q16" s="138"/>
    </row>
    <row r="17" spans="2:17" ht="30">
      <c r="B17" s="22" t="str">
        <f>IF('PLAN DE ACCIÓN'!E19=0,"",'PLAN DE ACCIÓN'!E19)</f>
        <v/>
      </c>
      <c r="C17" s="22" t="str">
        <f>IF('PLAN DE ACCIÓN'!F19=0,"",'PLAN DE ACCIÓN'!F19)</f>
        <v/>
      </c>
      <c r="D17" s="22" t="str">
        <f>IF(IF(+'PLAN DE ACCIÓN'!H19=0,'PLAN DE ACCIÓN'!G19,'PLAN DE ACCIÓN'!H19)=0,"",IF(+'PLAN DE ACCIÓN'!H19=0,'PLAN DE ACCIÓN'!G19,'PLAN DE ACCIÓN'!H19))</f>
        <v/>
      </c>
      <c r="E17" s="40"/>
      <c r="F17" s="40"/>
      <c r="G17" s="21" t="str">
        <f t="shared" si="0"/>
        <v>(Numerador / Denominador )*100</v>
      </c>
      <c r="H17" s="133"/>
      <c r="I17" s="133"/>
      <c r="J17" s="25" t="str">
        <f t="shared" si="1"/>
        <v/>
      </c>
      <c r="K17" s="143"/>
      <c r="L17" s="130"/>
      <c r="M17" s="130"/>
      <c r="N17" s="132" t="str">
        <f t="shared" si="2"/>
        <v/>
      </c>
      <c r="O17" s="144"/>
      <c r="P17" s="132" t="str">
        <f t="shared" si="3"/>
        <v/>
      </c>
      <c r="Q17" s="138"/>
    </row>
    <row r="46" spans="10:16" hidden="1">
      <c r="J46" s="83" t="str">
        <f>+IFERROR(AVERAGE(J8:J17),"")</f>
        <v/>
      </c>
      <c r="K46" s="83"/>
      <c r="L46" s="83"/>
      <c r="M46" s="83"/>
      <c r="N46" s="83" t="str">
        <f>+IFERROR(AVERAGE(N8:N17),"")</f>
        <v/>
      </c>
      <c r="O46" s="83"/>
      <c r="P46" s="83" t="str">
        <f>+IFERROR(AVERAGE(P8:P17),"")</f>
        <v/>
      </c>
    </row>
  </sheetData>
  <mergeCells count="8">
    <mergeCell ref="Q6:Q7"/>
    <mergeCell ref="H5:Q5"/>
    <mergeCell ref="B3:D3"/>
    <mergeCell ref="E5:G5"/>
    <mergeCell ref="E6:G6"/>
    <mergeCell ref="P6:P7"/>
    <mergeCell ref="H6:K6"/>
    <mergeCell ref="L6:O6"/>
  </mergeCells>
  <conditionalFormatting sqref="P8:P17">
    <cfRule type="cellIs" dxfId="29" priority="1" operator="equal">
      <formula>""</formula>
    </cfRule>
    <cfRule type="cellIs" dxfId="28" priority="2" operator="between">
      <formula>0.33</formula>
      <formula>0.67</formula>
    </cfRule>
    <cfRule type="cellIs" dxfId="27" priority="3" operator="lessThan">
      <formula>0.33</formula>
    </cfRule>
    <cfRule type="cellIs" dxfId="26" priority="4" operator="greaterThan">
      <formula>0.67</formula>
    </cfRule>
  </conditionalFormatting>
  <conditionalFormatting sqref="N8:N17">
    <cfRule type="cellIs" dxfId="25" priority="5" operator="equal">
      <formula>""</formula>
    </cfRule>
    <cfRule type="cellIs" dxfId="24" priority="6" operator="between">
      <formula>0.33</formula>
      <formula>0.67</formula>
    </cfRule>
    <cfRule type="cellIs" dxfId="23" priority="7" operator="lessThan">
      <formula>0.33</formula>
    </cfRule>
    <cfRule type="cellIs" dxfId="22" priority="8" operator="greaterThan">
      <formula>0.67</formula>
    </cfRule>
  </conditionalFormatting>
  <conditionalFormatting sqref="J8:J17">
    <cfRule type="cellIs" dxfId="21" priority="9" operator="equal">
      <formula>""</formula>
    </cfRule>
    <cfRule type="cellIs" dxfId="20" priority="10" operator="between">
      <formula>0.33</formula>
      <formula>0.67</formula>
    </cfRule>
    <cfRule type="cellIs" dxfId="19" priority="11" operator="lessThan">
      <formula>0.33</formula>
    </cfRule>
    <cfRule type="cellIs" dxfId="18" priority="12" operator="greaterThan">
      <formula>0.67</formula>
    </cfRule>
  </conditionalFormatting>
  <dataValidations count="10">
    <dataValidation allowBlank="1" showInputMessage="1" showErrorMessage="1" prompt="Se calcula automáticamente, promediando los resultados del año 1 y el año 2" sqref="P6:P17 Q6:Q7"/>
    <dataValidation allowBlank="1" showInputMessage="1" showErrorMessage="1" prompt="Se calcula automáticamente el porcentaje de avance, una vez se ingresen los valores del numerado y denominador" sqref="J7:J17 N7:N17 O7"/>
    <dataValidation allowBlank="1" showInputMessage="1" showErrorMessage="1" prompt="Escriba el valor numérico del denominador" sqref="I7:I17 M7:M17"/>
    <dataValidation allowBlank="1" showInputMessage="1" showErrorMessage="1" prompt="Escriba el valor numérico del numerador" sqref="H7:H17 L7:L17"/>
    <dataValidation allowBlank="1" showInputMessage="1" showErrorMessage="1" prompt="La formula se llena automáticamente con la información ingresada en la descripción del numerador y el denominador.  Se multiplica por 100 para obtener un porcentaje." sqref="G7"/>
    <dataValidation allowBlank="1" showInputMessage="1" showErrorMessage="1" prompt="Describa el numerador" sqref="E7:E17"/>
    <dataValidation allowBlank="1" showInputMessage="1" showErrorMessage="1" prompt="Describa el denominador" sqref="F7:F17"/>
    <dataValidation allowBlank="1" showInputMessage="1" showErrorMessage="1" prompt="Esta información se carga automáticamente del PLAN DE ACCIÓN " sqref="B8:D17"/>
    <dataValidation allowBlank="1" showInputMessage="1" showErrorMessage="1" prompt="Brevemente, expliqué el valor del resultado." sqref="K7:K17"/>
    <dataValidation allowBlank="1" showInputMessage="1" showErrorMessage="1" prompt="Brevemente, explique el valor del resultado" sqref="O8:O17"/>
  </dataValidations>
  <hyperlinks>
    <hyperlink ref="E6:G6" location="'INDICADOR DE RESULTADO'!A1" display="Ayuda"/>
  </hyperlinks>
  <pageMargins left="0.7" right="0.7" top="0.75" bottom="0.75" header="0.3" footer="0.3"/>
  <drawing r:id="rId1"/>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B3:M49"/>
  <sheetViews>
    <sheetView showGridLines="0" showRowColHeaders="0" topLeftCell="F1" zoomScale="90" zoomScaleNormal="90" workbookViewId="0">
      <selection activeCell="A8" sqref="A8"/>
    </sheetView>
  </sheetViews>
  <sheetFormatPr baseColWidth="10" defaultRowHeight="15"/>
  <cols>
    <col min="1" max="1" width="5.7109375" customWidth="1"/>
    <col min="2" max="2" width="87.42578125" customWidth="1"/>
    <col min="3" max="3" width="57.28515625" customWidth="1"/>
    <col min="4" max="6" width="25.7109375" customWidth="1"/>
    <col min="7" max="7" width="51.28515625" customWidth="1"/>
    <col min="8" max="10" width="25.7109375" customWidth="1"/>
    <col min="11" max="11" width="45.85546875" customWidth="1"/>
    <col min="12" max="12" width="20.42578125" customWidth="1"/>
    <col min="13" max="13" width="36.7109375" customWidth="1"/>
  </cols>
  <sheetData>
    <row r="3" spans="2:13" ht="19.5">
      <c r="B3" s="209" t="s">
        <v>2413</v>
      </c>
      <c r="C3" s="209"/>
      <c r="D3" s="177"/>
      <c r="E3" s="92"/>
      <c r="F3" s="93"/>
      <c r="G3" s="93"/>
      <c r="H3" s="38"/>
      <c r="I3" s="38"/>
      <c r="J3" s="38"/>
      <c r="K3" s="38"/>
      <c r="L3" s="38"/>
    </row>
    <row r="4" spans="2:13" ht="15.75">
      <c r="B4" s="65"/>
      <c r="C4" s="65"/>
      <c r="D4" s="38"/>
      <c r="E4" s="81"/>
      <c r="F4" s="82"/>
      <c r="G4" s="82"/>
      <c r="H4" s="38"/>
      <c r="I4" s="38"/>
      <c r="J4" s="38"/>
      <c r="K4" s="38"/>
      <c r="L4" s="38"/>
    </row>
    <row r="5" spans="2:13" ht="16.5">
      <c r="B5" s="136" t="s">
        <v>2457</v>
      </c>
      <c r="C5" s="91"/>
      <c r="D5" s="221" t="s">
        <v>2397</v>
      </c>
      <c r="E5" s="222"/>
      <c r="F5" s="222"/>
      <c r="G5" s="222"/>
      <c r="H5" s="222"/>
      <c r="I5" s="222"/>
      <c r="J5" s="222"/>
      <c r="K5" s="222"/>
      <c r="L5" s="222"/>
      <c r="M5" s="223"/>
    </row>
    <row r="6" spans="2:13" ht="15.75">
      <c r="B6" s="38"/>
      <c r="C6" s="137" t="s">
        <v>1538</v>
      </c>
      <c r="D6" s="241" t="s">
        <v>2398</v>
      </c>
      <c r="E6" s="242"/>
      <c r="F6" s="242"/>
      <c r="G6" s="240"/>
      <c r="H6" s="238" t="s">
        <v>2399</v>
      </c>
      <c r="I6" s="239"/>
      <c r="J6" s="239"/>
      <c r="K6" s="240"/>
      <c r="L6" s="213" t="s">
        <v>2410</v>
      </c>
      <c r="M6" s="219" t="s">
        <v>2467</v>
      </c>
    </row>
    <row r="7" spans="2:13" ht="30">
      <c r="B7" s="61" t="s">
        <v>1523</v>
      </c>
      <c r="C7" s="61" t="s">
        <v>1479</v>
      </c>
      <c r="D7" s="72" t="s">
        <v>2408</v>
      </c>
      <c r="E7" s="72" t="s">
        <v>2407</v>
      </c>
      <c r="F7" s="72" t="s">
        <v>1482</v>
      </c>
      <c r="G7" s="72" t="s">
        <v>2466</v>
      </c>
      <c r="H7" s="67" t="s">
        <v>2409</v>
      </c>
      <c r="I7" s="67" t="s">
        <v>2408</v>
      </c>
      <c r="J7" s="67" t="s">
        <v>1482</v>
      </c>
      <c r="K7" s="67" t="s">
        <v>2466</v>
      </c>
      <c r="L7" s="214"/>
      <c r="M7" s="220"/>
    </row>
    <row r="8" spans="2:13" ht="50.1" customHeight="1">
      <c r="B8" s="71" t="str">
        <f>+IF('PLAN DE ACCIÓN'!C10=0,"",'PLAN DE ACCIÓN'!C10)</f>
        <v>CONFIGURACION DEL CONTRATO REALIDAD</v>
      </c>
      <c r="C8" s="21" t="s">
        <v>2406</v>
      </c>
      <c r="D8" s="133">
        <v>1</v>
      </c>
      <c r="E8" s="133">
        <v>1</v>
      </c>
      <c r="F8" s="131">
        <f t="shared" ref="F8:F17" si="0">+IFERROR((D8-E8)/E8,"")</f>
        <v>0</v>
      </c>
      <c r="G8" s="139"/>
      <c r="H8" s="130"/>
      <c r="I8" s="69">
        <f>+IF(D8="","",D8)</f>
        <v>1</v>
      </c>
      <c r="J8" s="131" t="str">
        <f>IF(H8="","",IFERROR((H8-I8)/I8,""))</f>
        <v/>
      </c>
      <c r="K8" s="141"/>
      <c r="L8" s="131">
        <f>IF(H8="",F8,IFERROR(AVERAGE(J8,F8),""))</f>
        <v>0</v>
      </c>
      <c r="M8" s="142"/>
    </row>
    <row r="9" spans="2:13" ht="50.1" customHeight="1">
      <c r="B9" s="71" t="str">
        <f>+IF('PLAN DE ACCIÓN'!C11=0,"",'PLAN DE ACCIÓN'!C11)</f>
        <v/>
      </c>
      <c r="C9" s="21" t="s">
        <v>2406</v>
      </c>
      <c r="D9" s="133"/>
      <c r="E9" s="133"/>
      <c r="F9" s="131" t="str">
        <f t="shared" si="0"/>
        <v/>
      </c>
      <c r="G9" s="140"/>
      <c r="H9" s="130"/>
      <c r="I9" s="69" t="str">
        <f t="shared" ref="I9:I17" si="1">+IF(D9="","",D9)</f>
        <v/>
      </c>
      <c r="J9" s="131" t="str">
        <f t="shared" ref="J9:J17" si="2">+IFERROR((H9-I9)/I9,"")</f>
        <v/>
      </c>
      <c r="K9" s="141"/>
      <c r="L9" s="131" t="str">
        <f t="shared" ref="L9:L17" si="3">+IFERROR(AVERAGE(J9,F9),"")</f>
        <v/>
      </c>
      <c r="M9" s="142"/>
    </row>
    <row r="10" spans="2:13" ht="50.1" customHeight="1">
      <c r="B10" s="71" t="str">
        <f>+IF('PLAN DE ACCIÓN'!C12=0,"",'PLAN DE ACCIÓN'!C12)</f>
        <v/>
      </c>
      <c r="C10" s="21" t="s">
        <v>2406</v>
      </c>
      <c r="D10" s="133"/>
      <c r="E10" s="133"/>
      <c r="F10" s="131" t="str">
        <f t="shared" si="0"/>
        <v/>
      </c>
      <c r="G10" s="140"/>
      <c r="H10" s="130"/>
      <c r="I10" s="69" t="str">
        <f t="shared" si="1"/>
        <v/>
      </c>
      <c r="J10" s="131" t="str">
        <f t="shared" si="2"/>
        <v/>
      </c>
      <c r="K10" s="141"/>
      <c r="L10" s="131" t="str">
        <f t="shared" si="3"/>
        <v/>
      </c>
      <c r="M10" s="142"/>
    </row>
    <row r="11" spans="2:13" ht="50.1" customHeight="1">
      <c r="B11" s="71" t="str">
        <f>+IF('PLAN DE ACCIÓN'!C13=0,"",'PLAN DE ACCIÓN'!C13)</f>
        <v/>
      </c>
      <c r="C11" s="21" t="s">
        <v>2406</v>
      </c>
      <c r="D11" s="133"/>
      <c r="E11" s="133"/>
      <c r="F11" s="131" t="str">
        <f t="shared" si="0"/>
        <v/>
      </c>
      <c r="G11" s="140"/>
      <c r="H11" s="130"/>
      <c r="I11" s="69" t="str">
        <f t="shared" si="1"/>
        <v/>
      </c>
      <c r="J11" s="131" t="str">
        <f t="shared" si="2"/>
        <v/>
      </c>
      <c r="K11" s="141"/>
      <c r="L11" s="131" t="str">
        <f t="shared" si="3"/>
        <v/>
      </c>
      <c r="M11" s="142"/>
    </row>
    <row r="12" spans="2:13" ht="50.1" customHeight="1">
      <c r="B12" s="71" t="str">
        <f>+IF('PLAN DE ACCIÓN'!C14=0,"",'PLAN DE ACCIÓN'!C14)</f>
        <v/>
      </c>
      <c r="C12" s="21" t="s">
        <v>2406</v>
      </c>
      <c r="D12" s="133"/>
      <c r="E12" s="133"/>
      <c r="F12" s="131" t="str">
        <f t="shared" si="0"/>
        <v/>
      </c>
      <c r="G12" s="140"/>
      <c r="H12" s="130"/>
      <c r="I12" s="69" t="str">
        <f t="shared" si="1"/>
        <v/>
      </c>
      <c r="J12" s="131" t="str">
        <f t="shared" si="2"/>
        <v/>
      </c>
      <c r="K12" s="141"/>
      <c r="L12" s="131" t="str">
        <f t="shared" si="3"/>
        <v/>
      </c>
      <c r="M12" s="142"/>
    </row>
    <row r="13" spans="2:13" ht="50.1" customHeight="1">
      <c r="B13" s="71" t="str">
        <f>+IF('PLAN DE ACCIÓN'!C15=0,"",'PLAN DE ACCIÓN'!C15)</f>
        <v/>
      </c>
      <c r="C13" s="21" t="s">
        <v>2406</v>
      </c>
      <c r="D13" s="133"/>
      <c r="E13" s="133"/>
      <c r="F13" s="131" t="str">
        <f t="shared" si="0"/>
        <v/>
      </c>
      <c r="G13" s="140"/>
      <c r="H13" s="130"/>
      <c r="I13" s="69" t="str">
        <f t="shared" si="1"/>
        <v/>
      </c>
      <c r="J13" s="131" t="str">
        <f t="shared" si="2"/>
        <v/>
      </c>
      <c r="K13" s="141"/>
      <c r="L13" s="131" t="str">
        <f t="shared" si="3"/>
        <v/>
      </c>
      <c r="M13" s="142"/>
    </row>
    <row r="14" spans="2:13" ht="50.1" customHeight="1">
      <c r="B14" s="71" t="str">
        <f>+IF('PLAN DE ACCIÓN'!C16=0,"",'PLAN DE ACCIÓN'!C16)</f>
        <v/>
      </c>
      <c r="C14" s="21" t="s">
        <v>2406</v>
      </c>
      <c r="D14" s="133"/>
      <c r="E14" s="133"/>
      <c r="F14" s="131" t="str">
        <f t="shared" si="0"/>
        <v/>
      </c>
      <c r="G14" s="140"/>
      <c r="H14" s="130"/>
      <c r="I14" s="69" t="str">
        <f t="shared" si="1"/>
        <v/>
      </c>
      <c r="J14" s="131" t="str">
        <f t="shared" si="2"/>
        <v/>
      </c>
      <c r="K14" s="141"/>
      <c r="L14" s="131" t="str">
        <f t="shared" si="3"/>
        <v/>
      </c>
      <c r="M14" s="142"/>
    </row>
    <row r="15" spans="2:13" ht="50.1" customHeight="1">
      <c r="B15" s="71" t="str">
        <f>+IF('PLAN DE ACCIÓN'!C17=0,"",'PLAN DE ACCIÓN'!C17)</f>
        <v/>
      </c>
      <c r="C15" s="21" t="s">
        <v>2406</v>
      </c>
      <c r="D15" s="133"/>
      <c r="E15" s="133"/>
      <c r="F15" s="131" t="str">
        <f t="shared" si="0"/>
        <v/>
      </c>
      <c r="G15" s="140"/>
      <c r="H15" s="130"/>
      <c r="I15" s="69" t="str">
        <f t="shared" si="1"/>
        <v/>
      </c>
      <c r="J15" s="131" t="str">
        <f t="shared" si="2"/>
        <v/>
      </c>
      <c r="K15" s="141"/>
      <c r="L15" s="131" t="str">
        <f t="shared" si="3"/>
        <v/>
      </c>
      <c r="M15" s="142"/>
    </row>
    <row r="16" spans="2:13" ht="50.1" customHeight="1">
      <c r="B16" s="71" t="str">
        <f>+IF('PLAN DE ACCIÓN'!C18=0,"",'PLAN DE ACCIÓN'!C18)</f>
        <v/>
      </c>
      <c r="C16" s="21" t="s">
        <v>2406</v>
      </c>
      <c r="D16" s="133"/>
      <c r="E16" s="133"/>
      <c r="F16" s="131" t="str">
        <f t="shared" si="0"/>
        <v/>
      </c>
      <c r="G16" s="140"/>
      <c r="H16" s="130"/>
      <c r="I16" s="69" t="str">
        <f t="shared" si="1"/>
        <v/>
      </c>
      <c r="J16" s="131" t="str">
        <f t="shared" si="2"/>
        <v/>
      </c>
      <c r="K16" s="141"/>
      <c r="L16" s="131" t="str">
        <f t="shared" si="3"/>
        <v/>
      </c>
      <c r="M16" s="142"/>
    </row>
    <row r="17" spans="2:13" ht="50.1" customHeight="1">
      <c r="B17" s="71" t="str">
        <f>+IF('PLAN DE ACCIÓN'!C19=0,"",'PLAN DE ACCIÓN'!C19)</f>
        <v/>
      </c>
      <c r="C17" s="21" t="s">
        <v>2406</v>
      </c>
      <c r="D17" s="133"/>
      <c r="E17" s="133"/>
      <c r="F17" s="131" t="str">
        <f t="shared" si="0"/>
        <v/>
      </c>
      <c r="G17" s="140"/>
      <c r="H17" s="130"/>
      <c r="I17" s="69" t="str">
        <f t="shared" si="1"/>
        <v/>
      </c>
      <c r="J17" s="131" t="str">
        <f t="shared" si="2"/>
        <v/>
      </c>
      <c r="K17" s="141"/>
      <c r="L17" s="131" t="str">
        <f t="shared" si="3"/>
        <v/>
      </c>
      <c r="M17" s="142"/>
    </row>
    <row r="18" spans="2:13">
      <c r="B18" s="38"/>
      <c r="C18" s="38"/>
      <c r="D18" s="38"/>
      <c r="E18" s="38"/>
      <c r="F18" s="38"/>
      <c r="G18" s="38"/>
      <c r="H18" s="38"/>
      <c r="I18" s="38"/>
      <c r="J18" s="38"/>
      <c r="K18" s="38"/>
      <c r="L18" s="38"/>
    </row>
    <row r="19" spans="2:13">
      <c r="B19" s="38"/>
      <c r="C19" s="38"/>
      <c r="D19" s="38"/>
      <c r="E19" s="38"/>
      <c r="F19" s="38"/>
      <c r="G19" s="38"/>
      <c r="H19" s="38"/>
      <c r="I19" s="38"/>
      <c r="J19" s="38"/>
      <c r="K19" s="38"/>
      <c r="L19" s="38"/>
    </row>
    <row r="20" spans="2:13">
      <c r="B20" s="38"/>
      <c r="C20" s="38"/>
      <c r="D20" s="38"/>
      <c r="E20" s="38"/>
      <c r="F20" s="38"/>
      <c r="G20" s="38"/>
      <c r="H20" s="38"/>
      <c r="I20" s="38"/>
      <c r="J20" s="38"/>
      <c r="K20" s="38"/>
      <c r="L20" s="38"/>
    </row>
    <row r="21" spans="2:13">
      <c r="B21" s="38"/>
      <c r="C21" s="38"/>
      <c r="D21" s="38"/>
      <c r="E21" s="38"/>
      <c r="F21" s="38"/>
      <c r="G21" s="38"/>
      <c r="H21" s="38"/>
      <c r="I21" s="38"/>
      <c r="J21" s="38"/>
      <c r="K21" s="38"/>
      <c r="L21" s="38"/>
    </row>
    <row r="22" spans="2:13">
      <c r="B22" s="38"/>
      <c r="C22" s="38"/>
      <c r="D22" s="38"/>
      <c r="E22" s="38"/>
      <c r="F22" s="38"/>
      <c r="G22" s="38"/>
      <c r="H22" s="38"/>
      <c r="I22" s="38"/>
      <c r="J22" s="38"/>
      <c r="K22" s="38"/>
      <c r="L22" s="38"/>
    </row>
    <row r="23" spans="2:13">
      <c r="B23" s="38"/>
      <c r="C23" s="38"/>
      <c r="D23" s="38"/>
      <c r="E23" s="38"/>
      <c r="F23" s="38"/>
      <c r="G23" s="38"/>
      <c r="H23" s="38"/>
      <c r="I23" s="38"/>
      <c r="J23" s="38"/>
      <c r="K23" s="38"/>
      <c r="L23" s="38"/>
    </row>
    <row r="24" spans="2:13">
      <c r="B24" s="38"/>
      <c r="C24" s="38"/>
      <c r="D24" s="38"/>
      <c r="E24" s="38"/>
      <c r="F24" s="38"/>
      <c r="G24" s="38"/>
      <c r="H24" s="38"/>
      <c r="I24" s="38"/>
      <c r="J24" s="38"/>
      <c r="K24" s="38"/>
      <c r="L24" s="38"/>
    </row>
    <row r="25" spans="2:13">
      <c r="B25" s="38"/>
      <c r="C25" s="38"/>
      <c r="D25" s="38"/>
      <c r="E25" s="38"/>
      <c r="F25" s="38"/>
      <c r="G25" s="38"/>
      <c r="H25" s="38"/>
      <c r="I25" s="38"/>
      <c r="J25" s="38"/>
      <c r="K25" s="38"/>
      <c r="L25" s="38"/>
    </row>
    <row r="26" spans="2:13">
      <c r="B26" s="38"/>
      <c r="C26" s="38"/>
      <c r="D26" s="38"/>
      <c r="E26" s="38"/>
      <c r="F26" s="38"/>
      <c r="G26" s="38"/>
      <c r="H26" s="38"/>
      <c r="I26" s="38"/>
      <c r="J26" s="38"/>
      <c r="K26" s="38"/>
      <c r="L26" s="38"/>
    </row>
    <row r="27" spans="2:13">
      <c r="B27" s="38"/>
      <c r="C27" s="38"/>
      <c r="D27" s="38"/>
      <c r="E27" s="38"/>
      <c r="F27" s="38"/>
      <c r="G27" s="38"/>
      <c r="H27" s="38"/>
      <c r="I27" s="38"/>
      <c r="J27" s="38"/>
      <c r="K27" s="38"/>
      <c r="L27" s="38"/>
    </row>
    <row r="28" spans="2:13">
      <c r="B28" s="38"/>
      <c r="C28" s="38"/>
      <c r="D28" s="38"/>
      <c r="E28" s="38"/>
      <c r="F28" s="38"/>
      <c r="G28" s="38"/>
      <c r="H28" s="38"/>
      <c r="I28" s="38"/>
      <c r="J28" s="38"/>
      <c r="K28" s="38"/>
      <c r="L28" s="38"/>
    </row>
    <row r="29" spans="2:13">
      <c r="B29" s="38"/>
      <c r="C29" s="38"/>
      <c r="D29" s="38"/>
      <c r="E29" s="38"/>
      <c r="F29" s="38"/>
      <c r="G29" s="38"/>
      <c r="H29" s="38"/>
      <c r="I29" s="38"/>
      <c r="J29" s="38"/>
      <c r="K29" s="38"/>
      <c r="L29" s="38"/>
    </row>
    <row r="30" spans="2:13">
      <c r="B30" s="38"/>
      <c r="C30" s="38"/>
      <c r="D30" s="38"/>
      <c r="E30" s="38"/>
      <c r="F30" s="38"/>
      <c r="G30" s="38"/>
      <c r="H30" s="38"/>
      <c r="I30" s="38"/>
      <c r="J30" s="38"/>
      <c r="K30" s="38"/>
      <c r="L30" s="38"/>
    </row>
    <row r="31" spans="2:13">
      <c r="B31" s="38"/>
      <c r="C31" s="38"/>
      <c r="D31" s="38"/>
      <c r="E31" s="38"/>
      <c r="F31" s="38"/>
      <c r="G31" s="38"/>
      <c r="H31" s="38"/>
      <c r="I31" s="38"/>
      <c r="J31" s="38"/>
      <c r="K31" s="38"/>
      <c r="L31" s="38"/>
    </row>
    <row r="32" spans="2:13">
      <c r="B32" s="38"/>
      <c r="C32" s="38"/>
      <c r="D32" s="38"/>
      <c r="E32" s="38"/>
      <c r="F32" s="38"/>
      <c r="G32" s="38"/>
      <c r="H32" s="38"/>
      <c r="I32" s="38"/>
      <c r="J32" s="38"/>
      <c r="K32" s="38"/>
      <c r="L32" s="38"/>
    </row>
    <row r="33" spans="2:12">
      <c r="B33" s="38"/>
      <c r="C33" s="38"/>
      <c r="D33" s="38"/>
      <c r="E33" s="38"/>
      <c r="F33" s="38"/>
      <c r="G33" s="38"/>
      <c r="H33" s="38"/>
      <c r="I33" s="38"/>
      <c r="J33" s="38"/>
      <c r="K33" s="38"/>
      <c r="L33" s="38"/>
    </row>
    <row r="34" spans="2:12">
      <c r="B34" s="38"/>
      <c r="C34" s="38"/>
      <c r="D34" s="38"/>
      <c r="E34" s="38"/>
      <c r="F34" s="38"/>
      <c r="G34" s="38"/>
      <c r="H34" s="38"/>
      <c r="I34" s="38"/>
      <c r="J34" s="38"/>
      <c r="K34" s="38"/>
      <c r="L34" s="38"/>
    </row>
    <row r="35" spans="2:12">
      <c r="B35" s="38"/>
      <c r="C35" s="38"/>
      <c r="D35" s="38"/>
      <c r="E35" s="38"/>
      <c r="F35" s="38"/>
      <c r="G35" s="38"/>
      <c r="H35" s="38"/>
      <c r="I35" s="38"/>
      <c r="J35" s="38"/>
      <c r="K35" s="38"/>
      <c r="L35" s="38"/>
    </row>
    <row r="36" spans="2:12">
      <c r="B36" s="38"/>
      <c r="C36" s="38"/>
      <c r="D36" s="38"/>
      <c r="E36" s="38"/>
      <c r="F36" s="38"/>
      <c r="G36" s="38"/>
      <c r="H36" s="38"/>
      <c r="I36" s="38"/>
      <c r="J36" s="38"/>
      <c r="K36" s="38"/>
      <c r="L36" s="38"/>
    </row>
    <row r="37" spans="2:12">
      <c r="B37" s="38"/>
      <c r="C37" s="38"/>
      <c r="D37" s="38"/>
      <c r="E37" s="38"/>
      <c r="F37" s="38"/>
      <c r="G37" s="38"/>
      <c r="H37" s="38"/>
      <c r="I37" s="38"/>
      <c r="J37" s="38"/>
      <c r="K37" s="38"/>
      <c r="L37" s="38"/>
    </row>
    <row r="38" spans="2:12">
      <c r="B38" s="38"/>
      <c r="C38" s="38"/>
      <c r="D38" s="38"/>
      <c r="E38" s="38"/>
      <c r="F38" s="38"/>
      <c r="G38" s="38"/>
      <c r="H38" s="38"/>
      <c r="I38" s="38"/>
      <c r="J38" s="38"/>
      <c r="K38" s="38"/>
      <c r="L38" s="38"/>
    </row>
    <row r="39" spans="2:12">
      <c r="B39" s="38"/>
      <c r="C39" s="38"/>
      <c r="D39" s="38"/>
      <c r="E39" s="38"/>
      <c r="F39" s="38"/>
      <c r="G39" s="38"/>
      <c r="H39" s="38"/>
      <c r="I39" s="38"/>
      <c r="J39" s="38"/>
      <c r="K39" s="38"/>
      <c r="L39" s="38"/>
    </row>
    <row r="40" spans="2:12">
      <c r="B40" s="38"/>
      <c r="C40" s="38"/>
      <c r="D40" s="38"/>
      <c r="E40" s="38"/>
      <c r="F40" s="38"/>
      <c r="G40" s="38"/>
      <c r="H40" s="38"/>
      <c r="I40" s="38"/>
      <c r="J40" s="38"/>
      <c r="K40" s="38"/>
      <c r="L40" s="38"/>
    </row>
    <row r="41" spans="2:12">
      <c r="B41" s="38"/>
      <c r="C41" s="38"/>
      <c r="D41" s="38"/>
      <c r="E41" s="38"/>
      <c r="F41" s="38"/>
      <c r="G41" s="38"/>
      <c r="H41" s="38"/>
      <c r="I41" s="38"/>
      <c r="J41" s="38"/>
      <c r="K41" s="38"/>
      <c r="L41" s="38"/>
    </row>
    <row r="42" spans="2:12">
      <c r="B42" s="38"/>
      <c r="C42" s="38"/>
      <c r="D42" s="38"/>
      <c r="E42" s="38"/>
      <c r="F42" s="38"/>
      <c r="G42" s="38"/>
      <c r="H42" s="38"/>
      <c r="I42" s="38"/>
      <c r="J42" s="38"/>
      <c r="K42" s="38"/>
      <c r="L42" s="38"/>
    </row>
    <row r="43" spans="2:12">
      <c r="B43" s="38"/>
      <c r="C43" s="38"/>
      <c r="D43" s="38"/>
      <c r="E43" s="38"/>
      <c r="F43" s="38"/>
      <c r="G43" s="38"/>
      <c r="H43" s="38"/>
      <c r="I43" s="38"/>
      <c r="J43" s="38"/>
      <c r="K43" s="38"/>
      <c r="L43" s="38"/>
    </row>
    <row r="44" spans="2:12">
      <c r="B44" s="38"/>
      <c r="C44" s="38"/>
      <c r="D44" s="38"/>
      <c r="E44" s="38"/>
      <c r="F44" s="38"/>
      <c r="G44" s="38"/>
      <c r="H44" s="38"/>
      <c r="I44" s="38"/>
      <c r="J44" s="38"/>
      <c r="K44" s="38"/>
      <c r="L44" s="38"/>
    </row>
    <row r="45" spans="2:12">
      <c r="B45" s="38"/>
      <c r="C45" s="38"/>
      <c r="D45" s="38"/>
      <c r="E45" s="38"/>
      <c r="F45" s="38"/>
      <c r="G45" s="38"/>
      <c r="H45" s="38"/>
      <c r="I45" s="38"/>
      <c r="J45" s="38"/>
      <c r="K45" s="38"/>
      <c r="L45" s="38"/>
    </row>
    <row r="46" spans="2:12" hidden="1">
      <c r="B46" s="38"/>
      <c r="C46" s="38"/>
      <c r="D46" s="38"/>
      <c r="E46" s="38"/>
      <c r="F46" s="100">
        <f>+IFERROR(AVERAGE(F8:F17),"")</f>
        <v>0</v>
      </c>
      <c r="G46" s="100"/>
      <c r="H46" s="100"/>
      <c r="I46" s="100"/>
      <c r="J46" s="100" t="str">
        <f>+IFERROR(AVERAGE(J8:J17),"")</f>
        <v/>
      </c>
      <c r="K46" s="100"/>
      <c r="L46" s="100">
        <f>+IFERROR(AVERAGE(L8:L17),"")</f>
        <v>0</v>
      </c>
    </row>
    <row r="47" spans="2:12">
      <c r="B47" s="38"/>
      <c r="C47" s="38"/>
      <c r="D47" s="38"/>
      <c r="E47" s="38"/>
      <c r="F47" s="38"/>
      <c r="G47" s="38"/>
      <c r="H47" s="38"/>
      <c r="I47" s="38"/>
      <c r="J47" s="38"/>
      <c r="K47" s="38"/>
      <c r="L47" s="38"/>
    </row>
    <row r="48" spans="2:12">
      <c r="B48" s="64"/>
      <c r="C48" s="64"/>
      <c r="D48" s="64"/>
      <c r="E48" s="64"/>
      <c r="F48" s="64"/>
      <c r="G48" s="64"/>
      <c r="H48" s="64"/>
      <c r="I48" s="64"/>
      <c r="J48" s="64"/>
      <c r="K48" s="64"/>
      <c r="L48" s="64"/>
    </row>
    <row r="49" spans="2:12">
      <c r="B49" s="64"/>
      <c r="C49" s="64"/>
      <c r="D49" s="64"/>
      <c r="E49" s="64"/>
      <c r="F49" s="64"/>
      <c r="G49" s="64"/>
      <c r="H49" s="64"/>
      <c r="I49" s="64"/>
      <c r="J49" s="64"/>
      <c r="K49" s="64"/>
      <c r="L49" s="64"/>
    </row>
  </sheetData>
  <sheetProtection algorithmName="SHA-512" hashValue="e8BWsVN9GHPp0fT4s0ntcp8+zFh8z0Uo2Y2cJLV+rdvFezexI2/WvEJEVQppOYmL8I+qVKhBDzCtZGWZneb7mg==" saltValue="wM+QLbyfc0ieFtb+fzzwkw==" spinCount="100000" sheet="1" objects="1" scenarios="1"/>
  <mergeCells count="6">
    <mergeCell ref="M6:M7"/>
    <mergeCell ref="D5:M5"/>
    <mergeCell ref="B3:D3"/>
    <mergeCell ref="L6:L7"/>
    <mergeCell ref="H6:K6"/>
    <mergeCell ref="D6:G6"/>
  </mergeCells>
  <conditionalFormatting sqref="L8:L17">
    <cfRule type="colorScale" priority="1">
      <colorScale>
        <cfvo type="num" val="-1"/>
        <cfvo type="num" val="0"/>
        <cfvo type="num" val="1"/>
        <color rgb="FF63BE7B"/>
        <color rgb="FFFFEB84"/>
        <color rgb="FFF8696B"/>
      </colorScale>
    </cfRule>
    <cfRule type="cellIs" dxfId="17" priority="5" operator="equal">
      <formula>""</formula>
    </cfRule>
  </conditionalFormatting>
  <conditionalFormatting sqref="F8:F17">
    <cfRule type="cellIs" dxfId="16" priority="4" operator="equal">
      <formula>""</formula>
    </cfRule>
    <cfRule type="colorScale" priority="6">
      <colorScale>
        <cfvo type="num" val="-1"/>
        <cfvo type="num" val="0"/>
        <cfvo type="num" val="1"/>
        <color rgb="FF63BE7B"/>
        <color rgb="FFFFEB84"/>
        <color rgb="FFF8696B"/>
      </colorScale>
    </cfRule>
  </conditionalFormatting>
  <conditionalFormatting sqref="J8:J17">
    <cfRule type="cellIs" dxfId="15" priority="2" operator="equal">
      <formula>""</formula>
    </cfRule>
    <cfRule type="colorScale" priority="3">
      <colorScale>
        <cfvo type="num" val="-1"/>
        <cfvo type="num" val="0"/>
        <cfvo type="num" val="1"/>
        <color rgb="FF63BE7B"/>
        <color rgb="FFFFEB84"/>
        <color rgb="FFF8696B"/>
      </colorScale>
    </cfRule>
  </conditionalFormatting>
  <dataValidations count="10">
    <dataValidation allowBlank="1" showInputMessage="1" showErrorMessage="1" prompt="Esta es la fórmula general para calcular los cambios en el número de demandas entre dos años" sqref="C7:C17"/>
    <dataValidation allowBlank="1" showInputMessage="1" showErrorMessage="1" prompt="Se calcula automáticamente una vez se ingresen los datos para los años de implementación 1 y 2._x000a__x000a_En este caso, el resultado es una tasa de crecimiento promedio anual de las demandas por esa causa." sqref="L6:L17"/>
    <dataValidation allowBlank="1" showInputMessage="1" showErrorMessage="1" prompt="Escriba el número de demandas de esa causa registradas al finalizar el año de implementación 2 en eKOGUI." sqref="H7:H17"/>
    <dataValidation allowBlank="1" showInputMessage="1" showErrorMessage="1" prompt="El campo se diligencia automáticamente con la información registrada para el año de implementación 1." sqref="I7:I17"/>
    <dataValidation allowBlank="1" showInputMessage="1" showErrorMessage="1" prompt="Se calcula automáticamente el cambio porcentual en las demandas de esa causa, una vez se ingrese los valores de las demandas para cada año." sqref="K8:K17 J7:J17 F7:F17"/>
    <dataValidation allowBlank="1" showInputMessage="1" showErrorMessage="1" prompt="Escriba el número de demandas de esa causa registradas al finalizar el año de formulación de la política en eKOGUI." sqref="E7:E17"/>
    <dataValidation allowBlank="1" showInputMessage="1" showErrorMessage="1" prompt="Escriba el número de demandas de esa causa registradas al finalizal el año 1 de implementación en eKOGUI." sqref="D7:D17"/>
    <dataValidation allowBlank="1" showInputMessage="1" showErrorMessage="1" prompt="Explique brevemente el resultado" sqref="G7:G17"/>
    <dataValidation allowBlank="1" showInputMessage="1" showErrorMessage="1" prompt="Se calcula automáticamente el porcentaje de avance, una vez se ingresen los valores del numerado y denominador" sqref="K7"/>
    <dataValidation allowBlank="1" showInputMessage="1" showErrorMessage="1" prompt="Se calcula automáticamente, promediando los resultados del año 1 y el año 2" sqref="M6:M7"/>
  </dataValidations>
  <hyperlinks>
    <hyperlink ref="C6" location="'INDICADOR DE IMPACTO'!A1" display="Ayuda"/>
  </hyperlinks>
  <pageMargins left="0.7" right="0.7" top="0.75" bottom="0.75" header="0.3" footer="0.3"/>
  <pageSetup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7"/>
  <dimension ref="A3:AH28"/>
  <sheetViews>
    <sheetView showGridLines="0" showRowColHeaders="0" topLeftCell="A10" zoomScaleNormal="100" workbookViewId="0"/>
  </sheetViews>
  <sheetFormatPr baseColWidth="10" defaultRowHeight="15"/>
  <cols>
    <col min="1" max="1" width="5.85546875" customWidth="1"/>
    <col min="2" max="2" width="43" customWidth="1"/>
    <col min="3" max="3" width="35.5703125" customWidth="1"/>
    <col min="4" max="4" width="36.28515625" customWidth="1"/>
    <col min="5" max="5" width="19.7109375" customWidth="1"/>
    <col min="6" max="7" width="18.7109375" customWidth="1"/>
    <col min="8" max="8" width="15.7109375" customWidth="1"/>
  </cols>
  <sheetData>
    <row r="3" spans="1:34" ht="19.5">
      <c r="A3" s="20"/>
      <c r="B3" s="209" t="s">
        <v>2417</v>
      </c>
      <c r="C3" s="189"/>
      <c r="D3" s="189"/>
      <c r="E3" s="189"/>
      <c r="F3" s="229"/>
      <c r="G3" s="229"/>
      <c r="H3" s="229"/>
      <c r="I3" s="229"/>
      <c r="AA3" s="90"/>
      <c r="AB3" s="90"/>
      <c r="AC3" s="90"/>
      <c r="AD3" s="90"/>
      <c r="AE3" s="90"/>
      <c r="AF3" s="90"/>
      <c r="AG3" s="90"/>
      <c r="AH3" s="90"/>
    </row>
    <row r="4" spans="1:34">
      <c r="Z4" s="113" t="s">
        <v>2425</v>
      </c>
      <c r="AA4" s="113">
        <v>20</v>
      </c>
      <c r="AB4" s="113"/>
      <c r="AC4" s="113"/>
      <c r="AD4" s="90"/>
      <c r="AE4" s="90"/>
      <c r="AF4" s="90"/>
      <c r="AG4" s="90"/>
      <c r="AH4" s="90"/>
    </row>
    <row r="5" spans="1:34" ht="15.75">
      <c r="B5" s="84"/>
      <c r="C5" s="85" t="s">
        <v>2421</v>
      </c>
      <c r="D5" s="85" t="s">
        <v>2422</v>
      </c>
      <c r="E5" s="85" t="s">
        <v>2423</v>
      </c>
      <c r="Z5" s="113" t="s">
        <v>2424</v>
      </c>
      <c r="AA5" s="113">
        <v>20</v>
      </c>
      <c r="AB5" s="113"/>
      <c r="AC5" s="113"/>
      <c r="AD5" s="90"/>
      <c r="AE5" s="90"/>
      <c r="AF5" s="90"/>
      <c r="AG5" s="90"/>
      <c r="AH5" s="90"/>
    </row>
    <row r="6" spans="1:34" ht="15.75">
      <c r="B6" s="88" t="s">
        <v>2418</v>
      </c>
      <c r="C6" s="86">
        <f>+'INDICADOR GESTIÓN - MECANISMO'!J43</f>
        <v>0.33333333333333331</v>
      </c>
      <c r="D6" s="86" t="str">
        <f>+'INDICADOR GESTIÓN - MECANISMO'!N43</f>
        <v/>
      </c>
      <c r="E6" s="86">
        <f>+'INDICADOR GESTIÓN - MECANISMO'!P43</f>
        <v>0.33333333333333331</v>
      </c>
      <c r="Z6" s="113" t="s">
        <v>2427</v>
      </c>
      <c r="AA6" s="113">
        <v>20</v>
      </c>
      <c r="AB6" s="113"/>
      <c r="AC6" s="113"/>
      <c r="AD6" s="90"/>
      <c r="AE6" s="90"/>
      <c r="AF6" s="90"/>
      <c r="AG6" s="90"/>
      <c r="AH6" s="90"/>
    </row>
    <row r="7" spans="1:34" ht="15.75">
      <c r="B7" s="88" t="s">
        <v>2419</v>
      </c>
      <c r="C7" s="86" t="str">
        <f>+'INDICADOR DE RESULTADO - MEDIDA'!J46</f>
        <v/>
      </c>
      <c r="D7" s="86" t="str">
        <f>+'INDICADOR DE RESULTADO - MEDIDA'!N46</f>
        <v/>
      </c>
      <c r="E7" s="86" t="str">
        <f>+'INDICADOR DE RESULTADO - MEDIDA'!P46</f>
        <v/>
      </c>
      <c r="Z7" s="113" t="s">
        <v>2426</v>
      </c>
      <c r="AA7" s="113">
        <v>20</v>
      </c>
      <c r="AB7" s="113"/>
      <c r="AC7" s="113"/>
      <c r="AD7" s="90"/>
      <c r="AE7" s="90"/>
      <c r="AF7" s="90"/>
      <c r="AG7" s="90"/>
      <c r="AH7" s="90"/>
    </row>
    <row r="8" spans="1:34" ht="15.75">
      <c r="B8" s="88" t="s">
        <v>2420</v>
      </c>
      <c r="C8" s="87">
        <f>+'INDICADOR IMPACTO-LITIGIO'!F46</f>
        <v>0</v>
      </c>
      <c r="D8" s="87" t="str">
        <f>+'INDICADOR IMPACTO-LITIGIO'!J46</f>
        <v/>
      </c>
      <c r="E8" s="87">
        <f>+'INDICADOR IMPACTO-LITIGIO'!L46</f>
        <v>0</v>
      </c>
      <c r="Z8" s="113" t="s">
        <v>2428</v>
      </c>
      <c r="AA8" s="113">
        <v>20</v>
      </c>
      <c r="AB8" s="113"/>
      <c r="AC8" s="113"/>
      <c r="AD8" s="90"/>
      <c r="AE8" s="90"/>
      <c r="AF8" s="90"/>
      <c r="AG8" s="90"/>
      <c r="AH8" s="90"/>
    </row>
    <row r="9" spans="1:34">
      <c r="Z9" s="113" t="s">
        <v>2429</v>
      </c>
      <c r="AA9" s="113">
        <v>100</v>
      </c>
      <c r="AB9" s="113"/>
      <c r="AC9" s="113"/>
      <c r="AD9" s="90"/>
      <c r="AE9" s="90"/>
      <c r="AF9" s="90"/>
      <c r="AG9" s="90"/>
      <c r="AH9" s="90"/>
    </row>
    <row r="10" spans="1:34">
      <c r="C10" s="90"/>
      <c r="Z10" s="113"/>
      <c r="AA10" s="113"/>
      <c r="AB10" s="113"/>
      <c r="AC10" s="113"/>
      <c r="AD10" s="90"/>
      <c r="AE10" s="90"/>
      <c r="AF10" s="90"/>
      <c r="AG10" s="90"/>
      <c r="AH10" s="90"/>
    </row>
    <row r="11" spans="1:34">
      <c r="E11" s="89"/>
      <c r="Z11" s="113" t="s">
        <v>2430</v>
      </c>
      <c r="AA11" s="114">
        <f>+E6*100</f>
        <v>33.333333333333329</v>
      </c>
      <c r="AB11" s="113"/>
      <c r="AC11" s="114" t="e">
        <f>+E7*100</f>
        <v>#VALUE!</v>
      </c>
      <c r="AD11" s="90"/>
      <c r="AE11" s="90"/>
      <c r="AF11" s="90"/>
      <c r="AG11" s="90"/>
      <c r="AH11" s="90"/>
    </row>
    <row r="12" spans="1:34">
      <c r="Z12" s="113"/>
      <c r="AA12" s="113"/>
      <c r="AB12" s="113"/>
      <c r="AC12" s="113"/>
      <c r="AD12" s="90"/>
      <c r="AE12" s="90"/>
      <c r="AF12" s="90"/>
      <c r="AG12" s="90"/>
      <c r="AH12" s="90"/>
    </row>
    <row r="13" spans="1:34">
      <c r="Z13" s="113" t="s">
        <v>2431</v>
      </c>
      <c r="AA13" s="113">
        <f>AA11-AA14/2</f>
        <v>31.833333333333329</v>
      </c>
      <c r="AB13" s="113"/>
      <c r="AC13" s="113" t="e">
        <f>AC11-AC14/2</f>
        <v>#VALUE!</v>
      </c>
      <c r="AD13" s="90"/>
      <c r="AE13" s="90"/>
      <c r="AF13" s="90"/>
      <c r="AG13" s="90"/>
      <c r="AH13" s="90"/>
    </row>
    <row r="14" spans="1:34">
      <c r="Z14" s="113" t="s">
        <v>2432</v>
      </c>
      <c r="AA14" s="113">
        <v>3</v>
      </c>
      <c r="AB14" s="113"/>
      <c r="AC14" s="113">
        <v>3</v>
      </c>
      <c r="AD14" s="90"/>
      <c r="AE14" s="90"/>
      <c r="AF14" s="90"/>
      <c r="AG14" s="90"/>
      <c r="AH14" s="90"/>
    </row>
    <row r="15" spans="1:34">
      <c r="Z15" s="113" t="s">
        <v>2433</v>
      </c>
      <c r="AA15" s="113">
        <f>SUM(AA4:AA9)-AA13-AA14</f>
        <v>165.16666666666669</v>
      </c>
      <c r="AB15" s="113"/>
      <c r="AC15" s="113" t="e">
        <f>SUM(AA4:AA9)-AC13-AC14</f>
        <v>#VALUE!</v>
      </c>
      <c r="AD15" s="90"/>
      <c r="AE15" s="90"/>
      <c r="AF15" s="90"/>
      <c r="AG15" s="90"/>
      <c r="AH15" s="90"/>
    </row>
    <row r="16" spans="1:34">
      <c r="AA16" s="90"/>
      <c r="AB16" s="90"/>
      <c r="AC16" s="90"/>
      <c r="AD16" s="90"/>
      <c r="AE16" s="90"/>
      <c r="AF16" s="90"/>
      <c r="AG16" s="90"/>
      <c r="AH16" s="90"/>
    </row>
    <row r="17" spans="3:34">
      <c r="AA17" s="90"/>
      <c r="AB17" s="90"/>
      <c r="AC17" s="90"/>
      <c r="AD17" s="90"/>
      <c r="AE17" s="90"/>
      <c r="AF17" s="90"/>
      <c r="AG17" s="90"/>
      <c r="AH17" s="90"/>
    </row>
    <row r="18" spans="3:34">
      <c r="AA18" s="90"/>
      <c r="AB18" s="90"/>
      <c r="AC18" s="90"/>
      <c r="AD18" s="90"/>
      <c r="AE18" s="90"/>
      <c r="AF18" s="90"/>
      <c r="AG18" s="90"/>
      <c r="AH18" s="90"/>
    </row>
    <row r="24" spans="3:34" ht="19.5">
      <c r="C24" s="243" t="s">
        <v>2434</v>
      </c>
      <c r="D24" s="243"/>
    </row>
    <row r="26" spans="3:34">
      <c r="C26" s="244">
        <f>+E8</f>
        <v>0</v>
      </c>
      <c r="D26" s="245"/>
    </row>
    <row r="27" spans="3:34">
      <c r="C27" s="246"/>
      <c r="D27" s="247"/>
    </row>
    <row r="28" spans="3:34">
      <c r="C28" s="248"/>
      <c r="D28" s="249"/>
    </row>
  </sheetData>
  <sheetProtection algorithmName="SHA-512" hashValue="51mInlPmVS32jw5/MaKGfI58aHmt5WeZj7R4rf4OIS+cdx3xxZareyJ/SXHE50hQDZFsrxs8FhNsF0aTxtuDWw==" saltValue="2PTlk3DZ1Ph/uyob2tWwKw==" spinCount="100000" sheet="1" objects="1" scenarios="1"/>
  <mergeCells count="5">
    <mergeCell ref="F3:G3"/>
    <mergeCell ref="H3:I3"/>
    <mergeCell ref="B3:E3"/>
    <mergeCell ref="C24:D24"/>
    <mergeCell ref="C26:D28"/>
  </mergeCells>
  <conditionalFormatting sqref="C26:D28">
    <cfRule type="dataBar" priority="1">
      <dataBar>
        <cfvo type="num" val="-1"/>
        <cfvo type="num" val="1"/>
        <color rgb="FFF8696B"/>
      </dataBar>
      <extLst>
        <ext xmlns:x14="http://schemas.microsoft.com/office/spreadsheetml/2009/9/main" uri="{B025F937-C7B1-47D3-B67F-A62EFF666E3E}">
          <x14:id>{A3B05EF3-62EB-4C1E-A8EE-3BDAC9FCD24D}</x14:id>
        </ext>
      </extLst>
    </cfRule>
  </conditionalFormatting>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dataBar" id="{A3B05EF3-62EB-4C1E-A8EE-3BDAC9FCD24D}">
            <x14:dataBar minLength="0" maxLength="100" gradient="0">
              <x14:cfvo type="num">
                <xm:f>-1</xm:f>
              </x14:cfvo>
              <x14:cfvo type="num">
                <xm:f>1</xm:f>
              </x14:cfvo>
              <x14:negativeFillColor theme="9" tint="0.39997558519241921"/>
              <x14:axisColor rgb="FF000000"/>
            </x14:dataBar>
          </x14:cfRule>
          <xm:sqref>C26:D28</xm:sqref>
        </x14:conditionalFormatting>
      </x14:conditionalFormatting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8"/>
  <dimension ref="B3:K45"/>
  <sheetViews>
    <sheetView showGridLines="0" showRowColHeaders="0" workbookViewId="0">
      <selection activeCell="B17" sqref="B17"/>
    </sheetView>
  </sheetViews>
  <sheetFormatPr baseColWidth="10" defaultRowHeight="15"/>
  <cols>
    <col min="1" max="1" width="5.7109375" customWidth="1"/>
  </cols>
  <sheetData>
    <row r="3" spans="2:11" ht="19.5">
      <c r="B3" s="251" t="s">
        <v>1539</v>
      </c>
      <c r="C3" s="189"/>
      <c r="D3" s="189"/>
      <c r="E3" s="189"/>
      <c r="F3" s="189"/>
      <c r="G3" s="189"/>
      <c r="H3" s="189"/>
      <c r="I3" s="96"/>
      <c r="J3" s="96"/>
      <c r="K3" s="96"/>
    </row>
    <row r="5" spans="2:11">
      <c r="B5" s="201" t="s">
        <v>2376</v>
      </c>
      <c r="C5" s="201"/>
      <c r="D5" s="201"/>
      <c r="E5" s="201"/>
      <c r="F5" s="201"/>
      <c r="G5" s="201"/>
      <c r="H5" s="201"/>
      <c r="I5" s="94"/>
      <c r="J5" s="94"/>
      <c r="K5" s="94"/>
    </row>
    <row r="6" spans="2:11">
      <c r="B6" s="201"/>
      <c r="C6" s="201"/>
      <c r="D6" s="201"/>
      <c r="E6" s="201"/>
      <c r="F6" s="201"/>
      <c r="G6" s="201"/>
      <c r="H6" s="201"/>
      <c r="I6" s="94"/>
      <c r="J6" s="94"/>
      <c r="K6" s="94"/>
    </row>
    <row r="7" spans="2:11">
      <c r="B7" s="39"/>
      <c r="C7" s="39"/>
      <c r="D7" s="39"/>
      <c r="E7" s="39"/>
      <c r="F7" s="39"/>
      <c r="G7" s="39"/>
      <c r="H7" s="39"/>
    </row>
    <row r="8" spans="2:11">
      <c r="B8" s="201" t="s">
        <v>2377</v>
      </c>
      <c r="C8" s="201"/>
      <c r="D8" s="201"/>
      <c r="E8" s="201"/>
      <c r="F8" s="201"/>
      <c r="G8" s="201"/>
      <c r="H8" s="201"/>
      <c r="I8" s="94"/>
      <c r="J8" s="94"/>
      <c r="K8" s="94"/>
    </row>
    <row r="9" spans="2:11">
      <c r="B9" s="134"/>
      <c r="C9" s="134"/>
      <c r="D9" s="134"/>
      <c r="E9" s="134"/>
      <c r="F9" s="134"/>
      <c r="G9" s="134"/>
      <c r="H9" s="134"/>
      <c r="I9" s="110"/>
      <c r="J9" s="110"/>
      <c r="K9" s="110"/>
    </row>
    <row r="10" spans="2:11">
      <c r="B10" s="201" t="s">
        <v>2378</v>
      </c>
      <c r="C10" s="201"/>
      <c r="D10" s="201"/>
      <c r="E10" s="201"/>
      <c r="F10" s="201"/>
      <c r="G10" s="201"/>
      <c r="H10" s="201"/>
      <c r="I10" s="94"/>
      <c r="J10" s="94"/>
      <c r="K10" s="94"/>
    </row>
    <row r="11" spans="2:11">
      <c r="B11" s="134"/>
      <c r="C11" s="134"/>
      <c r="D11" s="134"/>
      <c r="E11" s="134"/>
      <c r="F11" s="134"/>
      <c r="G11" s="134"/>
      <c r="H11" s="134"/>
      <c r="I11" s="110"/>
      <c r="J11" s="110"/>
      <c r="K11" s="110"/>
    </row>
    <row r="12" spans="2:11">
      <c r="B12" s="201" t="s">
        <v>2379</v>
      </c>
      <c r="C12" s="201"/>
      <c r="D12" s="201"/>
      <c r="E12" s="201"/>
      <c r="F12" s="201"/>
      <c r="G12" s="201"/>
      <c r="H12" s="201"/>
      <c r="I12" s="94"/>
      <c r="J12" s="94"/>
      <c r="K12" s="94"/>
    </row>
    <row r="13" spans="2:11">
      <c r="B13" s="134"/>
      <c r="C13" s="134"/>
      <c r="D13" s="134"/>
      <c r="E13" s="134"/>
      <c r="F13" s="134"/>
      <c r="G13" s="134"/>
      <c r="H13" s="134"/>
      <c r="I13" s="110"/>
      <c r="J13" s="110"/>
      <c r="K13" s="110"/>
    </row>
    <row r="14" spans="2:11">
      <c r="B14" s="201" t="s">
        <v>2380</v>
      </c>
      <c r="C14" s="201"/>
      <c r="D14" s="201"/>
      <c r="E14" s="201"/>
      <c r="F14" s="201"/>
      <c r="G14" s="201"/>
      <c r="H14" s="201"/>
      <c r="I14" s="94"/>
      <c r="J14" s="94"/>
      <c r="K14" s="94"/>
    </row>
    <row r="15" spans="2:11">
      <c r="B15" s="134"/>
      <c r="C15" s="134"/>
      <c r="D15" s="134"/>
      <c r="E15" s="134"/>
      <c r="F15" s="134"/>
      <c r="G15" s="134"/>
      <c r="H15" s="134"/>
      <c r="I15" s="110"/>
      <c r="J15" s="110"/>
      <c r="K15" s="110"/>
    </row>
    <row r="16" spans="2:11">
      <c r="B16" s="201" t="s">
        <v>2381</v>
      </c>
      <c r="C16" s="201"/>
      <c r="D16" s="201"/>
      <c r="E16" s="201"/>
      <c r="F16" s="201"/>
      <c r="G16" s="201"/>
      <c r="H16" s="201"/>
      <c r="I16" s="94"/>
      <c r="J16" s="94"/>
      <c r="K16" s="94"/>
    </row>
    <row r="17" spans="2:11">
      <c r="B17" s="134"/>
      <c r="C17" s="134"/>
      <c r="D17" s="134"/>
      <c r="E17" s="134"/>
      <c r="F17" s="134"/>
      <c r="G17" s="134"/>
      <c r="H17" s="134"/>
      <c r="I17" s="110"/>
      <c r="J17" s="110"/>
      <c r="K17" s="110"/>
    </row>
    <row r="18" spans="2:11">
      <c r="B18" s="201" t="s">
        <v>2382</v>
      </c>
      <c r="C18" s="201"/>
      <c r="D18" s="201"/>
      <c r="E18" s="201"/>
      <c r="F18" s="201"/>
      <c r="G18" s="201"/>
      <c r="H18" s="201"/>
      <c r="I18" s="94"/>
      <c r="J18" s="94"/>
      <c r="K18" s="94"/>
    </row>
    <row r="19" spans="2:11">
      <c r="B19" s="134"/>
      <c r="C19" s="134"/>
      <c r="D19" s="134"/>
      <c r="E19" s="134"/>
      <c r="F19" s="134"/>
      <c r="G19" s="134"/>
      <c r="H19" s="134"/>
      <c r="I19" s="110"/>
      <c r="J19" s="110"/>
      <c r="K19" s="110"/>
    </row>
    <row r="20" spans="2:11">
      <c r="B20" s="201" t="s">
        <v>2383</v>
      </c>
      <c r="C20" s="201"/>
      <c r="D20" s="201"/>
      <c r="E20" s="201"/>
      <c r="F20" s="201"/>
      <c r="G20" s="201"/>
      <c r="H20" s="201"/>
      <c r="I20" s="94"/>
      <c r="J20" s="94"/>
      <c r="K20" s="94"/>
    </row>
    <row r="22" spans="2:11">
      <c r="B22" s="252" t="s">
        <v>2469</v>
      </c>
      <c r="C22" s="202"/>
      <c r="D22" s="202"/>
      <c r="E22" s="202"/>
      <c r="F22" s="202"/>
      <c r="G22" s="202"/>
      <c r="H22" s="202"/>
    </row>
    <row r="23" spans="2:11">
      <c r="B23" s="202"/>
      <c r="C23" s="202"/>
      <c r="D23" s="202"/>
      <c r="E23" s="202"/>
      <c r="F23" s="202"/>
      <c r="G23" s="202"/>
      <c r="H23" s="202"/>
    </row>
    <row r="45" spans="5:6" ht="26.25">
      <c r="E45" s="250"/>
      <c r="F45" s="250"/>
    </row>
  </sheetData>
  <sheetProtection algorithmName="SHA-512" hashValue="CUaj31WfDK1o4MZgd9OGPBcRLfzEQt2WxBPUTr8KpCzMoFQ2xP71uzD7Vrya3b8cAfHKplqUysQdVvdI2IKAxA==" saltValue="cvCzTR8Xdo/WXL2GtiY4kQ==" spinCount="100000" sheet="1" objects="1" scenarios="1"/>
  <mergeCells count="11">
    <mergeCell ref="B16:H16"/>
    <mergeCell ref="B18:H18"/>
    <mergeCell ref="B20:H20"/>
    <mergeCell ref="E45:F45"/>
    <mergeCell ref="B3:H3"/>
    <mergeCell ref="B5:H6"/>
    <mergeCell ref="B8:H8"/>
    <mergeCell ref="B10:H10"/>
    <mergeCell ref="B12:H12"/>
    <mergeCell ref="B14:H14"/>
    <mergeCell ref="B22:H23"/>
  </mergeCells>
  <hyperlinks>
    <hyperlink ref="E45:F45" location="'PLAN DE ACCIÓN'!B8" display="REGRESAR"/>
    <hyperlink ref="E45:F45" location="'INSTRUCCIONES II'!A5" display="Siguiente"/>
    <hyperlink ref="E45" location="'INSTRUCCIONES 2'!A1" display="Siguiente"/>
  </hyperlinks>
  <pageMargins left="0.7" right="0.7" top="0.75" bottom="0.75" header="0.3" footer="0.3"/>
  <pageSetup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9"/>
  <dimension ref="B3:I7"/>
  <sheetViews>
    <sheetView showGridLines="0" showRowColHeaders="0" workbookViewId="0"/>
  </sheetViews>
  <sheetFormatPr baseColWidth="10" defaultRowHeight="15"/>
  <cols>
    <col min="1" max="1" width="5.7109375" customWidth="1"/>
  </cols>
  <sheetData>
    <row r="3" spans="2:9" ht="19.5">
      <c r="B3" s="159" t="s">
        <v>1540</v>
      </c>
      <c r="C3" s="159"/>
      <c r="D3" s="159"/>
      <c r="E3" s="159"/>
      <c r="F3" s="159"/>
      <c r="G3" s="181"/>
      <c r="H3" s="181"/>
      <c r="I3" s="115"/>
    </row>
    <row r="4" spans="2:9">
      <c r="B4" s="102"/>
      <c r="C4" s="102"/>
      <c r="D4" s="102"/>
      <c r="E4" s="102"/>
      <c r="F4" s="102"/>
      <c r="G4" s="38"/>
      <c r="H4" s="39"/>
      <c r="I4" s="39"/>
    </row>
    <row r="5" spans="2:9">
      <c r="B5" s="39" t="s">
        <v>2437</v>
      </c>
    </row>
    <row r="6" spans="2:9">
      <c r="B6" s="39"/>
    </row>
    <row r="7" spans="2:9">
      <c r="B7" s="39" t="s">
        <v>2438</v>
      </c>
    </row>
  </sheetData>
  <sheetProtection algorithmName="SHA-512" hashValue="WL85PE/S0V7UZSFlkfEqJ5zl57f5yO2iaagufUECQZmworprA7wpdp0iq5nYJ47jca3RGiPg1yZHq6kYEftVXw==" saltValue="n34qGdwo+czRrYmBIFIzdA==" spinCount="100000" sheet="1" objects="1" scenarios="1"/>
  <mergeCells count="1">
    <mergeCell ref="B3:H3"/>
  </mergeCells>
  <pageMargins left="0.7" right="0.7" top="0.75" bottom="0.75" header="0.3" footer="0.3"/>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dimension ref="B3:H11"/>
  <sheetViews>
    <sheetView showGridLines="0" showRowColHeaders="0" workbookViewId="0"/>
  </sheetViews>
  <sheetFormatPr baseColWidth="10" defaultRowHeight="15"/>
  <cols>
    <col min="1" max="1" width="5.7109375" customWidth="1"/>
  </cols>
  <sheetData>
    <row r="3" spans="2:8" ht="19.5">
      <c r="B3" s="159" t="s">
        <v>2464</v>
      </c>
      <c r="C3" s="159"/>
      <c r="D3" s="159"/>
      <c r="E3" s="159"/>
      <c r="F3" s="159"/>
      <c r="G3" s="181"/>
      <c r="H3" s="181"/>
    </row>
    <row r="5" spans="2:8">
      <c r="B5" s="180" t="s">
        <v>2442</v>
      </c>
      <c r="C5" s="180"/>
      <c r="D5" s="180"/>
      <c r="E5" s="180"/>
      <c r="F5" s="180"/>
      <c r="G5" s="253"/>
      <c r="H5" s="253"/>
    </row>
    <row r="6" spans="2:8">
      <c r="B6" s="180"/>
      <c r="C6" s="180"/>
      <c r="D6" s="180"/>
      <c r="E6" s="180"/>
      <c r="F6" s="180"/>
      <c r="G6" s="253"/>
      <c r="H6" s="253"/>
    </row>
    <row r="7" spans="2:8">
      <c r="B7" s="180"/>
      <c r="C7" s="180"/>
      <c r="D7" s="180"/>
      <c r="E7" s="180"/>
      <c r="F7" s="180"/>
      <c r="G7" s="253"/>
      <c r="H7" s="253"/>
    </row>
    <row r="8" spans="2:8">
      <c r="B8" s="180"/>
      <c r="C8" s="180"/>
      <c r="D8" s="180"/>
      <c r="E8" s="180"/>
      <c r="F8" s="180"/>
      <c r="G8" s="253"/>
      <c r="H8" s="253"/>
    </row>
    <row r="9" spans="2:8">
      <c r="B9" s="180"/>
      <c r="C9" s="180"/>
      <c r="D9" s="180"/>
      <c r="E9" s="180"/>
      <c r="F9" s="180"/>
      <c r="G9" s="253"/>
      <c r="H9" s="253"/>
    </row>
    <row r="10" spans="2:8">
      <c r="B10" s="180"/>
      <c r="C10" s="180"/>
      <c r="D10" s="180"/>
      <c r="E10" s="180"/>
      <c r="F10" s="180"/>
      <c r="G10" s="253"/>
      <c r="H10" s="253"/>
    </row>
    <row r="11" spans="2:8">
      <c r="B11" s="180"/>
      <c r="C11" s="180"/>
      <c r="D11" s="180"/>
      <c r="E11" s="180"/>
      <c r="F11" s="180"/>
      <c r="G11" s="253"/>
      <c r="H11" s="253"/>
    </row>
  </sheetData>
  <sheetProtection algorithmName="SHA-512" hashValue="c6iN0A92KfhitmmCJK7WJe7Uzgau6C6Q8yiLQJGv5rtkHBBqJdeGz+q30js/wJ7MT5+fphvduEHH9z9Rrib5dg==" saltValue="nuw+tI3T36UBOEjp16lfyA==" spinCount="100000" sheet="1" objects="1" scenarios="1"/>
  <mergeCells count="2">
    <mergeCell ref="B3:H3"/>
    <mergeCell ref="B5:H11"/>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B2:D274"/>
  <sheetViews>
    <sheetView showGridLines="0" topLeftCell="C1" workbookViewId="0">
      <selection activeCell="C3" sqref="C3:C274"/>
    </sheetView>
  </sheetViews>
  <sheetFormatPr baseColWidth="10" defaultRowHeight="15"/>
  <cols>
    <col min="1" max="1" width="11.42578125" style="39"/>
    <col min="2" max="2" width="15.85546875" style="39" customWidth="1"/>
    <col min="3" max="3" width="188.85546875" style="39" bestFit="1" customWidth="1"/>
    <col min="4" max="4" width="24.28515625" style="39" bestFit="1" customWidth="1"/>
    <col min="5" max="16384" width="11.42578125" style="39"/>
  </cols>
  <sheetData>
    <row r="2" spans="2:4">
      <c r="B2" s="44" t="s">
        <v>2360</v>
      </c>
      <c r="C2" s="45" t="s">
        <v>2361</v>
      </c>
      <c r="D2" s="46" t="s">
        <v>2362</v>
      </c>
    </row>
    <row r="3" spans="2:4">
      <c r="B3" s="47" t="s">
        <v>1553</v>
      </c>
      <c r="C3" s="48" t="s">
        <v>1554</v>
      </c>
      <c r="D3" s="49" t="s">
        <v>1450</v>
      </c>
    </row>
    <row r="4" spans="2:4">
      <c r="B4" s="47" t="s">
        <v>2351</v>
      </c>
      <c r="C4" s="48" t="s">
        <v>2352</v>
      </c>
      <c r="D4" s="49" t="s">
        <v>2353</v>
      </c>
    </row>
    <row r="5" spans="2:4">
      <c r="B5" s="47" t="s">
        <v>1555</v>
      </c>
      <c r="C5" s="48" t="s">
        <v>1556</v>
      </c>
      <c r="D5" s="49" t="s">
        <v>1557</v>
      </c>
    </row>
    <row r="6" spans="2:4">
      <c r="B6" s="47" t="s">
        <v>1558</v>
      </c>
      <c r="C6" s="48" t="s">
        <v>1559</v>
      </c>
      <c r="D6" s="49" t="s">
        <v>1560</v>
      </c>
    </row>
    <row r="7" spans="2:4">
      <c r="B7" s="47" t="s">
        <v>1561</v>
      </c>
      <c r="C7" s="48" t="s">
        <v>1562</v>
      </c>
      <c r="D7" s="49" t="s">
        <v>1563</v>
      </c>
    </row>
    <row r="8" spans="2:4">
      <c r="B8" s="47" t="s">
        <v>1564</v>
      </c>
      <c r="C8" s="48" t="s">
        <v>1565</v>
      </c>
      <c r="D8" s="49" t="s">
        <v>1566</v>
      </c>
    </row>
    <row r="9" spans="2:4">
      <c r="B9" s="47" t="s">
        <v>1567</v>
      </c>
      <c r="C9" s="48" t="s">
        <v>1568</v>
      </c>
      <c r="D9" s="49" t="s">
        <v>1569</v>
      </c>
    </row>
    <row r="10" spans="2:4">
      <c r="B10" s="47" t="s">
        <v>1570</v>
      </c>
      <c r="C10" s="48" t="s">
        <v>1571</v>
      </c>
      <c r="D10" s="49" t="s">
        <v>1572</v>
      </c>
    </row>
    <row r="11" spans="2:4">
      <c r="B11" s="47" t="s">
        <v>1573</v>
      </c>
      <c r="C11" s="48" t="s">
        <v>1574</v>
      </c>
      <c r="D11" s="49" t="s">
        <v>1575</v>
      </c>
    </row>
    <row r="12" spans="2:4">
      <c r="B12" s="47" t="s">
        <v>1576</v>
      </c>
      <c r="C12" s="48" t="s">
        <v>1577</v>
      </c>
      <c r="D12" s="49" t="s">
        <v>1578</v>
      </c>
    </row>
    <row r="13" spans="2:4">
      <c r="B13" s="47" t="s">
        <v>2354</v>
      </c>
      <c r="C13" s="48" t="s">
        <v>2355</v>
      </c>
      <c r="D13" s="49" t="s">
        <v>2356</v>
      </c>
    </row>
    <row r="14" spans="2:4">
      <c r="B14" s="47" t="s">
        <v>1579</v>
      </c>
      <c r="C14" s="48" t="s">
        <v>1580</v>
      </c>
      <c r="D14" s="49" t="s">
        <v>1581</v>
      </c>
    </row>
    <row r="15" spans="2:4">
      <c r="B15" s="47" t="s">
        <v>1582</v>
      </c>
      <c r="C15" s="48" t="s">
        <v>1583</v>
      </c>
      <c r="D15" s="49" t="s">
        <v>1584</v>
      </c>
    </row>
    <row r="16" spans="2:4">
      <c r="B16" s="47" t="s">
        <v>1585</v>
      </c>
      <c r="C16" s="48" t="s">
        <v>1586</v>
      </c>
      <c r="D16" s="49" t="s">
        <v>1587</v>
      </c>
    </row>
    <row r="17" spans="2:4">
      <c r="B17" s="47" t="s">
        <v>1588</v>
      </c>
      <c r="C17" s="48" t="s">
        <v>1589</v>
      </c>
      <c r="D17" s="49" t="s">
        <v>1590</v>
      </c>
    </row>
    <row r="18" spans="2:4">
      <c r="B18" s="47" t="s">
        <v>1591</v>
      </c>
      <c r="C18" s="48" t="s">
        <v>1592</v>
      </c>
      <c r="D18" s="49" t="s">
        <v>1593</v>
      </c>
    </row>
    <row r="19" spans="2:4">
      <c r="B19" s="47" t="s">
        <v>1594</v>
      </c>
      <c r="C19" s="48" t="s">
        <v>1595</v>
      </c>
      <c r="D19" s="49" t="s">
        <v>1596</v>
      </c>
    </row>
    <row r="20" spans="2:4">
      <c r="B20" s="47" t="s">
        <v>1597</v>
      </c>
      <c r="C20" s="48" t="s">
        <v>1598</v>
      </c>
      <c r="D20" s="49" t="s">
        <v>1599</v>
      </c>
    </row>
    <row r="21" spans="2:4">
      <c r="B21" s="47" t="s">
        <v>1600</v>
      </c>
      <c r="C21" s="48" t="s">
        <v>1601</v>
      </c>
      <c r="D21" s="49" t="s">
        <v>1602</v>
      </c>
    </row>
    <row r="22" spans="2:4">
      <c r="B22" s="47" t="s">
        <v>1603</v>
      </c>
      <c r="C22" s="48" t="s">
        <v>1604</v>
      </c>
      <c r="D22" s="49" t="s">
        <v>1605</v>
      </c>
    </row>
    <row r="23" spans="2:4">
      <c r="B23" s="47" t="s">
        <v>1606</v>
      </c>
      <c r="C23" s="48" t="s">
        <v>1607</v>
      </c>
      <c r="D23" s="49" t="s">
        <v>1608</v>
      </c>
    </row>
    <row r="24" spans="2:4">
      <c r="B24" s="47" t="s">
        <v>1609</v>
      </c>
      <c r="C24" s="48" t="s">
        <v>1610</v>
      </c>
      <c r="D24" s="49" t="s">
        <v>1611</v>
      </c>
    </row>
    <row r="25" spans="2:4">
      <c r="B25" s="47" t="s">
        <v>1612</v>
      </c>
      <c r="C25" s="48" t="s">
        <v>1613</v>
      </c>
      <c r="D25" s="49" t="s">
        <v>1614</v>
      </c>
    </row>
    <row r="26" spans="2:4">
      <c r="B26" s="47" t="s">
        <v>1615</v>
      </c>
      <c r="C26" s="48" t="s">
        <v>1616</v>
      </c>
      <c r="D26" s="49" t="s">
        <v>1617</v>
      </c>
    </row>
    <row r="27" spans="2:4">
      <c r="B27" s="47" t="s">
        <v>1618</v>
      </c>
      <c r="C27" s="48" t="s">
        <v>1619</v>
      </c>
      <c r="D27" s="49" t="s">
        <v>1620</v>
      </c>
    </row>
    <row r="28" spans="2:4">
      <c r="B28" s="47" t="s">
        <v>1621</v>
      </c>
      <c r="C28" s="48" t="s">
        <v>1622</v>
      </c>
      <c r="D28" s="49" t="s">
        <v>1623</v>
      </c>
    </row>
    <row r="29" spans="2:4">
      <c r="B29" s="47" t="s">
        <v>1624</v>
      </c>
      <c r="C29" s="48" t="s">
        <v>1625</v>
      </c>
      <c r="D29" s="49" t="s">
        <v>1626</v>
      </c>
    </row>
    <row r="30" spans="2:4">
      <c r="B30" s="47" t="s">
        <v>1627</v>
      </c>
      <c r="C30" s="48" t="s">
        <v>1628</v>
      </c>
      <c r="D30" s="49" t="s">
        <v>1629</v>
      </c>
    </row>
    <row r="31" spans="2:4">
      <c r="B31" s="47" t="s">
        <v>1630</v>
      </c>
      <c r="C31" s="48" t="s">
        <v>1631</v>
      </c>
      <c r="D31" s="49" t="s">
        <v>1632</v>
      </c>
    </row>
    <row r="32" spans="2:4">
      <c r="B32" s="47" t="s">
        <v>1633</v>
      </c>
      <c r="C32" s="48" t="s">
        <v>1634</v>
      </c>
      <c r="D32" s="49" t="s">
        <v>1635</v>
      </c>
    </row>
    <row r="33" spans="2:4">
      <c r="B33" s="47" t="s">
        <v>1636</v>
      </c>
      <c r="C33" s="48" t="s">
        <v>1637</v>
      </c>
      <c r="D33" s="49" t="s">
        <v>1638</v>
      </c>
    </row>
    <row r="34" spans="2:4">
      <c r="B34" s="47" t="s">
        <v>1639</v>
      </c>
      <c r="C34" s="48" t="s">
        <v>1640</v>
      </c>
      <c r="D34" s="49" t="s">
        <v>1641</v>
      </c>
    </row>
    <row r="35" spans="2:4">
      <c r="B35" s="47" t="s">
        <v>1642</v>
      </c>
      <c r="C35" s="48" t="s">
        <v>1643</v>
      </c>
      <c r="D35" s="49" t="s">
        <v>1644</v>
      </c>
    </row>
    <row r="36" spans="2:4">
      <c r="B36" s="47" t="s">
        <v>2363</v>
      </c>
      <c r="C36" s="48" t="s">
        <v>1645</v>
      </c>
      <c r="D36" s="49" t="s">
        <v>1646</v>
      </c>
    </row>
    <row r="37" spans="2:4">
      <c r="B37" s="47" t="s">
        <v>1647</v>
      </c>
      <c r="C37" s="48" t="s">
        <v>1648</v>
      </c>
      <c r="D37" s="49" t="s">
        <v>1649</v>
      </c>
    </row>
    <row r="38" spans="2:4">
      <c r="B38" s="47" t="s">
        <v>2364</v>
      </c>
      <c r="C38" s="48" t="s">
        <v>1650</v>
      </c>
      <c r="D38" s="49" t="s">
        <v>1651</v>
      </c>
    </row>
    <row r="39" spans="2:4">
      <c r="B39" s="47" t="s">
        <v>1652</v>
      </c>
      <c r="C39" s="48" t="s">
        <v>1653</v>
      </c>
      <c r="D39" s="49" t="s">
        <v>1654</v>
      </c>
    </row>
    <row r="40" spans="2:4">
      <c r="B40" s="47" t="s">
        <v>1655</v>
      </c>
      <c r="C40" s="48" t="s">
        <v>1656</v>
      </c>
      <c r="D40" s="49" t="s">
        <v>1657</v>
      </c>
    </row>
    <row r="41" spans="2:4">
      <c r="B41" s="47" t="s">
        <v>1658</v>
      </c>
      <c r="C41" s="48" t="s">
        <v>1659</v>
      </c>
      <c r="D41" s="49" t="s">
        <v>1660</v>
      </c>
    </row>
    <row r="42" spans="2:4">
      <c r="B42" s="47" t="s">
        <v>1661</v>
      </c>
      <c r="C42" s="48" t="s">
        <v>1662</v>
      </c>
      <c r="D42" s="49" t="s">
        <v>1663</v>
      </c>
    </row>
    <row r="43" spans="2:4">
      <c r="B43" s="47" t="s">
        <v>1664</v>
      </c>
      <c r="C43" s="48" t="s">
        <v>1665</v>
      </c>
      <c r="D43" s="49" t="s">
        <v>1666</v>
      </c>
    </row>
    <row r="44" spans="2:4">
      <c r="B44" s="47" t="s">
        <v>1667</v>
      </c>
      <c r="C44" s="48" t="s">
        <v>1668</v>
      </c>
      <c r="D44" s="49" t="s">
        <v>1669</v>
      </c>
    </row>
    <row r="45" spans="2:4">
      <c r="B45" s="47" t="s">
        <v>1670</v>
      </c>
      <c r="C45" s="48" t="s">
        <v>1671</v>
      </c>
      <c r="D45" s="49" t="s">
        <v>1672</v>
      </c>
    </row>
    <row r="46" spans="2:4">
      <c r="B46" s="47" t="s">
        <v>1673</v>
      </c>
      <c r="C46" s="48" t="s">
        <v>1674</v>
      </c>
      <c r="D46" s="49" t="s">
        <v>1675</v>
      </c>
    </row>
    <row r="47" spans="2:4">
      <c r="B47" s="47" t="s">
        <v>1676</v>
      </c>
      <c r="C47" s="48" t="s">
        <v>1677</v>
      </c>
      <c r="D47" s="49" t="s">
        <v>1678</v>
      </c>
    </row>
    <row r="48" spans="2:4">
      <c r="B48" s="47" t="s">
        <v>1679</v>
      </c>
      <c r="C48" s="48" t="s">
        <v>1680</v>
      </c>
      <c r="D48" s="49" t="s">
        <v>1681</v>
      </c>
    </row>
    <row r="49" spans="2:4">
      <c r="B49" s="47" t="s">
        <v>2348</v>
      </c>
      <c r="C49" s="48" t="s">
        <v>2349</v>
      </c>
      <c r="D49" s="49" t="s">
        <v>2350</v>
      </c>
    </row>
    <row r="50" spans="2:4">
      <c r="B50" s="47" t="s">
        <v>1682</v>
      </c>
      <c r="C50" s="48" t="s">
        <v>1683</v>
      </c>
      <c r="D50" s="49" t="s">
        <v>1684</v>
      </c>
    </row>
    <row r="51" spans="2:4">
      <c r="B51" s="47" t="s">
        <v>1685</v>
      </c>
      <c r="C51" s="48" t="s">
        <v>1686</v>
      </c>
      <c r="D51" s="49" t="s">
        <v>1687</v>
      </c>
    </row>
    <row r="52" spans="2:4">
      <c r="B52" s="47" t="s">
        <v>1688</v>
      </c>
      <c r="C52" s="48" t="s">
        <v>1689</v>
      </c>
      <c r="D52" s="49" t="s">
        <v>1690</v>
      </c>
    </row>
    <row r="53" spans="2:4">
      <c r="B53" s="47" t="s">
        <v>1691</v>
      </c>
      <c r="C53" s="48" t="s">
        <v>1692</v>
      </c>
      <c r="D53" s="49" t="s">
        <v>1693</v>
      </c>
    </row>
    <row r="54" spans="2:4">
      <c r="B54" s="47" t="s">
        <v>1694</v>
      </c>
      <c r="C54" s="48" t="s">
        <v>1695</v>
      </c>
      <c r="D54" s="49" t="s">
        <v>1696</v>
      </c>
    </row>
    <row r="55" spans="2:4">
      <c r="B55" s="47" t="s">
        <v>1697</v>
      </c>
      <c r="C55" s="48" t="s">
        <v>1698</v>
      </c>
      <c r="D55" s="49" t="s">
        <v>1699</v>
      </c>
    </row>
    <row r="56" spans="2:4">
      <c r="B56" s="47" t="s">
        <v>1700</v>
      </c>
      <c r="C56" s="48" t="s">
        <v>1701</v>
      </c>
      <c r="D56" s="49" t="s">
        <v>1702</v>
      </c>
    </row>
    <row r="57" spans="2:4">
      <c r="B57" s="47" t="s">
        <v>1703</v>
      </c>
      <c r="C57" s="48" t="s">
        <v>1704</v>
      </c>
      <c r="D57" s="49" t="s">
        <v>1705</v>
      </c>
    </row>
    <row r="58" spans="2:4">
      <c r="B58" s="47" t="s">
        <v>1706</v>
      </c>
      <c r="C58" s="48" t="s">
        <v>1707</v>
      </c>
      <c r="D58" s="49" t="s">
        <v>1708</v>
      </c>
    </row>
    <row r="59" spans="2:4">
      <c r="B59" s="47" t="s">
        <v>1709</v>
      </c>
      <c r="C59" s="48" t="s">
        <v>1710</v>
      </c>
      <c r="D59" s="49" t="s">
        <v>1711</v>
      </c>
    </row>
    <row r="60" spans="2:4">
      <c r="B60" s="47" t="s">
        <v>1712</v>
      </c>
      <c r="C60" s="48" t="s">
        <v>1713</v>
      </c>
      <c r="D60" s="49" t="s">
        <v>1714</v>
      </c>
    </row>
    <row r="61" spans="2:4">
      <c r="B61" s="47" t="s">
        <v>1715</v>
      </c>
      <c r="C61" s="48" t="s">
        <v>1716</v>
      </c>
      <c r="D61" s="49" t="s">
        <v>1717</v>
      </c>
    </row>
    <row r="62" spans="2:4">
      <c r="B62" s="47" t="s">
        <v>1718</v>
      </c>
      <c r="C62" s="48" t="s">
        <v>1719</v>
      </c>
      <c r="D62" s="49" t="s">
        <v>1720</v>
      </c>
    </row>
    <row r="63" spans="2:4">
      <c r="B63" s="47" t="s">
        <v>1721</v>
      </c>
      <c r="C63" s="48" t="s">
        <v>1722</v>
      </c>
      <c r="D63" s="49" t="s">
        <v>1723</v>
      </c>
    </row>
    <row r="64" spans="2:4">
      <c r="B64" s="47" t="s">
        <v>1724</v>
      </c>
      <c r="C64" s="48" t="s">
        <v>1725</v>
      </c>
      <c r="D64" s="49" t="s">
        <v>1726</v>
      </c>
    </row>
    <row r="65" spans="2:4">
      <c r="B65" s="47" t="s">
        <v>1727</v>
      </c>
      <c r="C65" s="48" t="s">
        <v>1728</v>
      </c>
      <c r="D65" s="49" t="s">
        <v>1729</v>
      </c>
    </row>
    <row r="66" spans="2:4">
      <c r="B66" s="47" t="s">
        <v>1730</v>
      </c>
      <c r="C66" s="48" t="s">
        <v>1731</v>
      </c>
      <c r="D66" s="49" t="s">
        <v>1732</v>
      </c>
    </row>
    <row r="67" spans="2:4">
      <c r="B67" s="47" t="s">
        <v>1733</v>
      </c>
      <c r="C67" s="48" t="s">
        <v>1734</v>
      </c>
      <c r="D67" s="49" t="s">
        <v>1735</v>
      </c>
    </row>
    <row r="68" spans="2:4">
      <c r="B68" s="47" t="s">
        <v>1736</v>
      </c>
      <c r="C68" s="48" t="s">
        <v>1737</v>
      </c>
      <c r="D68" s="49" t="s">
        <v>1738</v>
      </c>
    </row>
    <row r="69" spans="2:4">
      <c r="B69" s="47" t="s">
        <v>1739</v>
      </c>
      <c r="C69" s="48" t="s">
        <v>1740</v>
      </c>
      <c r="D69" s="49" t="s">
        <v>1741</v>
      </c>
    </row>
    <row r="70" spans="2:4">
      <c r="B70" s="47" t="s">
        <v>1742</v>
      </c>
      <c r="C70" s="48" t="s">
        <v>1743</v>
      </c>
      <c r="D70" s="49" t="s">
        <v>1744</v>
      </c>
    </row>
    <row r="71" spans="2:4">
      <c r="B71" s="47" t="s">
        <v>1745</v>
      </c>
      <c r="C71" s="48" t="s">
        <v>1746</v>
      </c>
      <c r="D71" s="49" t="s">
        <v>1747</v>
      </c>
    </row>
    <row r="72" spans="2:4">
      <c r="B72" s="47" t="s">
        <v>1748</v>
      </c>
      <c r="C72" s="48" t="s">
        <v>1749</v>
      </c>
      <c r="D72" s="49" t="s">
        <v>1750</v>
      </c>
    </row>
    <row r="73" spans="2:4">
      <c r="B73" s="47" t="s">
        <v>1751</v>
      </c>
      <c r="C73" s="48" t="s">
        <v>1752</v>
      </c>
      <c r="D73" s="49" t="s">
        <v>1753</v>
      </c>
    </row>
    <row r="74" spans="2:4">
      <c r="B74" s="47" t="s">
        <v>1754</v>
      </c>
      <c r="C74" s="48" t="s">
        <v>1755</v>
      </c>
      <c r="D74" s="49" t="s">
        <v>1756</v>
      </c>
    </row>
    <row r="75" spans="2:4">
      <c r="B75" s="47" t="s">
        <v>1757</v>
      </c>
      <c r="C75" s="48" t="s">
        <v>1758</v>
      </c>
      <c r="D75" s="49" t="s">
        <v>1759</v>
      </c>
    </row>
    <row r="76" spans="2:4">
      <c r="B76" s="47" t="s">
        <v>1760</v>
      </c>
      <c r="C76" s="48" t="s">
        <v>1761</v>
      </c>
      <c r="D76" s="49" t="s">
        <v>1762</v>
      </c>
    </row>
    <row r="77" spans="2:4">
      <c r="B77" s="47" t="s">
        <v>1763</v>
      </c>
      <c r="C77" s="48" t="s">
        <v>1764</v>
      </c>
      <c r="D77" s="49" t="s">
        <v>1765</v>
      </c>
    </row>
    <row r="78" spans="2:4">
      <c r="B78" s="47" t="s">
        <v>1766</v>
      </c>
      <c r="C78" s="48" t="s">
        <v>1767</v>
      </c>
      <c r="D78" s="49" t="s">
        <v>1768</v>
      </c>
    </row>
    <row r="79" spans="2:4">
      <c r="B79" s="47" t="s">
        <v>1769</v>
      </c>
      <c r="C79" s="48" t="s">
        <v>1770</v>
      </c>
      <c r="D79" s="49" t="s">
        <v>1771</v>
      </c>
    </row>
    <row r="80" spans="2:4">
      <c r="B80" s="47" t="s">
        <v>1772</v>
      </c>
      <c r="C80" s="48" t="s">
        <v>1773</v>
      </c>
      <c r="D80" s="49" t="s">
        <v>1774</v>
      </c>
    </row>
    <row r="81" spans="2:4">
      <c r="B81" s="47" t="s">
        <v>1775</v>
      </c>
      <c r="C81" s="48" t="s">
        <v>1776</v>
      </c>
      <c r="D81" s="49" t="s">
        <v>1777</v>
      </c>
    </row>
    <row r="82" spans="2:4">
      <c r="B82" s="47" t="s">
        <v>1778</v>
      </c>
      <c r="C82" s="48" t="s">
        <v>1779</v>
      </c>
      <c r="D82" s="49" t="s">
        <v>1780</v>
      </c>
    </row>
    <row r="83" spans="2:4">
      <c r="B83" s="47" t="s">
        <v>1781</v>
      </c>
      <c r="C83" s="48" t="s">
        <v>1782</v>
      </c>
      <c r="D83" s="49" t="s">
        <v>1783</v>
      </c>
    </row>
    <row r="84" spans="2:4">
      <c r="B84" s="47" t="s">
        <v>1784</v>
      </c>
      <c r="C84" s="48" t="s">
        <v>1785</v>
      </c>
      <c r="D84" s="49" t="s">
        <v>1786</v>
      </c>
    </row>
    <row r="85" spans="2:4">
      <c r="B85" s="47" t="s">
        <v>2365</v>
      </c>
      <c r="C85" s="48" t="s">
        <v>1787</v>
      </c>
      <c r="D85" s="49" t="s">
        <v>1788</v>
      </c>
    </row>
    <row r="86" spans="2:4">
      <c r="B86" s="47" t="s">
        <v>1789</v>
      </c>
      <c r="C86" s="48" t="s">
        <v>1790</v>
      </c>
      <c r="D86" s="49" t="s">
        <v>1791</v>
      </c>
    </row>
    <row r="87" spans="2:4">
      <c r="B87" s="47" t="s">
        <v>1792</v>
      </c>
      <c r="C87" s="48" t="s">
        <v>1793</v>
      </c>
      <c r="D87" s="49" t="s">
        <v>1794</v>
      </c>
    </row>
    <row r="88" spans="2:4">
      <c r="B88" s="47" t="s">
        <v>1795</v>
      </c>
      <c r="C88" s="48" t="s">
        <v>1796</v>
      </c>
      <c r="D88" s="49" t="s">
        <v>1797</v>
      </c>
    </row>
    <row r="89" spans="2:4">
      <c r="B89" s="47" t="s">
        <v>1798</v>
      </c>
      <c r="C89" s="48" t="s">
        <v>1799</v>
      </c>
      <c r="D89" s="49" t="s">
        <v>1800</v>
      </c>
    </row>
    <row r="90" spans="2:4">
      <c r="B90" s="47" t="s">
        <v>1801</v>
      </c>
      <c r="C90" s="48" t="s">
        <v>1802</v>
      </c>
      <c r="D90" s="49" t="s">
        <v>1803</v>
      </c>
    </row>
    <row r="91" spans="2:4">
      <c r="B91" s="47" t="s">
        <v>1804</v>
      </c>
      <c r="C91" s="48" t="s">
        <v>1805</v>
      </c>
      <c r="D91" s="49" t="s">
        <v>1806</v>
      </c>
    </row>
    <row r="92" spans="2:4">
      <c r="B92" s="47" t="s">
        <v>1807</v>
      </c>
      <c r="C92" s="48" t="s">
        <v>1808</v>
      </c>
      <c r="D92" s="49" t="s">
        <v>1809</v>
      </c>
    </row>
    <row r="93" spans="2:4">
      <c r="B93" s="47" t="s">
        <v>1810</v>
      </c>
      <c r="C93" s="48" t="s">
        <v>1811</v>
      </c>
      <c r="D93" s="49" t="s">
        <v>1812</v>
      </c>
    </row>
    <row r="94" spans="2:4">
      <c r="B94" s="47" t="s">
        <v>1813</v>
      </c>
      <c r="C94" s="48" t="s">
        <v>1814</v>
      </c>
      <c r="D94" s="49" t="s">
        <v>1815</v>
      </c>
    </row>
    <row r="95" spans="2:4">
      <c r="B95" s="47" t="s">
        <v>1816</v>
      </c>
      <c r="C95" s="48" t="s">
        <v>1817</v>
      </c>
      <c r="D95" s="49" t="s">
        <v>1818</v>
      </c>
    </row>
    <row r="96" spans="2:4">
      <c r="B96" s="47" t="s">
        <v>1819</v>
      </c>
      <c r="C96" s="48" t="s">
        <v>1820</v>
      </c>
      <c r="D96" s="49" t="s">
        <v>1821</v>
      </c>
    </row>
    <row r="97" spans="2:4">
      <c r="B97" s="47" t="s">
        <v>1822</v>
      </c>
      <c r="C97" s="48" t="s">
        <v>1823</v>
      </c>
      <c r="D97" s="49" t="s">
        <v>1824</v>
      </c>
    </row>
    <row r="98" spans="2:4">
      <c r="B98" s="47" t="s">
        <v>1825</v>
      </c>
      <c r="C98" s="48" t="s">
        <v>1826</v>
      </c>
      <c r="D98" s="49" t="s">
        <v>1827</v>
      </c>
    </row>
    <row r="99" spans="2:4">
      <c r="B99" s="47" t="s">
        <v>1828</v>
      </c>
      <c r="C99" s="48" t="s">
        <v>1829</v>
      </c>
      <c r="D99" s="49" t="s">
        <v>1830</v>
      </c>
    </row>
    <row r="100" spans="2:4">
      <c r="B100" s="47" t="s">
        <v>1831</v>
      </c>
      <c r="C100" s="48" t="s">
        <v>1832</v>
      </c>
      <c r="D100" s="49" t="s">
        <v>1833</v>
      </c>
    </row>
    <row r="101" spans="2:4">
      <c r="B101" s="47" t="s">
        <v>1834</v>
      </c>
      <c r="C101" s="48" t="s">
        <v>1835</v>
      </c>
      <c r="D101" s="49" t="s">
        <v>1836</v>
      </c>
    </row>
    <row r="102" spans="2:4">
      <c r="B102" s="47" t="s">
        <v>1837</v>
      </c>
      <c r="C102" s="48" t="s">
        <v>1838</v>
      </c>
      <c r="D102" s="49" t="s">
        <v>1839</v>
      </c>
    </row>
    <row r="103" spans="2:4">
      <c r="B103" s="47" t="s">
        <v>1840</v>
      </c>
      <c r="C103" s="48" t="s">
        <v>1841</v>
      </c>
      <c r="D103" s="49" t="s">
        <v>1842</v>
      </c>
    </row>
    <row r="104" spans="2:4">
      <c r="B104" s="47" t="s">
        <v>1843</v>
      </c>
      <c r="C104" s="48" t="s">
        <v>1844</v>
      </c>
      <c r="D104" s="49" t="s">
        <v>1845</v>
      </c>
    </row>
    <row r="105" spans="2:4">
      <c r="B105" s="47" t="s">
        <v>2367</v>
      </c>
      <c r="C105" s="48" t="s">
        <v>2358</v>
      </c>
      <c r="D105" s="49" t="s">
        <v>2359</v>
      </c>
    </row>
    <row r="106" spans="2:4">
      <c r="B106" s="47" t="s">
        <v>1846</v>
      </c>
      <c r="C106" s="48" t="s">
        <v>1847</v>
      </c>
      <c r="D106" s="49" t="s">
        <v>1848</v>
      </c>
    </row>
    <row r="107" spans="2:4">
      <c r="B107" s="47" t="s">
        <v>1849</v>
      </c>
      <c r="C107" s="48" t="s">
        <v>1850</v>
      </c>
      <c r="D107" s="49" t="s">
        <v>1851</v>
      </c>
    </row>
    <row r="108" spans="2:4">
      <c r="B108" s="47" t="s">
        <v>1852</v>
      </c>
      <c r="C108" s="48" t="s">
        <v>1853</v>
      </c>
      <c r="D108" s="49" t="s">
        <v>1854</v>
      </c>
    </row>
    <row r="109" spans="2:4">
      <c r="B109" s="47" t="s">
        <v>1855</v>
      </c>
      <c r="C109" s="48" t="s">
        <v>1856</v>
      </c>
      <c r="D109" s="49" t="s">
        <v>1857</v>
      </c>
    </row>
    <row r="110" spans="2:4">
      <c r="B110" s="47" t="s">
        <v>1858</v>
      </c>
      <c r="C110" s="48" t="s">
        <v>1859</v>
      </c>
      <c r="D110" s="49" t="s">
        <v>1860</v>
      </c>
    </row>
    <row r="111" spans="2:4">
      <c r="B111" s="47" t="s">
        <v>1861</v>
      </c>
      <c r="C111" s="48" t="s">
        <v>1862</v>
      </c>
      <c r="D111" s="49" t="s">
        <v>1863</v>
      </c>
    </row>
    <row r="112" spans="2:4">
      <c r="B112" s="47" t="s">
        <v>1864</v>
      </c>
      <c r="C112" s="48" t="s">
        <v>1865</v>
      </c>
      <c r="D112" s="49" t="s">
        <v>1866</v>
      </c>
    </row>
    <row r="113" spans="2:4">
      <c r="B113" s="47" t="s">
        <v>1867</v>
      </c>
      <c r="C113" s="48" t="s">
        <v>1868</v>
      </c>
      <c r="D113" s="49" t="s">
        <v>1869</v>
      </c>
    </row>
    <row r="114" spans="2:4">
      <c r="B114" s="47" t="s">
        <v>1870</v>
      </c>
      <c r="C114" s="48" t="s">
        <v>1871</v>
      </c>
      <c r="D114" s="49" t="s">
        <v>1872</v>
      </c>
    </row>
    <row r="115" spans="2:4">
      <c r="B115" s="47" t="s">
        <v>1873</v>
      </c>
      <c r="C115" s="48" t="s">
        <v>1874</v>
      </c>
      <c r="D115" s="49" t="s">
        <v>1875</v>
      </c>
    </row>
    <row r="116" spans="2:4">
      <c r="B116" s="47" t="s">
        <v>1876</v>
      </c>
      <c r="C116" s="48" t="s">
        <v>1877</v>
      </c>
      <c r="D116" s="49" t="s">
        <v>1878</v>
      </c>
    </row>
    <row r="117" spans="2:4">
      <c r="B117" s="47" t="s">
        <v>1879</v>
      </c>
      <c r="C117" s="48" t="s">
        <v>1880</v>
      </c>
      <c r="D117" s="49" t="s">
        <v>1881</v>
      </c>
    </row>
    <row r="118" spans="2:4">
      <c r="B118" s="47" t="s">
        <v>1882</v>
      </c>
      <c r="C118" s="48" t="s">
        <v>1883</v>
      </c>
      <c r="D118" s="49" t="s">
        <v>1884</v>
      </c>
    </row>
    <row r="119" spans="2:4">
      <c r="B119" s="47" t="s">
        <v>1885</v>
      </c>
      <c r="C119" s="48" t="s">
        <v>1886</v>
      </c>
      <c r="D119" s="49" t="s">
        <v>1887</v>
      </c>
    </row>
    <row r="120" spans="2:4">
      <c r="B120" s="47" t="s">
        <v>1888</v>
      </c>
      <c r="C120" s="48" t="s">
        <v>1889</v>
      </c>
      <c r="D120" s="49" t="s">
        <v>1890</v>
      </c>
    </row>
    <row r="121" spans="2:4">
      <c r="B121" s="47" t="s">
        <v>1891</v>
      </c>
      <c r="C121" s="48" t="s">
        <v>1892</v>
      </c>
      <c r="D121" s="49" t="s">
        <v>1893</v>
      </c>
    </row>
    <row r="122" spans="2:4">
      <c r="B122" s="47" t="s">
        <v>1894</v>
      </c>
      <c r="C122" s="48" t="s">
        <v>1895</v>
      </c>
      <c r="D122" s="49" t="s">
        <v>1896</v>
      </c>
    </row>
    <row r="123" spans="2:4">
      <c r="B123" s="47" t="s">
        <v>1897</v>
      </c>
      <c r="C123" s="48" t="s">
        <v>1898</v>
      </c>
      <c r="D123" s="49" t="s">
        <v>1899</v>
      </c>
    </row>
    <row r="124" spans="2:4">
      <c r="B124" s="47" t="s">
        <v>1900</v>
      </c>
      <c r="C124" s="48" t="s">
        <v>1901</v>
      </c>
      <c r="D124" s="49" t="s">
        <v>1902</v>
      </c>
    </row>
    <row r="125" spans="2:4">
      <c r="B125" s="47" t="s">
        <v>1903</v>
      </c>
      <c r="C125" s="48" t="s">
        <v>1904</v>
      </c>
      <c r="D125" s="49" t="s">
        <v>1905</v>
      </c>
    </row>
    <row r="126" spans="2:4">
      <c r="B126" s="47" t="s">
        <v>1906</v>
      </c>
      <c r="C126" s="48" t="s">
        <v>1907</v>
      </c>
      <c r="D126" s="49" t="s">
        <v>1908</v>
      </c>
    </row>
    <row r="127" spans="2:4">
      <c r="B127" s="47" t="s">
        <v>1909</v>
      </c>
      <c r="C127" s="48" t="s">
        <v>1910</v>
      </c>
      <c r="D127" s="49" t="s">
        <v>1911</v>
      </c>
    </row>
    <row r="128" spans="2:4">
      <c r="B128" s="47" t="s">
        <v>1912</v>
      </c>
      <c r="C128" s="48" t="s">
        <v>1913</v>
      </c>
      <c r="D128" s="49" t="s">
        <v>1914</v>
      </c>
    </row>
    <row r="129" spans="2:4">
      <c r="B129" s="47" t="s">
        <v>1915</v>
      </c>
      <c r="C129" s="48" t="s">
        <v>1916</v>
      </c>
      <c r="D129" s="49" t="s">
        <v>1917</v>
      </c>
    </row>
    <row r="130" spans="2:4">
      <c r="B130" s="47" t="s">
        <v>1918</v>
      </c>
      <c r="C130" s="48" t="s">
        <v>1919</v>
      </c>
      <c r="D130" s="49" t="s">
        <v>1920</v>
      </c>
    </row>
    <row r="131" spans="2:4">
      <c r="B131" s="47" t="s">
        <v>1921</v>
      </c>
      <c r="C131" s="48" t="s">
        <v>1922</v>
      </c>
      <c r="D131" s="49" t="s">
        <v>1923</v>
      </c>
    </row>
    <row r="132" spans="2:4">
      <c r="B132" s="47" t="s">
        <v>1924</v>
      </c>
      <c r="C132" s="48" t="s">
        <v>1925</v>
      </c>
      <c r="D132" s="49" t="s">
        <v>1926</v>
      </c>
    </row>
    <row r="133" spans="2:4">
      <c r="B133" s="47" t="s">
        <v>1927</v>
      </c>
      <c r="C133" s="48" t="s">
        <v>1928</v>
      </c>
      <c r="D133" s="49" t="s">
        <v>1929</v>
      </c>
    </row>
    <row r="134" spans="2:4">
      <c r="B134" s="47" t="s">
        <v>1930</v>
      </c>
      <c r="C134" s="48" t="s">
        <v>1931</v>
      </c>
      <c r="D134" s="49" t="s">
        <v>1932</v>
      </c>
    </row>
    <row r="135" spans="2:4">
      <c r="B135" s="47" t="s">
        <v>1933</v>
      </c>
      <c r="C135" s="48" t="s">
        <v>1934</v>
      </c>
      <c r="D135" s="49" t="s">
        <v>1935</v>
      </c>
    </row>
    <row r="136" spans="2:4">
      <c r="B136" s="47" t="s">
        <v>1936</v>
      </c>
      <c r="C136" s="48" t="s">
        <v>1937</v>
      </c>
      <c r="D136" s="49" t="s">
        <v>1938</v>
      </c>
    </row>
    <row r="137" spans="2:4">
      <c r="B137" s="47" t="s">
        <v>1939</v>
      </c>
      <c r="C137" s="48" t="s">
        <v>1940</v>
      </c>
      <c r="D137" s="49" t="s">
        <v>1941</v>
      </c>
    </row>
    <row r="138" spans="2:4">
      <c r="B138" s="47" t="s">
        <v>1942</v>
      </c>
      <c r="C138" s="48" t="s">
        <v>1943</v>
      </c>
      <c r="D138" s="49" t="s">
        <v>1944</v>
      </c>
    </row>
    <row r="139" spans="2:4">
      <c r="B139" s="47" t="s">
        <v>1945</v>
      </c>
      <c r="C139" s="48" t="s">
        <v>1946</v>
      </c>
      <c r="D139" s="49" t="s">
        <v>1947</v>
      </c>
    </row>
    <row r="140" spans="2:4">
      <c r="B140" s="47" t="s">
        <v>1948</v>
      </c>
      <c r="C140" s="48" t="s">
        <v>1949</v>
      </c>
      <c r="D140" s="49" t="s">
        <v>1950</v>
      </c>
    </row>
    <row r="141" spans="2:4">
      <c r="B141" s="47" t="s">
        <v>1951</v>
      </c>
      <c r="C141" s="48" t="s">
        <v>1952</v>
      </c>
      <c r="D141" s="49" t="s">
        <v>1953</v>
      </c>
    </row>
    <row r="142" spans="2:4">
      <c r="B142" s="47" t="s">
        <v>1954</v>
      </c>
      <c r="C142" s="48" t="s">
        <v>1955</v>
      </c>
      <c r="D142" s="49" t="s">
        <v>1956</v>
      </c>
    </row>
    <row r="143" spans="2:4">
      <c r="B143" s="47" t="s">
        <v>1957</v>
      </c>
      <c r="C143" s="48" t="s">
        <v>1958</v>
      </c>
      <c r="D143" s="49" t="s">
        <v>1959</v>
      </c>
    </row>
    <row r="144" spans="2:4">
      <c r="B144" s="47" t="s">
        <v>1960</v>
      </c>
      <c r="C144" s="48" t="s">
        <v>1961</v>
      </c>
      <c r="D144" s="49" t="s">
        <v>1962</v>
      </c>
    </row>
    <row r="145" spans="2:4">
      <c r="B145" s="47" t="s">
        <v>1963</v>
      </c>
      <c r="C145" s="48" t="s">
        <v>1964</v>
      </c>
      <c r="D145" s="49" t="s">
        <v>1965</v>
      </c>
    </row>
    <row r="146" spans="2:4">
      <c r="B146" s="47" t="s">
        <v>2366</v>
      </c>
      <c r="C146" s="48" t="s">
        <v>2371</v>
      </c>
      <c r="D146" s="49" t="s">
        <v>2357</v>
      </c>
    </row>
    <row r="147" spans="2:4">
      <c r="B147" s="47" t="s">
        <v>1966</v>
      </c>
      <c r="C147" s="48" t="s">
        <v>1967</v>
      </c>
      <c r="D147" s="49" t="s">
        <v>1968</v>
      </c>
    </row>
    <row r="148" spans="2:4">
      <c r="B148" s="47" t="s">
        <v>1969</v>
      </c>
      <c r="C148" s="48" t="s">
        <v>1970</v>
      </c>
      <c r="D148" s="49" t="s">
        <v>1971</v>
      </c>
    </row>
    <row r="149" spans="2:4">
      <c r="B149" s="47" t="s">
        <v>1972</v>
      </c>
      <c r="C149" s="48" t="s">
        <v>1973</v>
      </c>
      <c r="D149" s="49" t="s">
        <v>1974</v>
      </c>
    </row>
    <row r="150" spans="2:4">
      <c r="B150" s="47" t="s">
        <v>1975</v>
      </c>
      <c r="C150" s="48" t="s">
        <v>1976</v>
      </c>
      <c r="D150" s="49" t="s">
        <v>1977</v>
      </c>
    </row>
    <row r="151" spans="2:4">
      <c r="B151" s="47" t="s">
        <v>1978</v>
      </c>
      <c r="C151" s="48" t="s">
        <v>1979</v>
      </c>
      <c r="D151" s="49" t="s">
        <v>1980</v>
      </c>
    </row>
    <row r="152" spans="2:4">
      <c r="B152" s="47" t="s">
        <v>1981</v>
      </c>
      <c r="C152" s="48" t="s">
        <v>1982</v>
      </c>
      <c r="D152" s="49" t="s">
        <v>1983</v>
      </c>
    </row>
    <row r="153" spans="2:4">
      <c r="B153" s="47" t="s">
        <v>1984</v>
      </c>
      <c r="C153" s="48" t="s">
        <v>1985</v>
      </c>
      <c r="D153" s="49" t="s">
        <v>1986</v>
      </c>
    </row>
    <row r="154" spans="2:4">
      <c r="B154" s="47" t="s">
        <v>1987</v>
      </c>
      <c r="C154" s="48" t="s">
        <v>1988</v>
      </c>
      <c r="D154" s="49" t="s">
        <v>1989</v>
      </c>
    </row>
    <row r="155" spans="2:4">
      <c r="B155" s="47" t="s">
        <v>1990</v>
      </c>
      <c r="C155" s="48" t="s">
        <v>1991</v>
      </c>
      <c r="D155" s="49" t="s">
        <v>1992</v>
      </c>
    </row>
    <row r="156" spans="2:4">
      <c r="B156" s="47" t="s">
        <v>1993</v>
      </c>
      <c r="C156" s="48" t="s">
        <v>1994</v>
      </c>
      <c r="D156" s="49" t="s">
        <v>1995</v>
      </c>
    </row>
    <row r="157" spans="2:4">
      <c r="B157" s="47" t="s">
        <v>1996</v>
      </c>
      <c r="C157" s="48" t="s">
        <v>1997</v>
      </c>
      <c r="D157" s="49" t="s">
        <v>1998</v>
      </c>
    </row>
    <row r="158" spans="2:4">
      <c r="B158" s="47" t="s">
        <v>1999</v>
      </c>
      <c r="C158" s="48" t="s">
        <v>2000</v>
      </c>
      <c r="D158" s="49" t="s">
        <v>2001</v>
      </c>
    </row>
    <row r="159" spans="2:4">
      <c r="B159" s="47" t="s">
        <v>2002</v>
      </c>
      <c r="C159" s="48" t="s">
        <v>2003</v>
      </c>
      <c r="D159" s="49" t="s">
        <v>2004</v>
      </c>
    </row>
    <row r="160" spans="2:4">
      <c r="B160" s="47" t="s">
        <v>2005</v>
      </c>
      <c r="C160" s="48" t="s">
        <v>2006</v>
      </c>
      <c r="D160" s="49" t="s">
        <v>2007</v>
      </c>
    </row>
    <row r="161" spans="2:4">
      <c r="B161" s="47" t="s">
        <v>2008</v>
      </c>
      <c r="C161" s="48" t="s">
        <v>2009</v>
      </c>
      <c r="D161" s="49" t="s">
        <v>2010</v>
      </c>
    </row>
    <row r="162" spans="2:4">
      <c r="B162" s="47" t="s">
        <v>2011</v>
      </c>
      <c r="C162" s="48" t="s">
        <v>2012</v>
      </c>
      <c r="D162" s="49" t="s">
        <v>2013</v>
      </c>
    </row>
    <row r="163" spans="2:4">
      <c r="B163" s="47" t="s">
        <v>2014</v>
      </c>
      <c r="C163" s="48" t="s">
        <v>2015</v>
      </c>
      <c r="D163" s="49" t="s">
        <v>2016</v>
      </c>
    </row>
    <row r="164" spans="2:4">
      <c r="B164" s="47" t="s">
        <v>2017</v>
      </c>
      <c r="C164" s="48" t="s">
        <v>2018</v>
      </c>
      <c r="D164" s="49" t="s">
        <v>2019</v>
      </c>
    </row>
    <row r="165" spans="2:4">
      <c r="B165" s="47" t="s">
        <v>2020</v>
      </c>
      <c r="C165" s="48" t="s">
        <v>2021</v>
      </c>
      <c r="D165" s="49" t="s">
        <v>2022</v>
      </c>
    </row>
    <row r="166" spans="2:4">
      <c r="B166" s="47" t="s">
        <v>2023</v>
      </c>
      <c r="C166" s="48" t="s">
        <v>2024</v>
      </c>
      <c r="D166" s="49" t="s">
        <v>2025</v>
      </c>
    </row>
    <row r="167" spans="2:4">
      <c r="B167" s="47" t="s">
        <v>2029</v>
      </c>
      <c r="C167" s="48" t="s">
        <v>2030</v>
      </c>
      <c r="D167" s="49" t="s">
        <v>2031</v>
      </c>
    </row>
    <row r="168" spans="2:4">
      <c r="B168" s="47" t="s">
        <v>2032</v>
      </c>
      <c r="C168" s="48" t="s">
        <v>2033</v>
      </c>
      <c r="D168" s="49" t="s">
        <v>2034</v>
      </c>
    </row>
    <row r="169" spans="2:4">
      <c r="B169" s="47" t="s">
        <v>2035</v>
      </c>
      <c r="C169" s="48" t="s">
        <v>2036</v>
      </c>
      <c r="D169" s="49" t="s">
        <v>2037</v>
      </c>
    </row>
    <row r="170" spans="2:4">
      <c r="B170" s="47" t="s">
        <v>2038</v>
      </c>
      <c r="C170" s="48" t="s">
        <v>2039</v>
      </c>
      <c r="D170" s="49" t="s">
        <v>2040</v>
      </c>
    </row>
    <row r="171" spans="2:4">
      <c r="B171" s="47" t="s">
        <v>2026</v>
      </c>
      <c r="C171" s="48" t="s">
        <v>2027</v>
      </c>
      <c r="D171" s="49" t="s">
        <v>2028</v>
      </c>
    </row>
    <row r="172" spans="2:4">
      <c r="B172" s="47" t="s">
        <v>2041</v>
      </c>
      <c r="C172" s="48" t="s">
        <v>2042</v>
      </c>
      <c r="D172" s="49" t="s">
        <v>2043</v>
      </c>
    </row>
    <row r="173" spans="2:4">
      <c r="B173" s="47" t="s">
        <v>2044</v>
      </c>
      <c r="C173" s="48" t="s">
        <v>2045</v>
      </c>
      <c r="D173" s="49" t="s">
        <v>2046</v>
      </c>
    </row>
    <row r="174" spans="2:4">
      <c r="B174" s="47" t="s">
        <v>2047</v>
      </c>
      <c r="C174" s="48" t="s">
        <v>2048</v>
      </c>
      <c r="D174" s="49" t="s">
        <v>2049</v>
      </c>
    </row>
    <row r="175" spans="2:4">
      <c r="B175" s="47" t="s">
        <v>2050</v>
      </c>
      <c r="C175" s="48" t="s">
        <v>2051</v>
      </c>
      <c r="D175" s="49" t="s">
        <v>2052</v>
      </c>
    </row>
    <row r="176" spans="2:4">
      <c r="B176" s="47" t="s">
        <v>2053</v>
      </c>
      <c r="C176" s="48" t="s">
        <v>2054</v>
      </c>
      <c r="D176" s="49" t="s">
        <v>2055</v>
      </c>
    </row>
    <row r="177" spans="2:4">
      <c r="B177" s="47" t="s">
        <v>2056</v>
      </c>
      <c r="C177" s="48" t="s">
        <v>2057</v>
      </c>
      <c r="D177" s="49" t="s">
        <v>2058</v>
      </c>
    </row>
    <row r="178" spans="2:4">
      <c r="B178" s="47" t="s">
        <v>2059</v>
      </c>
      <c r="C178" s="48" t="s">
        <v>2060</v>
      </c>
      <c r="D178" s="49" t="s">
        <v>2061</v>
      </c>
    </row>
    <row r="179" spans="2:4">
      <c r="B179" s="47" t="s">
        <v>2062</v>
      </c>
      <c r="C179" s="48" t="s">
        <v>2063</v>
      </c>
      <c r="D179" s="49" t="s">
        <v>2064</v>
      </c>
    </row>
    <row r="180" spans="2:4">
      <c r="B180" s="47" t="s">
        <v>2065</v>
      </c>
      <c r="C180" s="48" t="s">
        <v>2066</v>
      </c>
      <c r="D180" s="49" t="s">
        <v>2067</v>
      </c>
    </row>
    <row r="181" spans="2:4">
      <c r="B181" s="47" t="s">
        <v>2068</v>
      </c>
      <c r="C181" s="48" t="s">
        <v>2069</v>
      </c>
      <c r="D181" s="49" t="s">
        <v>2070</v>
      </c>
    </row>
    <row r="182" spans="2:4">
      <c r="B182" s="47" t="s">
        <v>2071</v>
      </c>
      <c r="C182" s="48" t="s">
        <v>2072</v>
      </c>
      <c r="D182" s="49" t="s">
        <v>2073</v>
      </c>
    </row>
    <row r="183" spans="2:4">
      <c r="B183" s="47" t="s">
        <v>2074</v>
      </c>
      <c r="C183" s="48" t="s">
        <v>2075</v>
      </c>
      <c r="D183" s="49" t="s">
        <v>2076</v>
      </c>
    </row>
    <row r="184" spans="2:4">
      <c r="B184" s="47" t="s">
        <v>2077</v>
      </c>
      <c r="C184" s="48" t="s">
        <v>2078</v>
      </c>
      <c r="D184" s="49" t="s">
        <v>2079</v>
      </c>
    </row>
    <row r="185" spans="2:4">
      <c r="B185" s="47" t="s">
        <v>2080</v>
      </c>
      <c r="C185" s="48" t="s">
        <v>2081</v>
      </c>
      <c r="D185" s="49" t="s">
        <v>2082</v>
      </c>
    </row>
    <row r="186" spans="2:4">
      <c r="B186" s="47" t="s">
        <v>2083</v>
      </c>
      <c r="C186" s="48" t="s">
        <v>2084</v>
      </c>
      <c r="D186" s="49" t="s">
        <v>2085</v>
      </c>
    </row>
    <row r="187" spans="2:4">
      <c r="B187" s="47" t="s">
        <v>2086</v>
      </c>
      <c r="C187" s="48" t="s">
        <v>2087</v>
      </c>
      <c r="D187" s="49" t="s">
        <v>2088</v>
      </c>
    </row>
    <row r="188" spans="2:4">
      <c r="B188" s="47" t="s">
        <v>2089</v>
      </c>
      <c r="C188" s="48" t="s">
        <v>2090</v>
      </c>
      <c r="D188" s="49" t="s">
        <v>2091</v>
      </c>
    </row>
    <row r="189" spans="2:4">
      <c r="B189" s="47" t="s">
        <v>2092</v>
      </c>
      <c r="C189" s="48" t="s">
        <v>2093</v>
      </c>
      <c r="D189" s="49" t="s">
        <v>2094</v>
      </c>
    </row>
    <row r="190" spans="2:4">
      <c r="B190" s="47" t="s">
        <v>2095</v>
      </c>
      <c r="C190" s="48" t="s">
        <v>2096</v>
      </c>
      <c r="D190" s="49" t="s">
        <v>2097</v>
      </c>
    </row>
    <row r="191" spans="2:4">
      <c r="B191" s="47" t="s">
        <v>2098</v>
      </c>
      <c r="C191" s="48" t="s">
        <v>2099</v>
      </c>
      <c r="D191" s="49" t="s">
        <v>2100</v>
      </c>
    </row>
    <row r="192" spans="2:4">
      <c r="B192" s="47" t="s">
        <v>2101</v>
      </c>
      <c r="C192" s="48" t="s">
        <v>2102</v>
      </c>
      <c r="D192" s="49" t="s">
        <v>2103</v>
      </c>
    </row>
    <row r="193" spans="2:4">
      <c r="B193" s="47" t="s">
        <v>2104</v>
      </c>
      <c r="C193" s="48" t="s">
        <v>2105</v>
      </c>
      <c r="D193" s="49" t="s">
        <v>2106</v>
      </c>
    </row>
    <row r="194" spans="2:4">
      <c r="B194" s="47" t="s">
        <v>2107</v>
      </c>
      <c r="C194" s="48" t="s">
        <v>2108</v>
      </c>
      <c r="D194" s="49" t="s">
        <v>2109</v>
      </c>
    </row>
    <row r="195" spans="2:4">
      <c r="B195" s="47" t="s">
        <v>2110</v>
      </c>
      <c r="C195" s="48" t="s">
        <v>2111</v>
      </c>
      <c r="D195" s="49" t="s">
        <v>2112</v>
      </c>
    </row>
    <row r="196" spans="2:4">
      <c r="B196" s="47" t="s">
        <v>2113</v>
      </c>
      <c r="C196" s="48" t="s">
        <v>2114</v>
      </c>
      <c r="D196" s="49" t="s">
        <v>2115</v>
      </c>
    </row>
    <row r="197" spans="2:4">
      <c r="B197" s="47" t="s">
        <v>2116</v>
      </c>
      <c r="C197" s="48" t="s">
        <v>2117</v>
      </c>
      <c r="D197" s="49" t="s">
        <v>2118</v>
      </c>
    </row>
    <row r="198" spans="2:4">
      <c r="B198" s="47" t="s">
        <v>2119</v>
      </c>
      <c r="C198" s="48" t="s">
        <v>2120</v>
      </c>
      <c r="D198" s="49" t="s">
        <v>2121</v>
      </c>
    </row>
    <row r="199" spans="2:4">
      <c r="B199" s="47" t="s">
        <v>2122</v>
      </c>
      <c r="C199" s="48" t="s">
        <v>2123</v>
      </c>
      <c r="D199" s="49" t="s">
        <v>2124</v>
      </c>
    </row>
    <row r="200" spans="2:4">
      <c r="B200" s="47" t="s">
        <v>2125</v>
      </c>
      <c r="C200" s="48" t="s">
        <v>2126</v>
      </c>
      <c r="D200" s="49" t="s">
        <v>2127</v>
      </c>
    </row>
    <row r="201" spans="2:4">
      <c r="B201" s="47" t="s">
        <v>2128</v>
      </c>
      <c r="C201" s="48" t="s">
        <v>2129</v>
      </c>
      <c r="D201" s="49" t="s">
        <v>2130</v>
      </c>
    </row>
    <row r="202" spans="2:4">
      <c r="B202" s="47" t="s">
        <v>2131</v>
      </c>
      <c r="C202" s="48" t="s">
        <v>2132</v>
      </c>
      <c r="D202" s="49" t="s">
        <v>2133</v>
      </c>
    </row>
    <row r="203" spans="2:4">
      <c r="B203" s="47" t="s">
        <v>2134</v>
      </c>
      <c r="C203" s="48" t="s">
        <v>2135</v>
      </c>
      <c r="D203" s="49" t="s">
        <v>2136</v>
      </c>
    </row>
    <row r="204" spans="2:4">
      <c r="B204" s="47" t="s">
        <v>2137</v>
      </c>
      <c r="C204" s="48" t="s">
        <v>2138</v>
      </c>
      <c r="D204" s="49" t="s">
        <v>2139</v>
      </c>
    </row>
    <row r="205" spans="2:4">
      <c r="B205" s="47" t="s">
        <v>2140</v>
      </c>
      <c r="C205" s="48" t="s">
        <v>2141</v>
      </c>
      <c r="D205" s="49" t="s">
        <v>2142</v>
      </c>
    </row>
    <row r="206" spans="2:4">
      <c r="B206" s="47" t="s">
        <v>2143</v>
      </c>
      <c r="C206" s="48" t="s">
        <v>2144</v>
      </c>
      <c r="D206" s="49" t="s">
        <v>2145</v>
      </c>
    </row>
    <row r="207" spans="2:4">
      <c r="B207" s="47" t="s">
        <v>2146</v>
      </c>
      <c r="C207" s="48" t="s">
        <v>2147</v>
      </c>
      <c r="D207" s="49" t="s">
        <v>2148</v>
      </c>
    </row>
    <row r="208" spans="2:4">
      <c r="B208" s="47" t="s">
        <v>2149</v>
      </c>
      <c r="C208" s="48" t="s">
        <v>2150</v>
      </c>
      <c r="D208" s="49" t="s">
        <v>2151</v>
      </c>
    </row>
    <row r="209" spans="2:4">
      <c r="B209" s="47" t="s">
        <v>2152</v>
      </c>
      <c r="C209" s="48" t="s">
        <v>2153</v>
      </c>
      <c r="D209" s="49" t="s">
        <v>2154</v>
      </c>
    </row>
    <row r="210" spans="2:4">
      <c r="B210" s="47" t="s">
        <v>2155</v>
      </c>
      <c r="C210" s="48" t="s">
        <v>2156</v>
      </c>
      <c r="D210" s="49" t="s">
        <v>2157</v>
      </c>
    </row>
    <row r="211" spans="2:4">
      <c r="B211" s="47" t="s">
        <v>2158</v>
      </c>
      <c r="C211" s="48" t="s">
        <v>2159</v>
      </c>
      <c r="D211" s="49" t="s">
        <v>2160</v>
      </c>
    </row>
    <row r="212" spans="2:4">
      <c r="B212" s="47" t="s">
        <v>2161</v>
      </c>
      <c r="C212" s="48" t="s">
        <v>2162</v>
      </c>
      <c r="D212" s="49" t="s">
        <v>2163</v>
      </c>
    </row>
    <row r="213" spans="2:4">
      <c r="B213" s="47" t="s">
        <v>2164</v>
      </c>
      <c r="C213" s="48" t="s">
        <v>2165</v>
      </c>
      <c r="D213" s="49" t="s">
        <v>2166</v>
      </c>
    </row>
    <row r="214" spans="2:4">
      <c r="B214" s="47" t="s">
        <v>2167</v>
      </c>
      <c r="C214" s="48" t="s">
        <v>2168</v>
      </c>
      <c r="D214" s="49" t="s">
        <v>2169</v>
      </c>
    </row>
    <row r="215" spans="2:4">
      <c r="B215" s="47" t="s">
        <v>2170</v>
      </c>
      <c r="C215" s="48" t="s">
        <v>2171</v>
      </c>
      <c r="D215" s="49" t="s">
        <v>2172</v>
      </c>
    </row>
    <row r="216" spans="2:4">
      <c r="B216" s="47" t="s">
        <v>2173</v>
      </c>
      <c r="C216" s="48" t="s">
        <v>2174</v>
      </c>
      <c r="D216" s="49" t="s">
        <v>2175</v>
      </c>
    </row>
    <row r="217" spans="2:4">
      <c r="B217" s="47" t="s">
        <v>2176</v>
      </c>
      <c r="C217" s="48" t="s">
        <v>2177</v>
      </c>
      <c r="D217" s="49" t="s">
        <v>2178</v>
      </c>
    </row>
    <row r="218" spans="2:4">
      <c r="B218" s="47" t="s">
        <v>2179</v>
      </c>
      <c r="C218" s="48" t="s">
        <v>2180</v>
      </c>
      <c r="D218" s="49" t="s">
        <v>2181</v>
      </c>
    </row>
    <row r="219" spans="2:4">
      <c r="B219" s="47" t="s">
        <v>2182</v>
      </c>
      <c r="C219" s="48" t="s">
        <v>2183</v>
      </c>
      <c r="D219" s="49" t="s">
        <v>2184</v>
      </c>
    </row>
    <row r="220" spans="2:4">
      <c r="B220" s="47" t="s">
        <v>2185</v>
      </c>
      <c r="C220" s="48" t="s">
        <v>2186</v>
      </c>
      <c r="D220" s="49" t="s">
        <v>2187</v>
      </c>
    </row>
    <row r="221" spans="2:4">
      <c r="B221" s="47" t="s">
        <v>2188</v>
      </c>
      <c r="C221" s="48" t="s">
        <v>2189</v>
      </c>
      <c r="D221" s="49" t="s">
        <v>2190</v>
      </c>
    </row>
    <row r="222" spans="2:4">
      <c r="B222" s="47" t="s">
        <v>2191</v>
      </c>
      <c r="C222" s="48" t="s">
        <v>2192</v>
      </c>
      <c r="D222" s="49" t="s">
        <v>2193</v>
      </c>
    </row>
    <row r="223" spans="2:4">
      <c r="B223" s="47" t="s">
        <v>2194</v>
      </c>
      <c r="C223" s="48" t="s">
        <v>2195</v>
      </c>
      <c r="D223" s="49" t="s">
        <v>2196</v>
      </c>
    </row>
    <row r="224" spans="2:4">
      <c r="B224" s="47" t="s">
        <v>2197</v>
      </c>
      <c r="C224" s="48" t="s">
        <v>2198</v>
      </c>
      <c r="D224" s="49" t="s">
        <v>2199</v>
      </c>
    </row>
    <row r="225" spans="2:4">
      <c r="B225" s="47" t="s">
        <v>2200</v>
      </c>
      <c r="C225" s="48" t="s">
        <v>2201</v>
      </c>
      <c r="D225" s="49" t="s">
        <v>2202</v>
      </c>
    </row>
    <row r="226" spans="2:4">
      <c r="B226" s="47" t="s">
        <v>2203</v>
      </c>
      <c r="C226" s="48" t="s">
        <v>2204</v>
      </c>
      <c r="D226" s="49" t="s">
        <v>2205</v>
      </c>
    </row>
    <row r="227" spans="2:4">
      <c r="B227" s="47" t="s">
        <v>2206</v>
      </c>
      <c r="C227" s="48" t="s">
        <v>2207</v>
      </c>
      <c r="D227" s="49" t="s">
        <v>2208</v>
      </c>
    </row>
    <row r="228" spans="2:4">
      <c r="B228" s="47" t="s">
        <v>2209</v>
      </c>
      <c r="C228" s="48" t="s">
        <v>2210</v>
      </c>
      <c r="D228" s="49" t="s">
        <v>2211</v>
      </c>
    </row>
    <row r="229" spans="2:4">
      <c r="B229" s="47" t="s">
        <v>2212</v>
      </c>
      <c r="C229" s="48" t="s">
        <v>2213</v>
      </c>
      <c r="D229" s="49" t="s">
        <v>2214</v>
      </c>
    </row>
    <row r="230" spans="2:4">
      <c r="B230" s="47" t="s">
        <v>2215</v>
      </c>
      <c r="C230" s="48" t="s">
        <v>2216</v>
      </c>
      <c r="D230" s="49" t="s">
        <v>2217</v>
      </c>
    </row>
    <row r="231" spans="2:4">
      <c r="B231" s="47" t="s">
        <v>2218</v>
      </c>
      <c r="C231" s="48" t="s">
        <v>2219</v>
      </c>
      <c r="D231" s="49" t="s">
        <v>1434</v>
      </c>
    </row>
    <row r="232" spans="2:4">
      <c r="B232" s="47" t="s">
        <v>2220</v>
      </c>
      <c r="C232" s="48" t="s">
        <v>2221</v>
      </c>
      <c r="D232" s="49" t="s">
        <v>2222</v>
      </c>
    </row>
    <row r="233" spans="2:4">
      <c r="B233" s="47" t="s">
        <v>2223</v>
      </c>
      <c r="C233" s="48" t="s">
        <v>2224</v>
      </c>
      <c r="D233" s="49" t="s">
        <v>2225</v>
      </c>
    </row>
    <row r="234" spans="2:4">
      <c r="B234" s="47" t="s">
        <v>2226</v>
      </c>
      <c r="C234" s="48" t="s">
        <v>2227</v>
      </c>
      <c r="D234" s="49" t="s">
        <v>2228</v>
      </c>
    </row>
    <row r="235" spans="2:4">
      <c r="B235" s="47" t="s">
        <v>2229</v>
      </c>
      <c r="C235" s="48" t="s">
        <v>2230</v>
      </c>
      <c r="D235" s="49" t="s">
        <v>2231</v>
      </c>
    </row>
    <row r="236" spans="2:4">
      <c r="B236" s="47" t="s">
        <v>2232</v>
      </c>
      <c r="C236" s="48" t="s">
        <v>2233</v>
      </c>
      <c r="D236" s="49" t="s">
        <v>2234</v>
      </c>
    </row>
    <row r="237" spans="2:4">
      <c r="B237" s="47" t="s">
        <v>2235</v>
      </c>
      <c r="C237" s="48" t="s">
        <v>2236</v>
      </c>
      <c r="D237" s="49" t="s">
        <v>2237</v>
      </c>
    </row>
    <row r="238" spans="2:4">
      <c r="B238" s="47" t="s">
        <v>2238</v>
      </c>
      <c r="C238" s="48" t="s">
        <v>2239</v>
      </c>
      <c r="D238" s="49" t="s">
        <v>2240</v>
      </c>
    </row>
    <row r="239" spans="2:4">
      <c r="B239" s="47" t="s">
        <v>2241</v>
      </c>
      <c r="C239" s="48" t="s">
        <v>2242</v>
      </c>
      <c r="D239" s="49" t="s">
        <v>2243</v>
      </c>
    </row>
    <row r="240" spans="2:4">
      <c r="B240" s="47" t="s">
        <v>2244</v>
      </c>
      <c r="C240" s="48" t="s">
        <v>2245</v>
      </c>
      <c r="D240" s="49" t="s">
        <v>2246</v>
      </c>
    </row>
    <row r="241" spans="2:4">
      <c r="B241" s="47" t="s">
        <v>2247</v>
      </c>
      <c r="C241" s="48" t="s">
        <v>2248</v>
      </c>
      <c r="D241" s="49" t="s">
        <v>2249</v>
      </c>
    </row>
    <row r="242" spans="2:4">
      <c r="B242" s="47" t="s">
        <v>2250</v>
      </c>
      <c r="C242" s="48" t="s">
        <v>2251</v>
      </c>
      <c r="D242" s="49" t="s">
        <v>2252</v>
      </c>
    </row>
    <row r="243" spans="2:4">
      <c r="B243" s="47" t="s">
        <v>2253</v>
      </c>
      <c r="C243" s="48" t="s">
        <v>2254</v>
      </c>
      <c r="D243" s="49" t="s">
        <v>2255</v>
      </c>
    </row>
    <row r="244" spans="2:4">
      <c r="B244" s="47" t="s">
        <v>2256</v>
      </c>
      <c r="C244" s="48" t="s">
        <v>2257</v>
      </c>
      <c r="D244" s="49" t="s">
        <v>2258</v>
      </c>
    </row>
    <row r="245" spans="2:4">
      <c r="B245" s="47" t="s">
        <v>2259</v>
      </c>
      <c r="C245" s="48" t="s">
        <v>2260</v>
      </c>
      <c r="D245" s="49" t="s">
        <v>2261</v>
      </c>
    </row>
    <row r="246" spans="2:4">
      <c r="B246" s="47" t="s">
        <v>2262</v>
      </c>
      <c r="C246" s="48" t="s">
        <v>2263</v>
      </c>
      <c r="D246" s="49" t="s">
        <v>2264</v>
      </c>
    </row>
    <row r="247" spans="2:4">
      <c r="B247" s="47" t="s">
        <v>2265</v>
      </c>
      <c r="C247" s="48" t="s">
        <v>2266</v>
      </c>
      <c r="D247" s="49" t="s">
        <v>2267</v>
      </c>
    </row>
    <row r="248" spans="2:4">
      <c r="B248" s="47" t="s">
        <v>2268</v>
      </c>
      <c r="C248" s="48" t="s">
        <v>2269</v>
      </c>
      <c r="D248" s="49" t="s">
        <v>2270</v>
      </c>
    </row>
    <row r="249" spans="2:4">
      <c r="B249" s="47" t="s">
        <v>2271</v>
      </c>
      <c r="C249" s="48" t="s">
        <v>2272</v>
      </c>
      <c r="D249" s="49" t="s">
        <v>473</v>
      </c>
    </row>
    <row r="250" spans="2:4">
      <c r="B250" s="47" t="s">
        <v>2273</v>
      </c>
      <c r="C250" s="48" t="s">
        <v>2274</v>
      </c>
      <c r="D250" s="49" t="s">
        <v>2275</v>
      </c>
    </row>
    <row r="251" spans="2:4">
      <c r="B251" s="47" t="s">
        <v>2276</v>
      </c>
      <c r="C251" s="48" t="s">
        <v>2277</v>
      </c>
      <c r="D251" s="49" t="s">
        <v>2278</v>
      </c>
    </row>
    <row r="252" spans="2:4">
      <c r="B252" s="47" t="s">
        <v>2279</v>
      </c>
      <c r="C252" s="48" t="s">
        <v>2280</v>
      </c>
      <c r="D252" s="49" t="s">
        <v>2281</v>
      </c>
    </row>
    <row r="253" spans="2:4">
      <c r="B253" s="47" t="s">
        <v>2282</v>
      </c>
      <c r="C253" s="48" t="s">
        <v>2283</v>
      </c>
      <c r="D253" s="49" t="s">
        <v>2284</v>
      </c>
    </row>
    <row r="254" spans="2:4">
      <c r="B254" s="47" t="s">
        <v>2285</v>
      </c>
      <c r="C254" s="48" t="s">
        <v>2286</v>
      </c>
      <c r="D254" s="49" t="s">
        <v>2287</v>
      </c>
    </row>
    <row r="255" spans="2:4">
      <c r="B255" s="47" t="s">
        <v>2288</v>
      </c>
      <c r="C255" s="48" t="s">
        <v>2289</v>
      </c>
      <c r="D255" s="49" t="s">
        <v>2290</v>
      </c>
    </row>
    <row r="256" spans="2:4">
      <c r="B256" s="47" t="s">
        <v>2291</v>
      </c>
      <c r="C256" s="48" t="s">
        <v>2292</v>
      </c>
      <c r="D256" s="49" t="s">
        <v>2293</v>
      </c>
    </row>
    <row r="257" spans="2:4">
      <c r="B257" s="47" t="s">
        <v>2294</v>
      </c>
      <c r="C257" s="48" t="s">
        <v>2295</v>
      </c>
      <c r="D257" s="49" t="s">
        <v>2296</v>
      </c>
    </row>
    <row r="258" spans="2:4">
      <c r="B258" s="47" t="s">
        <v>2297</v>
      </c>
      <c r="C258" s="48" t="s">
        <v>2298</v>
      </c>
      <c r="D258" s="49" t="s">
        <v>2299</v>
      </c>
    </row>
    <row r="259" spans="2:4">
      <c r="B259" s="47" t="s">
        <v>2300</v>
      </c>
      <c r="C259" s="48" t="s">
        <v>2301</v>
      </c>
      <c r="D259" s="49" t="s">
        <v>2302</v>
      </c>
    </row>
    <row r="260" spans="2:4">
      <c r="B260" s="47" t="s">
        <v>2327</v>
      </c>
      <c r="C260" s="48" t="s">
        <v>2328</v>
      </c>
      <c r="D260" s="49" t="s">
        <v>2329</v>
      </c>
    </row>
    <row r="261" spans="2:4">
      <c r="B261" s="47" t="s">
        <v>2303</v>
      </c>
      <c r="C261" s="48" t="s">
        <v>2304</v>
      </c>
      <c r="D261" s="49" t="s">
        <v>2305</v>
      </c>
    </row>
    <row r="262" spans="2:4">
      <c r="B262" s="47" t="s">
        <v>2306</v>
      </c>
      <c r="C262" s="48" t="s">
        <v>2307</v>
      </c>
      <c r="D262" s="49" t="s">
        <v>2308</v>
      </c>
    </row>
    <row r="263" spans="2:4">
      <c r="B263" s="47" t="s">
        <v>2309</v>
      </c>
      <c r="C263" s="48" t="s">
        <v>2310</v>
      </c>
      <c r="D263" s="49" t="s">
        <v>2311</v>
      </c>
    </row>
    <row r="264" spans="2:4">
      <c r="B264" s="47" t="s">
        <v>2312</v>
      </c>
      <c r="C264" s="48" t="s">
        <v>2313</v>
      </c>
      <c r="D264" s="49" t="s">
        <v>2314</v>
      </c>
    </row>
    <row r="265" spans="2:4">
      <c r="B265" s="47" t="s">
        <v>2315</v>
      </c>
      <c r="C265" s="48" t="s">
        <v>2316</v>
      </c>
      <c r="D265" s="49" t="s">
        <v>2317</v>
      </c>
    </row>
    <row r="266" spans="2:4">
      <c r="B266" s="47" t="s">
        <v>2318</v>
      </c>
      <c r="C266" s="48" t="s">
        <v>2319</v>
      </c>
      <c r="D266" s="49" t="s">
        <v>2320</v>
      </c>
    </row>
    <row r="267" spans="2:4">
      <c r="B267" s="47" t="s">
        <v>2321</v>
      </c>
      <c r="C267" s="48" t="s">
        <v>2322</v>
      </c>
      <c r="D267" s="49" t="s">
        <v>2323</v>
      </c>
    </row>
    <row r="268" spans="2:4">
      <c r="B268" s="47" t="s">
        <v>2324</v>
      </c>
      <c r="C268" s="48" t="s">
        <v>2325</v>
      </c>
      <c r="D268" s="49" t="s">
        <v>2326</v>
      </c>
    </row>
    <row r="269" spans="2:4">
      <c r="B269" s="47" t="s">
        <v>2330</v>
      </c>
      <c r="C269" s="48" t="s">
        <v>2331</v>
      </c>
      <c r="D269" s="49" t="s">
        <v>2332</v>
      </c>
    </row>
    <row r="270" spans="2:4">
      <c r="B270" s="47" t="s">
        <v>2333</v>
      </c>
      <c r="C270" s="48" t="s">
        <v>2334</v>
      </c>
      <c r="D270" s="49" t="s">
        <v>2335</v>
      </c>
    </row>
    <row r="271" spans="2:4">
      <c r="B271" s="47" t="s">
        <v>2336</v>
      </c>
      <c r="C271" s="48" t="s">
        <v>2337</v>
      </c>
      <c r="D271" s="49" t="s">
        <v>2338</v>
      </c>
    </row>
    <row r="272" spans="2:4">
      <c r="B272" s="47" t="s">
        <v>2339</v>
      </c>
      <c r="C272" s="48" t="s">
        <v>2340</v>
      </c>
      <c r="D272" s="49" t="s">
        <v>2341</v>
      </c>
    </row>
    <row r="273" spans="2:4">
      <c r="B273" s="47" t="s">
        <v>2342</v>
      </c>
      <c r="C273" s="48" t="s">
        <v>2343</v>
      </c>
      <c r="D273" s="49" t="s">
        <v>2344</v>
      </c>
    </row>
    <row r="274" spans="2:4">
      <c r="B274" s="50" t="s">
        <v>2345</v>
      </c>
      <c r="C274" s="51" t="s">
        <v>2346</v>
      </c>
      <c r="D274" s="52" t="s">
        <v>2347</v>
      </c>
    </row>
  </sheetData>
  <pageMargins left="0.7" right="0.7" top="0.75" bottom="0.75" header="0.3" footer="0.3"/>
  <pageSetup orientation="portrait" r:id="rId1"/>
  <tableParts count="1">
    <tablePart r:id="rId2"/>
  </tablePart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1"/>
  <dimension ref="B3:J14"/>
  <sheetViews>
    <sheetView showGridLines="0" showRowColHeaders="0" workbookViewId="0"/>
  </sheetViews>
  <sheetFormatPr baseColWidth="10" defaultRowHeight="15"/>
  <cols>
    <col min="1" max="1" width="5.7109375" customWidth="1"/>
  </cols>
  <sheetData>
    <row r="3" spans="2:10" ht="18.75">
      <c r="B3" s="159" t="s">
        <v>1541</v>
      </c>
      <c r="C3" s="202"/>
      <c r="D3" s="202"/>
      <c r="E3" s="202"/>
      <c r="F3" s="202"/>
      <c r="G3" s="202"/>
      <c r="H3" s="202"/>
      <c r="I3" s="76"/>
      <c r="J3" s="76"/>
    </row>
    <row r="4" spans="2:10">
      <c r="B4" s="180" t="s">
        <v>2384</v>
      </c>
      <c r="C4" s="181"/>
      <c r="D4" s="181"/>
      <c r="E4" s="181"/>
      <c r="F4" s="181"/>
      <c r="G4" s="181"/>
      <c r="H4" s="181"/>
      <c r="I4" s="77"/>
      <c r="J4" s="77"/>
    </row>
    <row r="5" spans="2:10">
      <c r="B5" s="181"/>
      <c r="C5" s="181"/>
      <c r="D5" s="181"/>
      <c r="E5" s="181"/>
      <c r="F5" s="181"/>
      <c r="G5" s="181"/>
      <c r="H5" s="181"/>
      <c r="I5" s="77"/>
      <c r="J5" s="77"/>
    </row>
    <row r="6" spans="2:10">
      <c r="B6" s="181"/>
      <c r="C6" s="181"/>
      <c r="D6" s="181"/>
      <c r="E6" s="181"/>
      <c r="F6" s="181"/>
      <c r="G6" s="181"/>
      <c r="H6" s="181"/>
      <c r="I6" s="77"/>
      <c r="J6" s="77"/>
    </row>
    <row r="7" spans="2:10">
      <c r="B7" s="181"/>
      <c r="C7" s="181"/>
      <c r="D7" s="181"/>
      <c r="E7" s="181"/>
      <c r="F7" s="181"/>
      <c r="G7" s="181"/>
      <c r="H7" s="181"/>
      <c r="I7" s="77"/>
      <c r="J7" s="77"/>
    </row>
    <row r="8" spans="2:10">
      <c r="B8" s="181"/>
      <c r="C8" s="181"/>
      <c r="D8" s="181"/>
      <c r="E8" s="181"/>
      <c r="F8" s="181"/>
      <c r="G8" s="181"/>
      <c r="H8" s="181"/>
      <c r="I8" s="77"/>
      <c r="J8" s="77"/>
    </row>
    <row r="9" spans="2:10">
      <c r="B9" s="181"/>
      <c r="C9" s="181"/>
      <c r="D9" s="181"/>
      <c r="E9" s="181"/>
      <c r="F9" s="181"/>
      <c r="G9" s="181"/>
      <c r="H9" s="181"/>
      <c r="I9" s="77"/>
      <c r="J9" s="77"/>
    </row>
    <row r="10" spans="2:10">
      <c r="B10" s="181"/>
      <c r="C10" s="181"/>
      <c r="D10" s="181"/>
      <c r="E10" s="181"/>
      <c r="F10" s="181"/>
      <c r="G10" s="181"/>
      <c r="H10" s="181"/>
      <c r="I10" s="77"/>
      <c r="J10" s="77"/>
    </row>
    <row r="11" spans="2:10">
      <c r="B11" s="181"/>
      <c r="C11" s="181"/>
      <c r="D11" s="181"/>
      <c r="E11" s="181"/>
      <c r="F11" s="181"/>
      <c r="G11" s="181"/>
      <c r="H11" s="181"/>
      <c r="I11" s="77"/>
      <c r="J11" s="77"/>
    </row>
    <row r="12" spans="2:10">
      <c r="B12" s="101"/>
      <c r="C12" s="101"/>
      <c r="D12" s="101"/>
      <c r="E12" s="101"/>
      <c r="F12" s="116"/>
      <c r="G12" s="116"/>
      <c r="H12" s="116"/>
      <c r="I12" s="77"/>
      <c r="J12" s="77"/>
    </row>
    <row r="13" spans="2:10">
      <c r="B13" s="64"/>
      <c r="C13" s="64"/>
      <c r="D13" s="64"/>
      <c r="E13" s="64"/>
      <c r="F13" s="64"/>
      <c r="G13" s="64"/>
      <c r="H13" s="64"/>
    </row>
    <row r="14" spans="2:10">
      <c r="B14" s="64"/>
      <c r="C14" s="64"/>
      <c r="D14" s="64"/>
      <c r="E14" s="64"/>
      <c r="F14" s="64"/>
      <c r="G14" s="64"/>
      <c r="H14" s="64"/>
    </row>
  </sheetData>
  <sheetProtection algorithmName="SHA-512" hashValue="5+Izz598/jd5zjEszoYjR3gRaBOHAs7OEOqnHhpMqVIstGgJFv0+3riHF3B138oHrc53O20TvKOoinZ4OgLnkA==" saltValue="EfkcNiZUQv4qMkDoyJmPwQ==" spinCount="100000" sheet="1" objects="1" scenarios="1"/>
  <mergeCells count="2">
    <mergeCell ref="B3:H3"/>
    <mergeCell ref="B4:H11"/>
  </mergeCell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2"/>
  <dimension ref="A3:I12"/>
  <sheetViews>
    <sheetView showGridLines="0" showRowColHeaders="0" workbookViewId="0"/>
  </sheetViews>
  <sheetFormatPr baseColWidth="10" defaultRowHeight="15"/>
  <cols>
    <col min="1" max="1" width="5.7109375" customWidth="1"/>
  </cols>
  <sheetData>
    <row r="3" spans="1:9" ht="18.75">
      <c r="B3" s="159" t="s">
        <v>1542</v>
      </c>
      <c r="C3" s="181"/>
      <c r="D3" s="181"/>
      <c r="E3" s="181"/>
      <c r="F3" s="181"/>
      <c r="G3" s="181"/>
      <c r="H3" s="181"/>
      <c r="I3" s="78"/>
    </row>
    <row r="4" spans="1:9">
      <c r="A4" s="107"/>
      <c r="B4" s="254" t="s">
        <v>2385</v>
      </c>
      <c r="C4" s="202"/>
      <c r="D4" s="202"/>
      <c r="E4" s="202"/>
      <c r="F4" s="202"/>
      <c r="G4" s="202"/>
      <c r="H4" s="202"/>
      <c r="I4" s="77"/>
    </row>
    <row r="5" spans="1:9">
      <c r="A5" s="107"/>
      <c r="B5" s="202"/>
      <c r="C5" s="202"/>
      <c r="D5" s="202"/>
      <c r="E5" s="202"/>
      <c r="F5" s="202"/>
      <c r="G5" s="202"/>
      <c r="H5" s="202"/>
      <c r="I5" s="77"/>
    </row>
    <row r="6" spans="1:9">
      <c r="A6" s="107"/>
      <c r="B6" s="202"/>
      <c r="C6" s="202"/>
      <c r="D6" s="202"/>
      <c r="E6" s="202"/>
      <c r="F6" s="202"/>
      <c r="G6" s="202"/>
      <c r="H6" s="202"/>
      <c r="I6" s="77"/>
    </row>
    <row r="7" spans="1:9">
      <c r="B7" s="202"/>
      <c r="C7" s="202"/>
      <c r="D7" s="202"/>
      <c r="E7" s="202"/>
      <c r="F7" s="202"/>
      <c r="G7" s="202"/>
      <c r="H7" s="202"/>
      <c r="I7" s="77"/>
    </row>
    <row r="8" spans="1:9">
      <c r="B8" s="202"/>
      <c r="C8" s="202"/>
      <c r="D8" s="202"/>
      <c r="E8" s="202"/>
      <c r="F8" s="202"/>
      <c r="G8" s="202"/>
      <c r="H8" s="202"/>
      <c r="I8" s="77"/>
    </row>
    <row r="9" spans="1:9">
      <c r="B9" s="202"/>
      <c r="C9" s="202"/>
      <c r="D9" s="202"/>
      <c r="E9" s="202"/>
      <c r="F9" s="202"/>
      <c r="G9" s="202"/>
      <c r="H9" s="202"/>
      <c r="I9" s="77"/>
    </row>
    <row r="10" spans="1:9">
      <c r="B10" s="202"/>
      <c r="C10" s="202"/>
      <c r="D10" s="202"/>
      <c r="E10" s="202"/>
      <c r="F10" s="202"/>
      <c r="G10" s="202"/>
      <c r="H10" s="202"/>
    </row>
    <row r="11" spans="1:9">
      <c r="B11" s="202"/>
      <c r="C11" s="202"/>
      <c r="D11" s="202"/>
      <c r="E11" s="202"/>
      <c r="F11" s="202"/>
      <c r="G11" s="202"/>
      <c r="H11" s="202"/>
    </row>
    <row r="12" spans="1:9">
      <c r="B12" s="202"/>
      <c r="C12" s="202"/>
      <c r="D12" s="202"/>
      <c r="E12" s="202"/>
      <c r="F12" s="202"/>
      <c r="G12" s="202"/>
      <c r="H12" s="202"/>
    </row>
  </sheetData>
  <sheetProtection algorithmName="SHA-512" hashValue="nDeHt/TwdQ6pKYl5RW4OAuQD7mORW12VWVbjdRBHbbnZgwyt0vzqowQkMVi9c6dSQLl69T/mr//+m114DlBd2w==" saltValue="Yv1e14lxzp2DRY/DL/G3xw==" spinCount="100000" sheet="1" objects="1" scenarios="1"/>
  <mergeCells count="2">
    <mergeCell ref="B3:H3"/>
    <mergeCell ref="B4:H12"/>
  </mergeCell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3"/>
  <dimension ref="B3:I15"/>
  <sheetViews>
    <sheetView showGridLines="0" showRowColHeaders="0" workbookViewId="0"/>
  </sheetViews>
  <sheetFormatPr baseColWidth="10" defaultRowHeight="15"/>
  <cols>
    <col min="1" max="1" width="5.7109375" customWidth="1"/>
  </cols>
  <sheetData>
    <row r="3" spans="2:9" ht="18.75">
      <c r="B3" s="255" t="s">
        <v>1543</v>
      </c>
      <c r="C3" s="181"/>
      <c r="D3" s="181"/>
      <c r="E3" s="181"/>
      <c r="F3" s="181"/>
      <c r="G3" s="181"/>
      <c r="H3" s="181"/>
      <c r="I3" s="97"/>
    </row>
    <row r="4" spans="2:9">
      <c r="B4" s="180" t="s">
        <v>2458</v>
      </c>
      <c r="C4" s="181"/>
      <c r="D4" s="181"/>
      <c r="E4" s="181"/>
      <c r="F4" s="181"/>
      <c r="G4" s="181"/>
      <c r="H4" s="181"/>
      <c r="I4" s="95"/>
    </row>
    <row r="5" spans="2:9">
      <c r="B5" s="181"/>
      <c r="C5" s="181"/>
      <c r="D5" s="181"/>
      <c r="E5" s="181"/>
      <c r="F5" s="181"/>
      <c r="G5" s="181"/>
      <c r="H5" s="181"/>
      <c r="I5" s="95"/>
    </row>
    <row r="6" spans="2:9">
      <c r="B6" s="181"/>
      <c r="C6" s="181"/>
      <c r="D6" s="181"/>
      <c r="E6" s="181"/>
      <c r="F6" s="181"/>
      <c r="G6" s="181"/>
      <c r="H6" s="181"/>
      <c r="I6" s="95"/>
    </row>
    <row r="7" spans="2:9">
      <c r="B7" s="181"/>
      <c r="C7" s="181"/>
      <c r="D7" s="181"/>
      <c r="E7" s="181"/>
      <c r="F7" s="181"/>
      <c r="G7" s="181"/>
      <c r="H7" s="181"/>
      <c r="I7" s="95"/>
    </row>
    <row r="8" spans="2:9">
      <c r="B8" s="181"/>
      <c r="C8" s="181"/>
      <c r="D8" s="181"/>
      <c r="E8" s="181"/>
      <c r="F8" s="181"/>
      <c r="G8" s="181"/>
      <c r="H8" s="181"/>
      <c r="I8" s="95"/>
    </row>
    <row r="9" spans="2:9">
      <c r="B9" s="181"/>
      <c r="C9" s="181"/>
      <c r="D9" s="181"/>
      <c r="E9" s="181"/>
      <c r="F9" s="181"/>
      <c r="G9" s="181"/>
      <c r="H9" s="181"/>
      <c r="I9" s="95"/>
    </row>
    <row r="10" spans="2:9">
      <c r="B10" s="181"/>
      <c r="C10" s="181"/>
      <c r="D10" s="181"/>
      <c r="E10" s="181"/>
      <c r="F10" s="181"/>
      <c r="G10" s="181"/>
      <c r="H10" s="181"/>
      <c r="I10" s="95"/>
    </row>
    <row r="11" spans="2:9">
      <c r="B11" s="177"/>
      <c r="C11" s="177"/>
      <c r="D11" s="177"/>
      <c r="E11" s="177"/>
      <c r="F11" s="177"/>
      <c r="G11" s="177"/>
      <c r="H11" s="177"/>
      <c r="I11" s="95"/>
    </row>
    <row r="12" spans="2:9">
      <c r="B12" s="177"/>
      <c r="C12" s="177"/>
      <c r="D12" s="177"/>
      <c r="E12" s="177"/>
      <c r="F12" s="177"/>
      <c r="G12" s="177"/>
      <c r="H12" s="177"/>
      <c r="I12" s="95"/>
    </row>
    <row r="13" spans="2:9">
      <c r="B13" s="177"/>
      <c r="C13" s="177"/>
      <c r="D13" s="177"/>
      <c r="E13" s="177"/>
      <c r="F13" s="177"/>
      <c r="G13" s="177"/>
      <c r="H13" s="177"/>
      <c r="I13" s="95"/>
    </row>
    <row r="14" spans="2:9">
      <c r="B14" s="177"/>
      <c r="C14" s="177"/>
      <c r="D14" s="177"/>
      <c r="E14" s="177"/>
      <c r="F14" s="177"/>
      <c r="G14" s="177"/>
      <c r="H14" s="177"/>
    </row>
    <row r="15" spans="2:9">
      <c r="B15" s="177"/>
      <c r="C15" s="177"/>
      <c r="D15" s="177"/>
      <c r="E15" s="177"/>
      <c r="F15" s="177"/>
      <c r="G15" s="177"/>
      <c r="H15" s="177"/>
    </row>
  </sheetData>
  <sheetProtection algorithmName="SHA-512" hashValue="PWHGJePk1EgwdglALQ0ia67kNdoRULaz6syS3s8JSlc+FMvnfQQy/HtDoE3S6Jtf2dnErHYSrgmdxTvXWBohyw==" saltValue="ei9N1NKliznQeKysgkbnpg==" spinCount="100000" sheet="1" objects="1" scenarios="1"/>
  <mergeCells count="2">
    <mergeCell ref="B3:H3"/>
    <mergeCell ref="B4:H15"/>
  </mergeCells>
  <pageMargins left="0.7" right="0.7" top="0.75" bottom="0.75" header="0.3" footer="0.3"/>
  <pageSetup orientation="portrait"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4"/>
  <dimension ref="B3:J9"/>
  <sheetViews>
    <sheetView showGridLines="0" showRowColHeaders="0" workbookViewId="0"/>
  </sheetViews>
  <sheetFormatPr baseColWidth="10" defaultRowHeight="15"/>
  <cols>
    <col min="1" max="1" width="5.7109375" customWidth="1"/>
  </cols>
  <sheetData>
    <row r="3" spans="2:10" ht="18.75">
      <c r="B3" s="159" t="s">
        <v>1544</v>
      </c>
      <c r="C3" s="181"/>
      <c r="D3" s="181"/>
      <c r="E3" s="181"/>
      <c r="F3" s="181"/>
      <c r="G3" s="181"/>
      <c r="H3" s="181"/>
      <c r="I3" s="97"/>
      <c r="J3" s="97"/>
    </row>
    <row r="4" spans="2:10">
      <c r="B4" s="180" t="s">
        <v>2452</v>
      </c>
      <c r="C4" s="181"/>
      <c r="D4" s="181"/>
      <c r="E4" s="181"/>
      <c r="F4" s="181"/>
      <c r="G4" s="181"/>
      <c r="H4" s="181"/>
      <c r="I4" s="116"/>
      <c r="J4" s="116"/>
    </row>
    <row r="5" spans="2:10">
      <c r="B5" s="181"/>
      <c r="C5" s="181"/>
      <c r="D5" s="181"/>
      <c r="E5" s="181"/>
      <c r="F5" s="181"/>
      <c r="G5" s="181"/>
      <c r="H5" s="181"/>
      <c r="I5" s="116"/>
      <c r="J5" s="116"/>
    </row>
    <row r="6" spans="2:10">
      <c r="B6" s="181"/>
      <c r="C6" s="181"/>
      <c r="D6" s="181"/>
      <c r="E6" s="181"/>
      <c r="F6" s="181"/>
      <c r="G6" s="181"/>
      <c r="H6" s="181"/>
      <c r="I6" s="116"/>
      <c r="J6" s="116"/>
    </row>
    <row r="7" spans="2:10">
      <c r="B7" s="181"/>
      <c r="C7" s="181"/>
      <c r="D7" s="181"/>
      <c r="E7" s="181"/>
      <c r="F7" s="181"/>
      <c r="G7" s="181"/>
      <c r="H7" s="181"/>
      <c r="I7" s="116"/>
      <c r="J7" s="116"/>
    </row>
    <row r="8" spans="2:10">
      <c r="B8" s="181"/>
      <c r="C8" s="181"/>
      <c r="D8" s="181"/>
      <c r="E8" s="181"/>
      <c r="F8" s="181"/>
      <c r="G8" s="181"/>
      <c r="H8" s="181"/>
      <c r="I8" s="116"/>
      <c r="J8" s="116"/>
    </row>
    <row r="9" spans="2:10">
      <c r="B9" s="116"/>
      <c r="C9" s="116"/>
      <c r="D9" s="116"/>
      <c r="E9" s="116"/>
      <c r="F9" s="116"/>
      <c r="G9" s="116"/>
      <c r="H9" s="116"/>
      <c r="I9" s="116"/>
      <c r="J9" s="116"/>
    </row>
  </sheetData>
  <sheetProtection algorithmName="SHA-512" hashValue="jqu0H7Q8ELjdmPXcc/e5eqAb+F/ig2ahAEGtEHMnHLlLXy43rgRS+ruywIytNDDe677VzFiFxk8/rkMa5W+KNA==" saltValue="CFJxSs91k2Ar8VbBWV83cQ==" spinCount="100000" sheet="1" objects="1" scenarios="1"/>
  <mergeCells count="2">
    <mergeCell ref="B3:H3"/>
    <mergeCell ref="B4:H8"/>
  </mergeCell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5"/>
  <dimension ref="B3:I13"/>
  <sheetViews>
    <sheetView showGridLines="0" showRowColHeaders="0" workbookViewId="0"/>
  </sheetViews>
  <sheetFormatPr baseColWidth="10" defaultRowHeight="15"/>
  <cols>
    <col min="1" max="1" width="5.7109375" customWidth="1"/>
  </cols>
  <sheetData>
    <row r="3" spans="2:9" ht="19.5">
      <c r="B3" s="209" t="s">
        <v>1545</v>
      </c>
      <c r="C3" s="177"/>
      <c r="D3" s="177"/>
      <c r="E3" s="177"/>
      <c r="F3" s="177"/>
      <c r="G3" s="177"/>
      <c r="H3" s="177"/>
      <c r="I3" s="118"/>
    </row>
    <row r="4" spans="2:9">
      <c r="B4" s="180" t="s">
        <v>2388</v>
      </c>
      <c r="C4" s="181"/>
      <c r="D4" s="181"/>
      <c r="E4" s="181"/>
      <c r="F4" s="181"/>
      <c r="G4" s="181"/>
      <c r="H4" s="181"/>
      <c r="I4" s="116"/>
    </row>
    <row r="5" spans="2:9">
      <c r="B5" s="181"/>
      <c r="C5" s="181"/>
      <c r="D5" s="181"/>
      <c r="E5" s="181"/>
      <c r="F5" s="181"/>
      <c r="G5" s="181"/>
      <c r="H5" s="181"/>
      <c r="I5" s="116"/>
    </row>
    <row r="6" spans="2:9">
      <c r="B6" s="181"/>
      <c r="C6" s="181"/>
      <c r="D6" s="181"/>
      <c r="E6" s="181"/>
      <c r="F6" s="181"/>
      <c r="G6" s="181"/>
      <c r="H6" s="181"/>
      <c r="I6" s="116"/>
    </row>
    <row r="7" spans="2:9">
      <c r="B7" s="181"/>
      <c r="C7" s="181"/>
      <c r="D7" s="181"/>
      <c r="E7" s="181"/>
      <c r="F7" s="181"/>
      <c r="G7" s="181"/>
      <c r="H7" s="181"/>
      <c r="I7" s="116"/>
    </row>
    <row r="8" spans="2:9">
      <c r="B8" s="181"/>
      <c r="C8" s="181"/>
      <c r="D8" s="181"/>
      <c r="E8" s="181"/>
      <c r="F8" s="181"/>
      <c r="G8" s="181"/>
      <c r="H8" s="181"/>
      <c r="I8" s="116"/>
    </row>
    <row r="9" spans="2:9">
      <c r="B9" s="181"/>
      <c r="C9" s="181"/>
      <c r="D9" s="181"/>
      <c r="E9" s="181"/>
      <c r="F9" s="181"/>
      <c r="G9" s="181"/>
      <c r="H9" s="181"/>
      <c r="I9" s="116"/>
    </row>
    <row r="10" spans="2:9">
      <c r="B10" s="181"/>
      <c r="C10" s="181"/>
      <c r="D10" s="181"/>
      <c r="E10" s="181"/>
      <c r="F10" s="181"/>
      <c r="G10" s="181"/>
      <c r="H10" s="181"/>
      <c r="I10" s="116"/>
    </row>
    <row r="11" spans="2:9">
      <c r="B11" s="181"/>
      <c r="C11" s="181"/>
      <c r="D11" s="181"/>
      <c r="E11" s="181"/>
      <c r="F11" s="181"/>
      <c r="G11" s="181"/>
      <c r="H11" s="181"/>
      <c r="I11" s="116"/>
    </row>
    <row r="12" spans="2:9">
      <c r="B12" s="95"/>
      <c r="C12" s="95"/>
      <c r="D12" s="95"/>
      <c r="E12" s="95"/>
      <c r="F12" s="95"/>
      <c r="G12" s="95"/>
      <c r="H12" s="95"/>
      <c r="I12" s="116"/>
    </row>
    <row r="13" spans="2:9">
      <c r="B13" s="95"/>
      <c r="C13" s="95"/>
      <c r="D13" s="95"/>
      <c r="E13" s="95"/>
      <c r="F13" s="95"/>
      <c r="G13" s="95"/>
      <c r="H13" s="95"/>
    </row>
  </sheetData>
  <sheetProtection algorithmName="SHA-512" hashValue="u1QpUmR5q+Xk046+byEUz5pmKP+CZCiwQxWX1kKFCogRP3XDphUFZaQEfrvRXH8xQSs0cIy1vqGtXo3amX7Vpg==" saltValue="IubkrDKTY2NQ+gyzfIZqtg==" spinCount="100000" sheet="1" objects="1" scenarios="1"/>
  <mergeCells count="2">
    <mergeCell ref="B3:H3"/>
    <mergeCell ref="B4:H11"/>
  </mergeCells>
  <pageMargins left="0.7" right="0.7" top="0.75" bottom="0.75" header="0.3" footer="0.3"/>
  <drawing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6"/>
  <dimension ref="B3:I9"/>
  <sheetViews>
    <sheetView showGridLines="0" showRowColHeaders="0" workbookViewId="0"/>
  </sheetViews>
  <sheetFormatPr baseColWidth="10" defaultRowHeight="15"/>
  <cols>
    <col min="1" max="1" width="5.7109375" customWidth="1"/>
  </cols>
  <sheetData>
    <row r="3" spans="2:9" ht="18.75">
      <c r="B3" s="255" t="s">
        <v>1546</v>
      </c>
      <c r="C3" s="181"/>
      <c r="D3" s="181"/>
      <c r="E3" s="181"/>
      <c r="F3" s="181"/>
      <c r="G3" s="181"/>
      <c r="H3" s="181"/>
      <c r="I3" s="97"/>
    </row>
    <row r="4" spans="2:9">
      <c r="B4" s="256" t="s">
        <v>2453</v>
      </c>
      <c r="C4" s="257"/>
      <c r="D4" s="257"/>
      <c r="E4" s="257"/>
      <c r="F4" s="257"/>
      <c r="G4" s="257"/>
      <c r="H4" s="257"/>
      <c r="I4" s="95"/>
    </row>
    <row r="5" spans="2:9">
      <c r="B5" s="257"/>
      <c r="C5" s="257"/>
      <c r="D5" s="257"/>
      <c r="E5" s="257"/>
      <c r="F5" s="257"/>
      <c r="G5" s="257"/>
      <c r="H5" s="257"/>
      <c r="I5" s="95"/>
    </row>
    <row r="6" spans="2:9">
      <c r="B6" s="257"/>
      <c r="C6" s="257"/>
      <c r="D6" s="257"/>
      <c r="E6" s="257"/>
      <c r="F6" s="257"/>
      <c r="G6" s="257"/>
      <c r="H6" s="257"/>
    </row>
    <row r="7" spans="2:9">
      <c r="B7" s="257"/>
      <c r="C7" s="257"/>
      <c r="D7" s="257"/>
      <c r="E7" s="257"/>
      <c r="F7" s="257"/>
      <c r="G7" s="257"/>
      <c r="H7" s="257"/>
    </row>
    <row r="8" spans="2:9">
      <c r="B8" s="257"/>
      <c r="C8" s="257"/>
      <c r="D8" s="257"/>
      <c r="E8" s="257"/>
      <c r="F8" s="257"/>
      <c r="G8" s="257"/>
      <c r="H8" s="257"/>
    </row>
    <row r="9" spans="2:9">
      <c r="B9" s="257"/>
      <c r="C9" s="257"/>
      <c r="D9" s="257"/>
      <c r="E9" s="257"/>
      <c r="F9" s="257"/>
      <c r="G9" s="257"/>
      <c r="H9" s="257"/>
    </row>
  </sheetData>
  <sheetProtection algorithmName="SHA-512" hashValue="sw/RV3+47PZniQiMR7S1RDOSqsJgKB4fiKH+gvA/11J0uaeq4pXvXI1rMHyIYy6DLT9uVCNzFBsbfjI/eITk5g==" saltValue="TJYsAo3vKzn2j8M/7m++PA==" spinCount="100000" sheet="1" objects="1" scenarios="1"/>
  <mergeCells count="2">
    <mergeCell ref="B3:H3"/>
    <mergeCell ref="B4:H9"/>
  </mergeCells>
  <pageMargins left="0.7" right="0.7" top="0.75" bottom="0.75" header="0.3" footer="0.3"/>
  <drawing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7"/>
  <dimension ref="A3:I10"/>
  <sheetViews>
    <sheetView showGridLines="0" showRowColHeaders="0" workbookViewId="0"/>
  </sheetViews>
  <sheetFormatPr baseColWidth="10" defaultRowHeight="15"/>
  <cols>
    <col min="1" max="1" width="5.7109375" customWidth="1"/>
  </cols>
  <sheetData>
    <row r="3" spans="1:9" ht="18.75">
      <c r="B3" s="255" t="s">
        <v>2389</v>
      </c>
      <c r="C3" s="181"/>
      <c r="D3" s="181"/>
      <c r="E3" s="181"/>
      <c r="F3" s="181"/>
      <c r="G3" s="181"/>
      <c r="H3" s="181"/>
      <c r="I3" s="97"/>
    </row>
    <row r="4" spans="1:9">
      <c r="A4" s="64"/>
      <c r="B4" s="180" t="s">
        <v>2468</v>
      </c>
      <c r="C4" s="181"/>
      <c r="D4" s="181"/>
      <c r="E4" s="181"/>
      <c r="F4" s="181"/>
      <c r="G4" s="181"/>
      <c r="H4" s="181"/>
      <c r="I4" s="95"/>
    </row>
    <row r="5" spans="1:9">
      <c r="B5" s="181"/>
      <c r="C5" s="181"/>
      <c r="D5" s="181"/>
      <c r="E5" s="181"/>
      <c r="F5" s="181"/>
      <c r="G5" s="181"/>
      <c r="H5" s="181"/>
      <c r="I5" s="95"/>
    </row>
    <row r="6" spans="1:9">
      <c r="B6" s="181"/>
      <c r="C6" s="181"/>
      <c r="D6" s="181"/>
      <c r="E6" s="181"/>
      <c r="F6" s="181"/>
      <c r="G6" s="181"/>
      <c r="H6" s="181"/>
      <c r="I6" s="95"/>
    </row>
    <row r="7" spans="1:9">
      <c r="B7" s="181"/>
      <c r="C7" s="181"/>
      <c r="D7" s="181"/>
      <c r="E7" s="181"/>
      <c r="F7" s="181"/>
      <c r="G7" s="181"/>
      <c r="H7" s="181"/>
      <c r="I7" s="95"/>
    </row>
    <row r="8" spans="1:9">
      <c r="B8" s="181"/>
      <c r="C8" s="181"/>
      <c r="D8" s="181"/>
      <c r="E8" s="181"/>
      <c r="F8" s="181"/>
      <c r="G8" s="181"/>
      <c r="H8" s="181"/>
    </row>
    <row r="9" spans="1:9">
      <c r="B9" s="181"/>
      <c r="C9" s="181"/>
      <c r="D9" s="181"/>
      <c r="E9" s="181"/>
      <c r="F9" s="181"/>
      <c r="G9" s="181"/>
      <c r="H9" s="181"/>
    </row>
    <row r="10" spans="1:9">
      <c r="B10" s="181"/>
      <c r="C10" s="181"/>
      <c r="D10" s="181"/>
      <c r="E10" s="181"/>
      <c r="F10" s="181"/>
      <c r="G10" s="181"/>
      <c r="H10" s="181"/>
    </row>
  </sheetData>
  <sheetProtection algorithmName="SHA-512" hashValue="4fpXqg02ZcWJMdOn2dIWj/1GZ0ZNQKK9Y50lLp0FchUQQ8pwgce4P4d61MMg0eZYCji7CISgAeGDuifKPgkeIg==" saltValue="q+SNULzS/ozPS3SDMer0Zg==" spinCount="100000" sheet="1" objects="1" scenarios="1"/>
  <mergeCells count="2">
    <mergeCell ref="B3:H3"/>
    <mergeCell ref="B4:H10"/>
  </mergeCells>
  <pageMargins left="0.7" right="0.7" top="0.75" bottom="0.75" header="0.3" footer="0.3"/>
  <drawing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8"/>
  <dimension ref="B3:I12"/>
  <sheetViews>
    <sheetView showGridLines="0" showRowColHeaders="0" workbookViewId="0"/>
  </sheetViews>
  <sheetFormatPr baseColWidth="10" defaultRowHeight="15"/>
  <cols>
    <col min="1" max="1" width="5.7109375" customWidth="1"/>
  </cols>
  <sheetData>
    <row r="3" spans="2:9" ht="18.75">
      <c r="B3" s="159" t="s">
        <v>2391</v>
      </c>
      <c r="C3" s="181"/>
      <c r="D3" s="181"/>
      <c r="E3" s="181"/>
      <c r="F3" s="181"/>
      <c r="G3" s="181"/>
      <c r="H3" s="181"/>
      <c r="I3" s="97"/>
    </row>
    <row r="4" spans="2:9">
      <c r="B4" s="254" t="s">
        <v>2386</v>
      </c>
      <c r="C4" s="181"/>
      <c r="D4" s="181"/>
      <c r="E4" s="181"/>
      <c r="F4" s="181"/>
      <c r="G4" s="181"/>
      <c r="H4" s="181"/>
      <c r="I4" s="95"/>
    </row>
    <row r="5" spans="2:9">
      <c r="B5" s="181"/>
      <c r="C5" s="181"/>
      <c r="D5" s="181"/>
      <c r="E5" s="181"/>
      <c r="F5" s="181"/>
      <c r="G5" s="181"/>
      <c r="H5" s="181"/>
      <c r="I5" s="95"/>
    </row>
    <row r="6" spans="2:9">
      <c r="B6" s="181"/>
      <c r="C6" s="181"/>
      <c r="D6" s="181"/>
      <c r="E6" s="181"/>
      <c r="F6" s="181"/>
      <c r="G6" s="181"/>
      <c r="H6" s="181"/>
      <c r="I6" s="95"/>
    </row>
    <row r="7" spans="2:9">
      <c r="B7" s="181"/>
      <c r="C7" s="181"/>
      <c r="D7" s="181"/>
      <c r="E7" s="181"/>
      <c r="F7" s="181"/>
      <c r="G7" s="181"/>
      <c r="H7" s="181"/>
      <c r="I7" s="95"/>
    </row>
    <row r="8" spans="2:9">
      <c r="B8" s="181"/>
      <c r="C8" s="181"/>
      <c r="D8" s="181"/>
      <c r="E8" s="181"/>
      <c r="F8" s="181"/>
      <c r="G8" s="181"/>
      <c r="H8" s="181"/>
      <c r="I8" s="95"/>
    </row>
    <row r="9" spans="2:9">
      <c r="B9" s="181"/>
      <c r="C9" s="181"/>
      <c r="D9" s="181"/>
      <c r="E9" s="181"/>
      <c r="F9" s="181"/>
      <c r="G9" s="181"/>
      <c r="H9" s="181"/>
      <c r="I9" s="95"/>
    </row>
    <row r="10" spans="2:9">
      <c r="B10" s="181"/>
      <c r="C10" s="181"/>
      <c r="D10" s="181"/>
      <c r="E10" s="181"/>
      <c r="F10" s="181"/>
      <c r="G10" s="181"/>
      <c r="H10" s="181"/>
      <c r="I10" s="95"/>
    </row>
    <row r="11" spans="2:9">
      <c r="B11" s="181"/>
      <c r="C11" s="181"/>
      <c r="D11" s="181"/>
      <c r="E11" s="181"/>
      <c r="F11" s="181"/>
      <c r="G11" s="181"/>
      <c r="H11" s="181"/>
    </row>
    <row r="12" spans="2:9">
      <c r="B12" s="181"/>
      <c r="C12" s="181"/>
      <c r="D12" s="181"/>
      <c r="E12" s="181"/>
      <c r="F12" s="181"/>
      <c r="G12" s="181"/>
      <c r="H12" s="181"/>
    </row>
  </sheetData>
  <sheetProtection algorithmName="SHA-512" hashValue="hZneybvFn0shyXdrMDsSSLMOzAfndqH0TvDf/4lL08A45Zu0KuDn7SMvxXsJU+PPX7NF1yvH3Bu7iLn+YWbegg==" saltValue="2jZZJc8iOpFD/ohXsz6ezg==" spinCount="100000" sheet="1" objects="1" scenarios="1"/>
  <mergeCells count="2">
    <mergeCell ref="B3:H3"/>
    <mergeCell ref="B4:H12"/>
  </mergeCells>
  <pageMargins left="0.7" right="0.7" top="0.75" bottom="0.75" header="0.3" footer="0.3"/>
  <drawing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9"/>
  <dimension ref="B3:I15"/>
  <sheetViews>
    <sheetView showGridLines="0" showRowColHeaders="0" workbookViewId="0"/>
  </sheetViews>
  <sheetFormatPr baseColWidth="10" defaultRowHeight="15"/>
  <cols>
    <col min="1" max="1" width="5.7109375" customWidth="1"/>
  </cols>
  <sheetData>
    <row r="3" spans="2:9" ht="18.75">
      <c r="B3" s="159" t="s">
        <v>1547</v>
      </c>
      <c r="C3" s="181"/>
      <c r="D3" s="181"/>
      <c r="E3" s="181"/>
      <c r="F3" s="181"/>
      <c r="G3" s="181"/>
      <c r="H3" s="181"/>
      <c r="I3" s="97"/>
    </row>
    <row r="4" spans="2:9">
      <c r="B4" s="180" t="s">
        <v>2459</v>
      </c>
      <c r="C4" s="181"/>
      <c r="D4" s="181"/>
      <c r="E4" s="181"/>
      <c r="F4" s="181"/>
      <c r="G4" s="181"/>
      <c r="H4" s="181"/>
      <c r="I4" s="95"/>
    </row>
    <row r="5" spans="2:9">
      <c r="B5" s="181"/>
      <c r="C5" s="181"/>
      <c r="D5" s="181"/>
      <c r="E5" s="181"/>
      <c r="F5" s="181"/>
      <c r="G5" s="181"/>
      <c r="H5" s="181"/>
      <c r="I5" s="95"/>
    </row>
    <row r="6" spans="2:9">
      <c r="B6" s="181"/>
      <c r="C6" s="181"/>
      <c r="D6" s="181"/>
      <c r="E6" s="181"/>
      <c r="F6" s="181"/>
      <c r="G6" s="181"/>
      <c r="H6" s="181"/>
      <c r="I6" s="95"/>
    </row>
    <row r="7" spans="2:9">
      <c r="B7" s="181"/>
      <c r="C7" s="181"/>
      <c r="D7" s="181"/>
      <c r="E7" s="181"/>
      <c r="F7" s="181"/>
      <c r="G7" s="181"/>
      <c r="H7" s="181"/>
      <c r="I7" s="95"/>
    </row>
    <row r="8" spans="2:9">
      <c r="B8" s="181"/>
      <c r="C8" s="181"/>
      <c r="D8" s="181"/>
      <c r="E8" s="181"/>
      <c r="F8" s="181"/>
      <c r="G8" s="181"/>
      <c r="H8" s="181"/>
      <c r="I8" s="95"/>
    </row>
    <row r="9" spans="2:9">
      <c r="B9" s="177"/>
      <c r="C9" s="177"/>
      <c r="D9" s="177"/>
      <c r="E9" s="177"/>
      <c r="F9" s="177"/>
      <c r="G9" s="177"/>
      <c r="H9" s="177"/>
      <c r="I9" s="95"/>
    </row>
    <row r="10" spans="2:9">
      <c r="B10" s="177"/>
      <c r="C10" s="177"/>
      <c r="D10" s="177"/>
      <c r="E10" s="177"/>
      <c r="F10" s="177"/>
      <c r="G10" s="177"/>
      <c r="H10" s="177"/>
      <c r="I10" s="95"/>
    </row>
    <row r="11" spans="2:9">
      <c r="B11" s="177"/>
      <c r="C11" s="177"/>
      <c r="D11" s="177"/>
      <c r="E11" s="177"/>
      <c r="F11" s="177"/>
      <c r="G11" s="177"/>
      <c r="H11" s="177"/>
      <c r="I11" s="95"/>
    </row>
    <row r="12" spans="2:9">
      <c r="B12" s="177"/>
      <c r="C12" s="177"/>
      <c r="D12" s="177"/>
      <c r="E12" s="177"/>
      <c r="F12" s="177"/>
      <c r="G12" s="177"/>
      <c r="H12" s="177"/>
      <c r="I12" s="95"/>
    </row>
    <row r="13" spans="2:9">
      <c r="B13" s="177"/>
      <c r="C13" s="177"/>
      <c r="D13" s="177"/>
      <c r="E13" s="177"/>
      <c r="F13" s="177"/>
      <c r="G13" s="177"/>
      <c r="H13" s="177"/>
      <c r="I13" s="110"/>
    </row>
    <row r="14" spans="2:9">
      <c r="B14" s="177"/>
      <c r="C14" s="177"/>
      <c r="D14" s="177"/>
      <c r="E14" s="177"/>
      <c r="F14" s="177"/>
      <c r="G14" s="177"/>
      <c r="H14" s="177"/>
    </row>
    <row r="15" spans="2:9">
      <c r="B15" s="177"/>
      <c r="C15" s="177"/>
      <c r="D15" s="177"/>
      <c r="E15" s="177"/>
      <c r="F15" s="177"/>
      <c r="G15" s="177"/>
      <c r="H15" s="177"/>
    </row>
  </sheetData>
  <sheetProtection algorithmName="SHA-512" hashValue="aOPnU4Sojg1+HTgPthaFcIPadTnz6dJX5Ex/nRqj1s830rqnBEhtlV0siCqfj1YnK6kkIebkbCES15HCmo+sXg==" saltValue="boCRqHTSoD2gMjDK5xMU6g==" spinCount="100000" sheet="1" objects="1" scenarios="1"/>
  <mergeCells count="2">
    <mergeCell ref="B3:H3"/>
    <mergeCell ref="B4:H15"/>
  </mergeCells>
  <pageMargins left="0.7" right="0.7" top="0.75" bottom="0.75" header="0.3" footer="0.3"/>
  <drawing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0"/>
  <dimension ref="A3:I11"/>
  <sheetViews>
    <sheetView showGridLines="0" showRowColHeaders="0" workbookViewId="0"/>
  </sheetViews>
  <sheetFormatPr baseColWidth="10" defaultRowHeight="15"/>
  <cols>
    <col min="1" max="1" width="5.7109375" customWidth="1"/>
  </cols>
  <sheetData>
    <row r="3" spans="1:9" ht="18.75">
      <c r="B3" s="159" t="s">
        <v>1548</v>
      </c>
      <c r="C3" s="181"/>
      <c r="D3" s="181"/>
      <c r="E3" s="181"/>
      <c r="F3" s="181"/>
      <c r="G3" s="181"/>
      <c r="H3" s="181"/>
      <c r="I3" s="97"/>
    </row>
    <row r="4" spans="1:9">
      <c r="A4" s="107"/>
      <c r="B4" s="254" t="s">
        <v>2387</v>
      </c>
      <c r="C4" s="181"/>
      <c r="D4" s="181"/>
      <c r="E4" s="181"/>
      <c r="F4" s="181"/>
      <c r="G4" s="181"/>
      <c r="H4" s="181"/>
      <c r="I4" s="119"/>
    </row>
    <row r="5" spans="1:9">
      <c r="A5" s="107"/>
      <c r="B5" s="181"/>
      <c r="C5" s="181"/>
      <c r="D5" s="181"/>
      <c r="E5" s="181"/>
      <c r="F5" s="181"/>
      <c r="G5" s="181"/>
      <c r="H5" s="181"/>
      <c r="I5" s="119"/>
    </row>
    <row r="6" spans="1:9">
      <c r="A6" s="107"/>
      <c r="B6" s="181"/>
      <c r="C6" s="181"/>
      <c r="D6" s="181"/>
      <c r="E6" s="181"/>
      <c r="F6" s="181"/>
      <c r="G6" s="181"/>
      <c r="H6" s="181"/>
      <c r="I6" s="119"/>
    </row>
    <row r="7" spans="1:9">
      <c r="A7" s="107"/>
      <c r="B7" s="181"/>
      <c r="C7" s="181"/>
      <c r="D7" s="181"/>
      <c r="E7" s="181"/>
      <c r="F7" s="181"/>
      <c r="G7" s="181"/>
      <c r="H7" s="181"/>
      <c r="I7" s="119"/>
    </row>
    <row r="8" spans="1:9">
      <c r="A8" s="107"/>
      <c r="B8" s="181"/>
      <c r="C8" s="181"/>
      <c r="D8" s="181"/>
      <c r="E8" s="181"/>
      <c r="F8" s="181"/>
      <c r="G8" s="181"/>
      <c r="H8" s="181"/>
      <c r="I8" s="119"/>
    </row>
    <row r="9" spans="1:9">
      <c r="A9" s="107"/>
      <c r="B9" s="181"/>
      <c r="C9" s="181"/>
      <c r="D9" s="181"/>
      <c r="E9" s="181"/>
      <c r="F9" s="181"/>
      <c r="G9" s="181"/>
      <c r="H9" s="181"/>
      <c r="I9" s="119"/>
    </row>
    <row r="10" spans="1:9">
      <c r="A10" s="107"/>
      <c r="B10" s="119"/>
      <c r="C10" s="119"/>
      <c r="D10" s="119"/>
      <c r="E10" s="119"/>
      <c r="F10" s="119"/>
      <c r="G10" s="119"/>
      <c r="H10" s="119"/>
      <c r="I10" s="119"/>
    </row>
    <row r="11" spans="1:9">
      <c r="A11" s="107"/>
      <c r="B11" s="120"/>
      <c r="C11" s="120"/>
      <c r="D11" s="120"/>
      <c r="E11" s="120"/>
      <c r="F11" s="120"/>
      <c r="G11" s="120"/>
      <c r="H11" s="120"/>
      <c r="I11" s="120"/>
    </row>
  </sheetData>
  <sheetProtection algorithmName="SHA-512" hashValue="4l3k3EadHdOs6RVPot0Bx12qnFmjii//YyYcS2/96IlOTD2gJVQlUnEuV/J03kAIqNoNcbEYdSnQ1t6BCFWufw==" saltValue="n7WTiEsr4SZ5/7WHv+sBMQ==" spinCount="100000" sheet="1" objects="1" scenarios="1"/>
  <mergeCells count="2">
    <mergeCell ref="B3:H3"/>
    <mergeCell ref="B4:H9"/>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B6:N19"/>
  <sheetViews>
    <sheetView showGridLines="0" showRowColHeaders="0" zoomScale="90" zoomScaleNormal="90" workbookViewId="0">
      <selection activeCell="B17" sqref="B17:N17"/>
    </sheetView>
  </sheetViews>
  <sheetFormatPr baseColWidth="10" defaultRowHeight="15"/>
  <cols>
    <col min="1" max="1" width="5.7109375" style="39" customWidth="1"/>
    <col min="2" max="16384" width="11.42578125" style="39"/>
  </cols>
  <sheetData>
    <row r="6" spans="2:14">
      <c r="B6" s="150"/>
      <c r="C6" s="150"/>
      <c r="D6" s="150"/>
      <c r="E6" s="150"/>
      <c r="F6" s="150"/>
      <c r="G6" s="150"/>
      <c r="H6" s="150"/>
      <c r="I6" s="150"/>
      <c r="J6" s="150"/>
      <c r="K6" s="150"/>
      <c r="L6" s="150"/>
      <c r="M6" s="150"/>
      <c r="N6" s="150"/>
    </row>
    <row r="8" spans="2:14" ht="105" customHeight="1">
      <c r="B8" s="148" t="s">
        <v>1518</v>
      </c>
      <c r="C8" s="149"/>
      <c r="D8" s="149"/>
      <c r="E8" s="149"/>
      <c r="F8" s="149"/>
      <c r="G8" s="149"/>
      <c r="H8" s="149"/>
      <c r="I8" s="149"/>
      <c r="J8" s="149"/>
      <c r="K8" s="149"/>
      <c r="L8" s="149"/>
      <c r="M8" s="149"/>
      <c r="N8" s="149"/>
    </row>
    <row r="9" spans="2:14" ht="36.75">
      <c r="B9" s="74"/>
      <c r="C9" s="74"/>
      <c r="D9" s="74"/>
      <c r="E9" s="74"/>
      <c r="F9" s="74"/>
      <c r="G9" s="74"/>
      <c r="H9" s="74"/>
      <c r="I9" s="74"/>
      <c r="J9" s="74"/>
      <c r="K9" s="74"/>
      <c r="L9" s="74"/>
      <c r="M9" s="74"/>
      <c r="N9" s="74"/>
    </row>
    <row r="10" spans="2:14">
      <c r="B10" s="55"/>
    </row>
    <row r="11" spans="2:14" ht="19.5">
      <c r="B11" s="151" t="s">
        <v>1502</v>
      </c>
      <c r="C11" s="152"/>
      <c r="D11" s="153"/>
      <c r="E11" s="154"/>
      <c r="F11" s="154"/>
      <c r="G11" s="154"/>
      <c r="H11" s="154"/>
      <c r="I11" s="154"/>
      <c r="J11" s="154"/>
      <c r="K11" s="154"/>
      <c r="L11" s="154"/>
      <c r="M11" s="154"/>
      <c r="N11" s="154"/>
    </row>
    <row r="12" spans="2:14" ht="19.5">
      <c r="B12" s="53"/>
      <c r="C12" s="53"/>
      <c r="D12" s="157" t="s">
        <v>2456</v>
      </c>
      <c r="E12" s="158"/>
      <c r="F12" s="158"/>
      <c r="G12" s="158"/>
      <c r="H12" s="158"/>
      <c r="I12" s="158"/>
      <c r="J12" s="158"/>
      <c r="K12" s="158"/>
      <c r="L12" s="158"/>
      <c r="M12" s="158"/>
      <c r="N12" s="158"/>
    </row>
    <row r="13" spans="2:14" ht="19.5">
      <c r="B13" s="53"/>
      <c r="C13" s="53"/>
      <c r="D13" s="158"/>
      <c r="E13" s="158"/>
      <c r="F13" s="158"/>
      <c r="G13" s="158"/>
      <c r="H13" s="158"/>
      <c r="I13" s="158"/>
      <c r="J13" s="158"/>
      <c r="K13" s="158"/>
      <c r="L13" s="158"/>
      <c r="M13" s="158"/>
      <c r="N13" s="158"/>
    </row>
    <row r="14" spans="2:14">
      <c r="B14" s="54"/>
      <c r="C14" s="54"/>
      <c r="D14" s="54"/>
      <c r="E14" s="54"/>
      <c r="F14" s="54"/>
      <c r="G14" s="54"/>
      <c r="H14" s="54"/>
      <c r="I14" s="54"/>
      <c r="J14" s="54"/>
      <c r="K14" s="54"/>
      <c r="L14" s="54"/>
      <c r="M14" s="54"/>
      <c r="N14" s="54"/>
    </row>
    <row r="15" spans="2:14" ht="26.25">
      <c r="B15" s="155" t="s">
        <v>1552</v>
      </c>
      <c r="C15" s="155"/>
      <c r="D15" s="155"/>
      <c r="E15" s="155"/>
      <c r="F15" s="155"/>
      <c r="G15" s="155"/>
      <c r="H15" s="155"/>
      <c r="I15" s="155"/>
      <c r="J15" s="155"/>
      <c r="K15" s="155"/>
      <c r="L15" s="155"/>
      <c r="M15" s="155"/>
      <c r="N15" s="155"/>
    </row>
    <row r="16" spans="2:14">
      <c r="B16" s="54"/>
      <c r="C16" s="54"/>
      <c r="D16" s="54"/>
      <c r="E16" s="54"/>
      <c r="F16" s="54"/>
      <c r="G16" s="54"/>
      <c r="H16" s="54"/>
      <c r="I16" s="54"/>
      <c r="J16" s="54"/>
      <c r="K16" s="54"/>
      <c r="L16" s="54"/>
      <c r="M16" s="54"/>
      <c r="N16" s="54"/>
    </row>
    <row r="17" spans="2:14" ht="26.25">
      <c r="B17" s="156" t="s">
        <v>2373</v>
      </c>
      <c r="C17" s="156"/>
      <c r="D17" s="156"/>
      <c r="E17" s="156"/>
      <c r="F17" s="156"/>
      <c r="G17" s="156"/>
      <c r="H17" s="156"/>
      <c r="I17" s="156"/>
      <c r="J17" s="156"/>
      <c r="K17" s="156"/>
      <c r="L17" s="156"/>
      <c r="M17" s="156"/>
      <c r="N17" s="156"/>
    </row>
    <row r="19" spans="2:14" ht="26.25">
      <c r="B19" s="147" t="s">
        <v>2436</v>
      </c>
      <c r="C19" s="147"/>
      <c r="D19" s="147"/>
      <c r="E19" s="147"/>
      <c r="F19" s="147"/>
      <c r="G19" s="147"/>
      <c r="H19" s="147"/>
      <c r="I19" s="147"/>
      <c r="J19" s="147"/>
      <c r="K19" s="147"/>
      <c r="L19" s="147"/>
      <c r="M19" s="147"/>
      <c r="N19" s="147"/>
    </row>
  </sheetData>
  <sheetProtection algorithmName="SHA-512" hashValue="duxwTrHPWPPu9Y/x30IZOs3i+VSe4ak7LJpq3QY/81M6W6bYR/WJv+lnPGe6sHqnuBEMhiVzf9lr0Xt04cG05A==" saltValue="eUDf7Zc3g3eiYIl64W3Ilg==" spinCount="100000" sheet="1" objects="1" scenarios="1"/>
  <mergeCells count="8">
    <mergeCell ref="B19:N19"/>
    <mergeCell ref="B8:N8"/>
    <mergeCell ref="B6:N6"/>
    <mergeCell ref="B11:C11"/>
    <mergeCell ref="D11:N11"/>
    <mergeCell ref="B15:N15"/>
    <mergeCell ref="B17:N17"/>
    <mergeCell ref="D12:N13"/>
  </mergeCells>
  <dataValidations count="1">
    <dataValidation type="list" allowBlank="1" showInputMessage="1" showErrorMessage="1" sqref="D11:N11">
      <formula1>ENTIDADES</formula1>
    </dataValidation>
  </dataValidations>
  <hyperlinks>
    <hyperlink ref="B17" location="'CICLO PDA'!A1" display="CICLO DE LA PREVENCIÓN DEL DAÑO ANTIJURÍDICO"/>
    <hyperlink ref="B19" location="DEFINICIÓN!A1" display="DEFINICIÓN"/>
    <hyperlink ref="B15" location="'ANTES DE EMPEZAR'!A1" display="ANTES DE EMPEZAR"/>
    <hyperlink ref="B19:N19" location="LINEAMIENTOS!A1" display="LINEAMIENTOS"/>
  </hyperlinks>
  <pageMargins left="0.7" right="0.7" top="0.75" bottom="0.75" header="0.3" footer="0.3"/>
  <pageSetup orientation="portrait"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1"/>
  <dimension ref="B3:I18"/>
  <sheetViews>
    <sheetView showGridLines="0" showRowColHeaders="0" workbookViewId="0"/>
  </sheetViews>
  <sheetFormatPr baseColWidth="10" defaultRowHeight="15"/>
  <cols>
    <col min="1" max="1" width="5.7109375" customWidth="1"/>
  </cols>
  <sheetData>
    <row r="3" spans="2:9">
      <c r="B3" s="159" t="s">
        <v>1550</v>
      </c>
      <c r="C3" s="181"/>
      <c r="D3" s="181"/>
      <c r="E3" s="181"/>
      <c r="F3" s="181"/>
      <c r="G3" s="181"/>
      <c r="H3" s="181"/>
      <c r="I3" s="181"/>
    </row>
    <row r="4" spans="2:9">
      <c r="B4" s="258" t="s">
        <v>2435</v>
      </c>
      <c r="C4" s="181"/>
      <c r="D4" s="181"/>
      <c r="E4" s="181"/>
      <c r="F4" s="181"/>
      <c r="G4" s="181"/>
      <c r="H4" s="181"/>
      <c r="I4" s="181"/>
    </row>
    <row r="5" spans="2:9">
      <c r="B5" s="181"/>
      <c r="C5" s="181"/>
      <c r="D5" s="181"/>
      <c r="E5" s="181"/>
      <c r="F5" s="181"/>
      <c r="G5" s="181"/>
      <c r="H5" s="181"/>
      <c r="I5" s="181"/>
    </row>
    <row r="6" spans="2:9">
      <c r="B6" s="181"/>
      <c r="C6" s="181"/>
      <c r="D6" s="181"/>
      <c r="E6" s="181"/>
      <c r="F6" s="181"/>
      <c r="G6" s="181"/>
      <c r="H6" s="181"/>
      <c r="I6" s="181"/>
    </row>
    <row r="7" spans="2:9">
      <c r="B7" s="181"/>
      <c r="C7" s="181"/>
      <c r="D7" s="181"/>
      <c r="E7" s="181"/>
      <c r="F7" s="181"/>
      <c r="G7" s="181"/>
      <c r="H7" s="181"/>
      <c r="I7" s="181"/>
    </row>
    <row r="8" spans="2:9">
      <c r="B8" s="181"/>
      <c r="C8" s="181"/>
      <c r="D8" s="181"/>
      <c r="E8" s="181"/>
      <c r="F8" s="181"/>
      <c r="G8" s="181"/>
      <c r="H8" s="181"/>
      <c r="I8" s="181"/>
    </row>
    <row r="9" spans="2:9">
      <c r="B9" s="181"/>
      <c r="C9" s="181"/>
      <c r="D9" s="181"/>
      <c r="E9" s="181"/>
      <c r="F9" s="181"/>
      <c r="G9" s="181"/>
      <c r="H9" s="181"/>
      <c r="I9" s="181"/>
    </row>
    <row r="10" spans="2:9">
      <c r="B10" s="181"/>
      <c r="C10" s="181"/>
      <c r="D10" s="181"/>
      <c r="E10" s="181"/>
      <c r="F10" s="181"/>
      <c r="G10" s="181"/>
      <c r="H10" s="181"/>
      <c r="I10" s="181"/>
    </row>
    <row r="11" spans="2:9">
      <c r="B11" s="181"/>
      <c r="C11" s="181"/>
      <c r="D11" s="181"/>
      <c r="E11" s="181"/>
      <c r="F11" s="181"/>
      <c r="G11" s="181"/>
      <c r="H11" s="181"/>
      <c r="I11" s="181"/>
    </row>
    <row r="12" spans="2:9">
      <c r="B12" s="181"/>
      <c r="C12" s="181"/>
      <c r="D12" s="181"/>
      <c r="E12" s="181"/>
      <c r="F12" s="181"/>
      <c r="G12" s="181"/>
      <c r="H12" s="181"/>
      <c r="I12" s="181"/>
    </row>
    <row r="13" spans="2:9">
      <c r="B13" s="181"/>
      <c r="C13" s="181"/>
      <c r="D13" s="181"/>
      <c r="E13" s="181"/>
      <c r="F13" s="181"/>
      <c r="G13" s="181"/>
      <c r="H13" s="181"/>
      <c r="I13" s="181"/>
    </row>
    <row r="14" spans="2:9">
      <c r="B14" s="181"/>
      <c r="C14" s="181"/>
      <c r="D14" s="181"/>
      <c r="E14" s="181"/>
      <c r="F14" s="181"/>
      <c r="G14" s="181"/>
      <c r="H14" s="181"/>
      <c r="I14" s="181"/>
    </row>
    <row r="15" spans="2:9">
      <c r="B15" s="181"/>
      <c r="C15" s="181"/>
      <c r="D15" s="181"/>
      <c r="E15" s="181"/>
      <c r="F15" s="181"/>
      <c r="G15" s="181"/>
      <c r="H15" s="181"/>
      <c r="I15" s="181"/>
    </row>
    <row r="16" spans="2:9">
      <c r="B16" s="181"/>
      <c r="C16" s="181"/>
      <c r="D16" s="181"/>
      <c r="E16" s="181"/>
      <c r="F16" s="181"/>
      <c r="G16" s="181"/>
      <c r="H16" s="181"/>
      <c r="I16" s="181"/>
    </row>
    <row r="17" spans="2:9">
      <c r="B17" s="181"/>
      <c r="C17" s="181"/>
      <c r="D17" s="181"/>
      <c r="E17" s="181"/>
      <c r="F17" s="181"/>
      <c r="G17" s="181"/>
      <c r="H17" s="181"/>
      <c r="I17" s="181"/>
    </row>
    <row r="18" spans="2:9">
      <c r="B18" s="181"/>
      <c r="C18" s="181"/>
      <c r="D18" s="181"/>
      <c r="E18" s="181"/>
      <c r="F18" s="181"/>
      <c r="G18" s="181"/>
      <c r="H18" s="181"/>
      <c r="I18" s="181"/>
    </row>
  </sheetData>
  <sheetProtection algorithmName="SHA-512" hashValue="pc/5+tSO4SqdGQbgQssED9iPDcUndX3jgAfenX4nWpclrYIUcVSa8QBcnwgd+acpvumRBAbWflLhZma0AhBoGw==" saltValue="rLMjjOH6pdfMqXuaxfXVhA==" spinCount="100000" sheet="1" objects="1" scenarios="1"/>
  <mergeCells count="2">
    <mergeCell ref="B3:I3"/>
    <mergeCell ref="B4:I18"/>
  </mergeCells>
  <pageMargins left="0.7" right="0.7" top="0.75" bottom="0.75" header="0.3" footer="0.3"/>
  <drawing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2"/>
  <dimension ref="B3:J19"/>
  <sheetViews>
    <sheetView showGridLines="0" showRowColHeaders="0" workbookViewId="0"/>
  </sheetViews>
  <sheetFormatPr baseColWidth="10" defaultRowHeight="15"/>
  <cols>
    <col min="1" max="1" width="5.7109375" customWidth="1"/>
  </cols>
  <sheetData>
    <row r="3" spans="2:10" ht="18.75">
      <c r="B3" s="159" t="s">
        <v>1549</v>
      </c>
      <c r="C3" s="181"/>
      <c r="D3" s="181"/>
      <c r="E3" s="181"/>
      <c r="F3" s="181"/>
      <c r="G3" s="181"/>
      <c r="H3" s="181"/>
      <c r="I3" s="97"/>
      <c r="J3" s="97"/>
    </row>
    <row r="4" spans="2:10">
      <c r="B4" s="258" t="s">
        <v>2465</v>
      </c>
      <c r="C4" s="181"/>
      <c r="D4" s="181"/>
      <c r="E4" s="181"/>
      <c r="F4" s="181"/>
      <c r="G4" s="181"/>
      <c r="H4" s="181"/>
      <c r="I4" s="95"/>
      <c r="J4" s="95"/>
    </row>
    <row r="5" spans="2:10">
      <c r="B5" s="181"/>
      <c r="C5" s="181"/>
      <c r="D5" s="181"/>
      <c r="E5" s="181"/>
      <c r="F5" s="181"/>
      <c r="G5" s="181"/>
      <c r="H5" s="181"/>
      <c r="I5" s="95"/>
      <c r="J5" s="95"/>
    </row>
    <row r="6" spans="2:10">
      <c r="B6" s="181"/>
      <c r="C6" s="181"/>
      <c r="D6" s="181"/>
      <c r="E6" s="181"/>
      <c r="F6" s="181"/>
      <c r="G6" s="181"/>
      <c r="H6" s="181"/>
      <c r="I6" s="95"/>
      <c r="J6" s="95"/>
    </row>
    <row r="7" spans="2:10">
      <c r="B7" s="181"/>
      <c r="C7" s="181"/>
      <c r="D7" s="181"/>
      <c r="E7" s="181"/>
      <c r="F7" s="181"/>
      <c r="G7" s="181"/>
      <c r="H7" s="181"/>
      <c r="I7" s="95"/>
      <c r="J7" s="95"/>
    </row>
    <row r="8" spans="2:10">
      <c r="B8" s="181"/>
      <c r="C8" s="181"/>
      <c r="D8" s="181"/>
      <c r="E8" s="181"/>
      <c r="F8" s="181"/>
      <c r="G8" s="181"/>
      <c r="H8" s="181"/>
      <c r="I8" s="95"/>
      <c r="J8" s="95"/>
    </row>
    <row r="9" spans="2:10">
      <c r="B9" s="181"/>
      <c r="C9" s="181"/>
      <c r="D9" s="181"/>
      <c r="E9" s="181"/>
      <c r="F9" s="181"/>
      <c r="G9" s="181"/>
      <c r="H9" s="181"/>
      <c r="I9" s="95"/>
      <c r="J9" s="95"/>
    </row>
    <row r="10" spans="2:10">
      <c r="B10" s="181"/>
      <c r="C10" s="181"/>
      <c r="D10" s="181"/>
      <c r="E10" s="181"/>
      <c r="F10" s="181"/>
      <c r="G10" s="181"/>
      <c r="H10" s="181"/>
      <c r="I10" s="95"/>
      <c r="J10" s="95"/>
    </row>
    <row r="11" spans="2:10">
      <c r="B11" s="181"/>
      <c r="C11" s="181"/>
      <c r="D11" s="181"/>
      <c r="E11" s="181"/>
      <c r="F11" s="181"/>
      <c r="G11" s="181"/>
      <c r="H11" s="181"/>
      <c r="I11" s="95"/>
      <c r="J11" s="95"/>
    </row>
    <row r="12" spans="2:10">
      <c r="B12" s="181"/>
      <c r="C12" s="181"/>
      <c r="D12" s="181"/>
      <c r="E12" s="181"/>
      <c r="F12" s="181"/>
      <c r="G12" s="181"/>
      <c r="H12" s="181"/>
      <c r="I12" s="95"/>
      <c r="J12" s="95"/>
    </row>
    <row r="13" spans="2:10">
      <c r="B13" s="181"/>
      <c r="C13" s="181"/>
      <c r="D13" s="181"/>
      <c r="E13" s="181"/>
      <c r="F13" s="181"/>
      <c r="G13" s="181"/>
      <c r="H13" s="181"/>
      <c r="I13" s="95"/>
      <c r="J13" s="95"/>
    </row>
    <row r="14" spans="2:10">
      <c r="B14" s="181"/>
      <c r="C14" s="181"/>
      <c r="D14" s="181"/>
      <c r="E14" s="181"/>
      <c r="F14" s="181"/>
      <c r="G14" s="181"/>
      <c r="H14" s="181"/>
      <c r="I14" s="95"/>
      <c r="J14" s="95"/>
    </row>
    <row r="15" spans="2:10">
      <c r="B15" s="181"/>
      <c r="C15" s="181"/>
      <c r="D15" s="181"/>
      <c r="E15" s="181"/>
      <c r="F15" s="181"/>
      <c r="G15" s="181"/>
      <c r="H15" s="181"/>
      <c r="I15" s="95"/>
      <c r="J15" s="95"/>
    </row>
    <row r="16" spans="2:10">
      <c r="B16" s="181"/>
      <c r="C16" s="181"/>
      <c r="D16" s="181"/>
      <c r="E16" s="181"/>
      <c r="F16" s="181"/>
      <c r="G16" s="181"/>
      <c r="H16" s="181"/>
      <c r="I16" s="95"/>
      <c r="J16" s="95"/>
    </row>
    <row r="17" spans="2:10">
      <c r="B17" s="181"/>
      <c r="C17" s="181"/>
      <c r="D17" s="181"/>
      <c r="E17" s="181"/>
      <c r="F17" s="181"/>
      <c r="G17" s="181"/>
      <c r="H17" s="181"/>
      <c r="I17" s="95"/>
      <c r="J17" s="95"/>
    </row>
    <row r="18" spans="2:10">
      <c r="B18" s="181"/>
      <c r="C18" s="181"/>
      <c r="D18" s="181"/>
      <c r="E18" s="181"/>
      <c r="F18" s="181"/>
      <c r="G18" s="181"/>
      <c r="H18" s="181"/>
      <c r="I18" s="95"/>
      <c r="J18" s="95"/>
    </row>
    <row r="19" spans="2:10">
      <c r="B19" s="181"/>
      <c r="C19" s="181"/>
      <c r="D19" s="181"/>
      <c r="E19" s="181"/>
      <c r="F19" s="181"/>
      <c r="G19" s="181"/>
      <c r="H19" s="181"/>
    </row>
  </sheetData>
  <sheetProtection algorithmName="SHA-512" hashValue="cXGcslaKu54dldTWbZkpVaS801G6DCmmcqybbsM7CSKQNWDfq49Xq1grix59mT0ZE5wearm8D9IXvCQjU+8L2Q==" saltValue="JS0iKq/tcK6FaALnlSbwAg==" spinCount="100000" sheet="1" objects="1" scenarios="1"/>
  <mergeCells count="2">
    <mergeCell ref="B3:H3"/>
    <mergeCell ref="B4:H19"/>
  </mergeCells>
  <pageMargins left="0.7" right="0.7" top="0.75" bottom="0.75" header="0.3" footer="0.3"/>
  <pageSetup orientation="portrait" r:id="rId1"/>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3"/>
  <dimension ref="B3:I18"/>
  <sheetViews>
    <sheetView showGridLines="0" showRowColHeaders="0" workbookViewId="0"/>
  </sheetViews>
  <sheetFormatPr baseColWidth="10" defaultRowHeight="15"/>
  <cols>
    <col min="1" max="1" width="5.7109375" customWidth="1"/>
  </cols>
  <sheetData>
    <row r="3" spans="2:9" ht="18.75">
      <c r="B3" s="159" t="s">
        <v>1551</v>
      </c>
      <c r="C3" s="181"/>
      <c r="D3" s="181"/>
      <c r="E3" s="181"/>
      <c r="F3" s="181"/>
      <c r="G3" s="181"/>
      <c r="H3" s="181"/>
      <c r="I3" s="97"/>
    </row>
    <row r="4" spans="2:9">
      <c r="B4" s="258" t="s">
        <v>2390</v>
      </c>
      <c r="C4" s="181"/>
      <c r="D4" s="181"/>
      <c r="E4" s="181"/>
      <c r="F4" s="181"/>
      <c r="G4" s="181"/>
      <c r="H4" s="181"/>
      <c r="I4" s="95"/>
    </row>
    <row r="5" spans="2:9">
      <c r="B5" s="181"/>
      <c r="C5" s="181"/>
      <c r="D5" s="181"/>
      <c r="E5" s="181"/>
      <c r="F5" s="181"/>
      <c r="G5" s="181"/>
      <c r="H5" s="181"/>
      <c r="I5" s="95"/>
    </row>
    <row r="6" spans="2:9">
      <c r="B6" s="181"/>
      <c r="C6" s="181"/>
      <c r="D6" s="181"/>
      <c r="E6" s="181"/>
      <c r="F6" s="181"/>
      <c r="G6" s="181"/>
      <c r="H6" s="181"/>
      <c r="I6" s="95"/>
    </row>
    <row r="7" spans="2:9">
      <c r="B7" s="181"/>
      <c r="C7" s="181"/>
      <c r="D7" s="181"/>
      <c r="E7" s="181"/>
      <c r="F7" s="181"/>
      <c r="G7" s="181"/>
      <c r="H7" s="181"/>
      <c r="I7" s="95"/>
    </row>
    <row r="8" spans="2:9">
      <c r="B8" s="181"/>
      <c r="C8" s="181"/>
      <c r="D8" s="181"/>
      <c r="E8" s="181"/>
      <c r="F8" s="181"/>
      <c r="G8" s="181"/>
      <c r="H8" s="181"/>
      <c r="I8" s="95"/>
    </row>
    <row r="9" spans="2:9">
      <c r="B9" s="181"/>
      <c r="C9" s="181"/>
      <c r="D9" s="181"/>
      <c r="E9" s="181"/>
      <c r="F9" s="181"/>
      <c r="G9" s="181"/>
      <c r="H9" s="181"/>
      <c r="I9" s="95"/>
    </row>
    <row r="10" spans="2:9">
      <c r="B10" s="181"/>
      <c r="C10" s="181"/>
      <c r="D10" s="181"/>
      <c r="E10" s="181"/>
      <c r="F10" s="181"/>
      <c r="G10" s="181"/>
      <c r="H10" s="181"/>
      <c r="I10" s="95"/>
    </row>
    <row r="11" spans="2:9">
      <c r="B11" s="181"/>
      <c r="C11" s="181"/>
      <c r="D11" s="181"/>
      <c r="E11" s="181"/>
      <c r="F11" s="181"/>
      <c r="G11" s="181"/>
      <c r="H11" s="181"/>
      <c r="I11" s="95"/>
    </row>
    <row r="12" spans="2:9">
      <c r="B12" s="181"/>
      <c r="C12" s="181"/>
      <c r="D12" s="181"/>
      <c r="E12" s="181"/>
      <c r="F12" s="181"/>
      <c r="G12" s="181"/>
      <c r="H12" s="181"/>
      <c r="I12" s="95"/>
    </row>
    <row r="13" spans="2:9">
      <c r="B13" s="181"/>
      <c r="C13" s="181"/>
      <c r="D13" s="181"/>
      <c r="E13" s="181"/>
      <c r="F13" s="181"/>
      <c r="G13" s="181"/>
      <c r="H13" s="181"/>
      <c r="I13" s="95"/>
    </row>
    <row r="14" spans="2:9">
      <c r="B14" s="181"/>
      <c r="C14" s="181"/>
      <c r="D14" s="181"/>
      <c r="E14" s="181"/>
      <c r="F14" s="181"/>
      <c r="G14" s="181"/>
      <c r="H14" s="181"/>
      <c r="I14" s="95"/>
    </row>
    <row r="15" spans="2:9">
      <c r="B15" s="181"/>
      <c r="C15" s="181"/>
      <c r="D15" s="181"/>
      <c r="E15" s="181"/>
      <c r="F15" s="181"/>
      <c r="G15" s="181"/>
      <c r="H15" s="181"/>
      <c r="I15" s="95"/>
    </row>
    <row r="16" spans="2:9">
      <c r="B16" s="181"/>
      <c r="C16" s="181"/>
      <c r="D16" s="181"/>
      <c r="E16" s="181"/>
      <c r="F16" s="181"/>
      <c r="G16" s="181"/>
      <c r="H16" s="181"/>
      <c r="I16" s="95"/>
    </row>
    <row r="17" spans="2:9">
      <c r="B17" s="181"/>
      <c r="C17" s="181"/>
      <c r="D17" s="181"/>
      <c r="E17" s="181"/>
      <c r="F17" s="181"/>
      <c r="G17" s="181"/>
      <c r="H17" s="181"/>
      <c r="I17" s="95"/>
    </row>
    <row r="18" spans="2:9">
      <c r="B18" s="95"/>
      <c r="C18" s="95"/>
      <c r="D18" s="95"/>
      <c r="E18" s="95"/>
      <c r="F18" s="95"/>
      <c r="G18" s="95"/>
      <c r="H18" s="95"/>
      <c r="I18" s="95"/>
    </row>
  </sheetData>
  <sheetProtection algorithmName="SHA-512" hashValue="GEii2MpJcLFmNIxVPAqshhKxsE/sZ081HcDXYXbeTr+EHbkI1StQHEFtZledxtkkBGp7kiiXdA6wgWVqIPSwcQ==" saltValue="RgLUKfE4IFp+ddIKf1ps/g==" spinCount="100000" sheet="1" objects="1" scenarios="1"/>
  <mergeCells count="2">
    <mergeCell ref="B3:H3"/>
    <mergeCell ref="B4:H17"/>
  </mergeCells>
  <pageMargins left="0.7" right="0.7" top="0.75" bottom="0.75" header="0.3" footer="0.3"/>
  <drawing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4"/>
  <dimension ref="B3:I18"/>
  <sheetViews>
    <sheetView showGridLines="0" showRowColHeaders="0" workbookViewId="0"/>
  </sheetViews>
  <sheetFormatPr baseColWidth="10" defaultRowHeight="15"/>
  <cols>
    <col min="1" max="1" width="5.7109375" customWidth="1"/>
  </cols>
  <sheetData>
    <row r="3" spans="2:9" ht="18.75">
      <c r="B3" s="159" t="s">
        <v>2454</v>
      </c>
      <c r="C3" s="181"/>
      <c r="D3" s="181"/>
      <c r="E3" s="181"/>
      <c r="F3" s="181"/>
      <c r="G3" s="181"/>
      <c r="H3" s="181"/>
      <c r="I3" s="97"/>
    </row>
    <row r="4" spans="2:9">
      <c r="B4" s="180" t="s">
        <v>1535</v>
      </c>
      <c r="C4" s="253"/>
      <c r="D4" s="253"/>
      <c r="E4" s="253"/>
      <c r="F4" s="253"/>
      <c r="G4" s="253"/>
      <c r="H4" s="253"/>
      <c r="I4" s="95"/>
    </row>
    <row r="5" spans="2:9">
      <c r="B5" s="253"/>
      <c r="C5" s="253"/>
      <c r="D5" s="253"/>
      <c r="E5" s="253"/>
      <c r="F5" s="253"/>
      <c r="G5" s="253"/>
      <c r="H5" s="253"/>
      <c r="I5" s="95"/>
    </row>
    <row r="6" spans="2:9">
      <c r="B6" s="253"/>
      <c r="C6" s="253"/>
      <c r="D6" s="253"/>
      <c r="E6" s="253"/>
      <c r="F6" s="253"/>
      <c r="G6" s="253"/>
      <c r="H6" s="253"/>
      <c r="I6" s="95"/>
    </row>
    <row r="7" spans="2:9">
      <c r="B7" s="253"/>
      <c r="C7" s="253"/>
      <c r="D7" s="253"/>
      <c r="E7" s="253"/>
      <c r="F7" s="253"/>
      <c r="G7" s="253"/>
      <c r="H7" s="253"/>
      <c r="I7" s="95"/>
    </row>
    <row r="8" spans="2:9">
      <c r="B8" s="253"/>
      <c r="C8" s="253"/>
      <c r="D8" s="253"/>
      <c r="E8" s="253"/>
      <c r="F8" s="253"/>
      <c r="G8" s="253"/>
      <c r="H8" s="253"/>
      <c r="I8" s="95"/>
    </row>
    <row r="9" spans="2:9">
      <c r="B9" s="253"/>
      <c r="C9" s="253"/>
      <c r="D9" s="253"/>
      <c r="E9" s="253"/>
      <c r="F9" s="253"/>
      <c r="G9" s="253"/>
      <c r="H9" s="253"/>
      <c r="I9" s="95"/>
    </row>
    <row r="10" spans="2:9">
      <c r="B10" s="253"/>
      <c r="C10" s="253"/>
      <c r="D10" s="253"/>
      <c r="E10" s="253"/>
      <c r="F10" s="253"/>
      <c r="G10" s="253"/>
      <c r="H10" s="253"/>
      <c r="I10" s="95"/>
    </row>
    <row r="11" spans="2:9">
      <c r="B11" s="253"/>
      <c r="C11" s="253"/>
      <c r="D11" s="253"/>
      <c r="E11" s="253"/>
      <c r="F11" s="253"/>
      <c r="G11" s="253"/>
      <c r="H11" s="253"/>
      <c r="I11" s="95"/>
    </row>
    <row r="12" spans="2:9">
      <c r="B12" s="253"/>
      <c r="C12" s="253"/>
      <c r="D12" s="253"/>
      <c r="E12" s="253"/>
      <c r="F12" s="253"/>
      <c r="G12" s="253"/>
      <c r="H12" s="253"/>
      <c r="I12" s="95"/>
    </row>
    <row r="13" spans="2:9">
      <c r="B13" s="253"/>
      <c r="C13" s="253"/>
      <c r="D13" s="253"/>
      <c r="E13" s="253"/>
      <c r="F13" s="253"/>
      <c r="G13" s="253"/>
      <c r="H13" s="253"/>
      <c r="I13" s="95"/>
    </row>
    <row r="14" spans="2:9">
      <c r="B14" s="253"/>
      <c r="C14" s="253"/>
      <c r="D14" s="253"/>
      <c r="E14" s="253"/>
      <c r="F14" s="253"/>
      <c r="G14" s="253"/>
      <c r="H14" s="253"/>
      <c r="I14" s="95"/>
    </row>
    <row r="15" spans="2:9">
      <c r="B15" s="253"/>
      <c r="C15" s="253"/>
      <c r="D15" s="253"/>
      <c r="E15" s="253"/>
      <c r="F15" s="253"/>
      <c r="G15" s="253"/>
      <c r="H15" s="253"/>
      <c r="I15" s="95"/>
    </row>
    <row r="16" spans="2:9">
      <c r="B16" s="253"/>
      <c r="C16" s="253"/>
      <c r="D16" s="253"/>
      <c r="E16" s="253"/>
      <c r="F16" s="253"/>
      <c r="G16" s="253"/>
      <c r="H16" s="253"/>
      <c r="I16" s="95"/>
    </row>
    <row r="17" spans="2:9">
      <c r="B17" s="253"/>
      <c r="C17" s="253"/>
      <c r="D17" s="253"/>
      <c r="E17" s="253"/>
      <c r="F17" s="253"/>
      <c r="G17" s="253"/>
      <c r="H17" s="253"/>
      <c r="I17" s="95"/>
    </row>
    <row r="18" spans="2:9">
      <c r="B18" s="95"/>
      <c r="C18" s="95"/>
      <c r="D18" s="95"/>
      <c r="E18" s="95"/>
      <c r="F18" s="95"/>
      <c r="G18" s="95"/>
      <c r="H18" s="95"/>
      <c r="I18" s="95"/>
    </row>
  </sheetData>
  <sheetProtection algorithmName="SHA-512" hashValue="9hy2IORFg/aI6GbJH0Y0OYvOflCtchW20jD4nbCdGATQo4IZu2zrWIL4hEl3JMGYLpuJ8qm3zVjAWvtzFo0xKw==" saltValue="sSEdp6VEzRv06QdW9WYpwQ==" spinCount="100000" sheet="1" objects="1" scenarios="1"/>
  <mergeCells count="2">
    <mergeCell ref="B3:H3"/>
    <mergeCell ref="B4:H17"/>
  </mergeCells>
  <pageMargins left="0.7" right="0.7" top="0.75" bottom="0.75" header="0.3" footer="0.3"/>
  <drawing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rgb="FFC00000"/>
  </sheetPr>
  <dimension ref="A1:N698"/>
  <sheetViews>
    <sheetView topLeftCell="A40" zoomScale="55" zoomScaleNormal="55" workbookViewId="0">
      <selection activeCell="B59" sqref="B59"/>
    </sheetView>
  </sheetViews>
  <sheetFormatPr baseColWidth="10" defaultColWidth="8.42578125" defaultRowHeight="15"/>
  <cols>
    <col min="1" max="1" width="14.42578125" style="1" bestFit="1" customWidth="1"/>
    <col min="2" max="2" width="215.42578125" style="1" customWidth="1"/>
    <col min="3" max="6" width="10.5703125" style="1" customWidth="1"/>
    <col min="7" max="7" width="18.7109375" style="1" customWidth="1"/>
    <col min="8" max="8" width="17.5703125" style="1" customWidth="1"/>
    <col min="9" max="9" width="16.140625" style="1" customWidth="1"/>
    <col min="10" max="10" width="12.5703125" style="1" customWidth="1"/>
    <col min="11" max="11" width="12.28515625" style="1" customWidth="1"/>
    <col min="12" max="12" width="59.28515625" style="1" customWidth="1"/>
    <col min="13" max="13" width="22.7109375" style="1" bestFit="1" customWidth="1"/>
    <col min="14" max="14" width="65.140625" style="1" bestFit="1" customWidth="1"/>
    <col min="15" max="16384" width="8.42578125" style="1"/>
  </cols>
  <sheetData>
    <row r="1" spans="1:14">
      <c r="D1" s="1">
        <f>SUM(Tabla15[NOMBRE DE LA CAUSA 2019])</f>
        <v>693</v>
      </c>
    </row>
    <row r="2" spans="1:14">
      <c r="A2" s="2" t="s">
        <v>2</v>
      </c>
      <c r="B2" s="3" t="s">
        <v>3</v>
      </c>
      <c r="C2" s="3" t="s">
        <v>4</v>
      </c>
      <c r="D2" s="3" t="s">
        <v>5</v>
      </c>
      <c r="E2" s="3" t="s">
        <v>6</v>
      </c>
      <c r="F2" s="3" t="s">
        <v>7</v>
      </c>
      <c r="G2" s="2" t="s">
        <v>8</v>
      </c>
      <c r="H2" s="3" t="s">
        <v>9</v>
      </c>
      <c r="I2" s="3" t="s">
        <v>10</v>
      </c>
      <c r="J2" s="2" t="s">
        <v>11</v>
      </c>
      <c r="K2" s="2" t="s">
        <v>12</v>
      </c>
      <c r="L2" s="2" t="s">
        <v>13</v>
      </c>
      <c r="M2" s="4" t="s">
        <v>14</v>
      </c>
      <c r="N2" s="1" t="s">
        <v>15</v>
      </c>
    </row>
    <row r="3" spans="1:14" ht="15" customHeight="1">
      <c r="A3" s="1">
        <f>+Tabla15[[#This Row],[1]]</f>
        <v>1</v>
      </c>
      <c r="B3" s="6" t="s">
        <v>1383</v>
      </c>
      <c r="C3" s="1">
        <v>1</v>
      </c>
      <c r="D3" s="1">
        <f>+IF(Tabla15[[#This Row],[NOMBRE DE LA CAUSA 2018]]=0,0,1)</f>
        <v>1</v>
      </c>
      <c r="E3" s="1">
        <f>+E2+Tabla15[[#This Row],[NOMBRE DE LA CAUSA 2019]]</f>
        <v>1</v>
      </c>
      <c r="F3" s="1">
        <f>+Tabla15[[#This Row],[0]]*Tabla15[[#This Row],[NOMBRE DE LA CAUSA 2019]]</f>
        <v>1</v>
      </c>
      <c r="G3" s="1" t="s">
        <v>746</v>
      </c>
      <c r="I3" s="6" t="s">
        <v>1384</v>
      </c>
      <c r="K3" s="6" t="s">
        <v>19</v>
      </c>
      <c r="L3" s="6" t="s">
        <v>1385</v>
      </c>
      <c r="M3" s="5">
        <v>2311</v>
      </c>
      <c r="N3" s="1" t="str">
        <f>+Tabla15[[#This Row],[NOMBRE DE LA CAUSA 2017]]</f>
        <v>ACCESION POR ALUVION</v>
      </c>
    </row>
    <row r="4" spans="1:14" ht="15" customHeight="1">
      <c r="A4" s="1">
        <f>+Tabla15[[#This Row],[1]]</f>
        <v>2</v>
      </c>
      <c r="B4" s="1" t="s">
        <v>458</v>
      </c>
      <c r="C4" s="1">
        <v>1</v>
      </c>
      <c r="D4" s="1">
        <f>+IF(Tabla15[[#This Row],[NOMBRE DE LA CAUSA 2018]]=0,0,1)</f>
        <v>1</v>
      </c>
      <c r="E4" s="1">
        <f>+E3+Tabla15[[#This Row],[NOMBRE DE LA CAUSA 2019]]</f>
        <v>2</v>
      </c>
      <c r="F4" s="1">
        <f>+Tabla15[[#This Row],[0]]*Tabla15[[#This Row],[NOMBRE DE LA CAUSA 2019]]</f>
        <v>2</v>
      </c>
      <c r="G4" s="1" t="s">
        <v>17</v>
      </c>
      <c r="J4" s="1" t="s">
        <v>18</v>
      </c>
      <c r="K4" s="1" t="s">
        <v>19</v>
      </c>
      <c r="L4" s="1" t="s">
        <v>459</v>
      </c>
      <c r="M4" s="5">
        <v>822</v>
      </c>
      <c r="N4" s="1" t="str">
        <f>+Tabla15[[#This Row],[NOMBRE DE LA CAUSA 2017]]</f>
        <v>ACCESO CARNAL O ACTO SEXUAL CON INCAPAZ DE RESISTIR</v>
      </c>
    </row>
    <row r="5" spans="1:14" ht="15" customHeight="1">
      <c r="A5" s="1">
        <f>+Tabla15[[#This Row],[1]]</f>
        <v>3</v>
      </c>
      <c r="B5" s="1" t="s">
        <v>106</v>
      </c>
      <c r="C5" s="1">
        <v>1</v>
      </c>
      <c r="D5" s="1">
        <f>+IF(Tabla15[[#This Row],[NOMBRE DE LA CAUSA 2018]]=0,0,1)</f>
        <v>1</v>
      </c>
      <c r="E5" s="1">
        <f>+E4+Tabla15[[#This Row],[NOMBRE DE LA CAUSA 2019]]</f>
        <v>3</v>
      </c>
      <c r="F5" s="1">
        <f>+Tabla15[[#This Row],[0]]*Tabla15[[#This Row],[NOMBRE DE LA CAUSA 2019]]</f>
        <v>3</v>
      </c>
      <c r="G5" s="1" t="s">
        <v>17</v>
      </c>
      <c r="J5" s="1" t="s">
        <v>18</v>
      </c>
      <c r="K5" s="1" t="s">
        <v>19</v>
      </c>
      <c r="L5" s="1" t="s">
        <v>107</v>
      </c>
      <c r="M5" s="5">
        <v>174</v>
      </c>
      <c r="N5" s="1" t="str">
        <f>+Tabla15[[#This Row],[NOMBRE DE LA CAUSA 2017]]</f>
        <v>ACCESO CARNAL O ACTO SEXUAL VIOLENTO</v>
      </c>
    </row>
    <row r="6" spans="1:14" ht="15" customHeight="1">
      <c r="A6" s="1">
        <f>+Tabla15[[#This Row],[1]]</f>
        <v>4</v>
      </c>
      <c r="B6" s="1" t="s">
        <v>324</v>
      </c>
      <c r="C6" s="1">
        <v>1</v>
      </c>
      <c r="D6" s="1">
        <f>+IF(Tabla15[[#This Row],[NOMBRE DE LA CAUSA 2018]]=0,0,1)</f>
        <v>1</v>
      </c>
      <c r="E6" s="1">
        <f>+E5+Tabla15[[#This Row],[NOMBRE DE LA CAUSA 2019]]</f>
        <v>4</v>
      </c>
      <c r="F6" s="1">
        <f>+Tabla15[[#This Row],[0]]*Tabla15[[#This Row],[NOMBRE DE LA CAUSA 2019]]</f>
        <v>4</v>
      </c>
      <c r="G6" s="1" t="s">
        <v>17</v>
      </c>
      <c r="J6" s="1" t="s">
        <v>18</v>
      </c>
      <c r="K6" s="1" t="s">
        <v>19</v>
      </c>
      <c r="L6" s="1" t="s">
        <v>325</v>
      </c>
      <c r="M6" s="5">
        <v>517</v>
      </c>
      <c r="N6" s="1" t="str">
        <f>+Tabla15[[#This Row],[NOMBRE DE LA CAUSA 2017]]</f>
        <v>ACCIDENTE DE TRABAJO O ENFERMEDAD PROFESIONAL POR CULPA PATRONAL</v>
      </c>
    </row>
    <row r="7" spans="1:14" ht="15" customHeight="1">
      <c r="A7" s="1">
        <f>+Tabla15[[#This Row],[1]]</f>
        <v>5</v>
      </c>
      <c r="B7" s="1" t="s">
        <v>290</v>
      </c>
      <c r="C7" s="1">
        <v>1</v>
      </c>
      <c r="D7" s="1">
        <f>+IF(Tabla15[[#This Row],[NOMBRE DE LA CAUSA 2018]]=0,0,1)</f>
        <v>1</v>
      </c>
      <c r="E7" s="1">
        <f>+E6+Tabla15[[#This Row],[NOMBRE DE LA CAUSA 2019]]</f>
        <v>5</v>
      </c>
      <c r="F7" s="1">
        <f>+Tabla15[[#This Row],[0]]*Tabla15[[#This Row],[NOMBRE DE LA CAUSA 2019]]</f>
        <v>5</v>
      </c>
      <c r="G7" s="1" t="s">
        <v>17</v>
      </c>
      <c r="J7" s="1" t="s">
        <v>18</v>
      </c>
      <c r="K7" s="1" t="s">
        <v>19</v>
      </c>
      <c r="L7" s="1" t="s">
        <v>291</v>
      </c>
      <c r="M7" s="5">
        <v>459</v>
      </c>
      <c r="N7" s="1" t="str">
        <f>+Tabla15[[#This Row],[NOMBRE DE LA CAUSA 2017]]</f>
        <v>ACOSO LABORAL</v>
      </c>
    </row>
    <row r="8" spans="1:14" ht="15" customHeight="1">
      <c r="A8" s="1">
        <f>+Tabla15[[#This Row],[1]]</f>
        <v>6</v>
      </c>
      <c r="B8" s="1" t="s">
        <v>460</v>
      </c>
      <c r="C8" s="1">
        <v>1</v>
      </c>
      <c r="D8" s="1">
        <f>+IF(Tabla15[[#This Row],[NOMBRE DE LA CAUSA 2018]]=0,0,1)</f>
        <v>1</v>
      </c>
      <c r="E8" s="1">
        <f>+E7+Tabla15[[#This Row],[NOMBRE DE LA CAUSA 2019]]</f>
        <v>6</v>
      </c>
      <c r="F8" s="1">
        <f>+Tabla15[[#This Row],[0]]*Tabla15[[#This Row],[NOMBRE DE LA CAUSA 2019]]</f>
        <v>6</v>
      </c>
      <c r="G8" s="1" t="s">
        <v>17</v>
      </c>
      <c r="J8" s="1" t="s">
        <v>18</v>
      </c>
      <c r="K8" s="1" t="s">
        <v>19</v>
      </c>
      <c r="L8" s="1" t="s">
        <v>461</v>
      </c>
      <c r="M8" s="5">
        <v>823</v>
      </c>
      <c r="N8" s="1" t="str">
        <f>+Tabla15[[#This Row],[NOMBRE DE LA CAUSA 2017]]</f>
        <v>ACOSO SEXUAL</v>
      </c>
    </row>
    <row r="9" spans="1:14" ht="15" customHeight="1">
      <c r="A9" s="1">
        <f>+Tabla15[[#This Row],[1]]</f>
        <v>7</v>
      </c>
      <c r="B9" s="1" t="s">
        <v>362</v>
      </c>
      <c r="C9" s="1">
        <v>1</v>
      </c>
      <c r="D9" s="1">
        <f>+IF(Tabla15[[#This Row],[NOMBRE DE LA CAUSA 2018]]=0,0,1)</f>
        <v>1</v>
      </c>
      <c r="E9" s="1">
        <f>+E8+Tabla15[[#This Row],[NOMBRE DE LA CAUSA 2019]]</f>
        <v>7</v>
      </c>
      <c r="F9" s="1">
        <f>+Tabla15[[#This Row],[0]]*Tabla15[[#This Row],[NOMBRE DE LA CAUSA 2019]]</f>
        <v>7</v>
      </c>
      <c r="G9" s="1" t="s">
        <v>17</v>
      </c>
      <c r="J9" s="1" t="s">
        <v>18</v>
      </c>
      <c r="K9" s="1" t="s">
        <v>19</v>
      </c>
      <c r="L9" s="1" t="s">
        <v>363</v>
      </c>
      <c r="M9" s="5">
        <v>669</v>
      </c>
      <c r="N9" s="1" t="str">
        <f>+Tabla15[[#This Row],[NOMBRE DE LA CAUSA 2017]]</f>
        <v>ACTOS SEXUALES CON MENOR DE CATORCE AÑOS</v>
      </c>
    </row>
    <row r="10" spans="1:14" ht="15" customHeight="1">
      <c r="A10" s="1">
        <f>+Tabla15[[#This Row],[1]]</f>
        <v>8</v>
      </c>
      <c r="B10" s="1" t="s">
        <v>210</v>
      </c>
      <c r="C10" s="1">
        <v>1</v>
      </c>
      <c r="D10" s="1">
        <f>+IF(Tabla15[[#This Row],[NOMBRE DE LA CAUSA 2018]]=0,0,1)</f>
        <v>1</v>
      </c>
      <c r="E10" s="1">
        <f>+E9+Tabla15[[#This Row],[NOMBRE DE LA CAUSA 2019]]</f>
        <v>8</v>
      </c>
      <c r="F10" s="1">
        <f>+Tabla15[[#This Row],[0]]*Tabla15[[#This Row],[NOMBRE DE LA CAUSA 2019]]</f>
        <v>8</v>
      </c>
      <c r="G10" s="1" t="s">
        <v>17</v>
      </c>
      <c r="J10" s="1" t="s">
        <v>18</v>
      </c>
      <c r="K10" s="1" t="s">
        <v>19</v>
      </c>
      <c r="L10" s="1" t="s">
        <v>211</v>
      </c>
      <c r="M10" s="5">
        <v>349</v>
      </c>
      <c r="N10" s="1" t="str">
        <f>+Tabla15[[#This Row],[NOMBRE DE LA CAUSA 2017]]</f>
        <v>ALLANAMIENTO ILEGAL</v>
      </c>
    </row>
    <row r="11" spans="1:14" ht="15" customHeight="1">
      <c r="A11" s="1">
        <f>+Tabla15[[#This Row],[1]]</f>
        <v>9</v>
      </c>
      <c r="B11" s="6" t="s">
        <v>679</v>
      </c>
      <c r="C11" s="1">
        <v>1</v>
      </c>
      <c r="D11" s="1">
        <f>+IF(Tabla15[[#This Row],[NOMBRE DE LA CAUSA 2018]]=0,0,1)</f>
        <v>1</v>
      </c>
      <c r="E11" s="1">
        <f>+E10+Tabla15[[#This Row],[NOMBRE DE LA CAUSA 2019]]</f>
        <v>9</v>
      </c>
      <c r="F11" s="1">
        <f>+Tabla15[[#This Row],[0]]*Tabla15[[#This Row],[NOMBRE DE LA CAUSA 2019]]</f>
        <v>9</v>
      </c>
      <c r="G11" s="6" t="s">
        <v>17</v>
      </c>
      <c r="I11" s="6" t="s">
        <v>473</v>
      </c>
      <c r="J11" s="1" t="s">
        <v>18</v>
      </c>
      <c r="K11" s="1" t="s">
        <v>19</v>
      </c>
      <c r="L11" s="6" t="s">
        <v>680</v>
      </c>
      <c r="M11" s="5">
        <v>1967</v>
      </c>
      <c r="N11" s="1" t="str">
        <f>+Tabla15[[#This Row],[NOMBRE DE LA CAUSA 2017]]</f>
        <v>APREHENSION ILEGAL DE MERCANCIAS</v>
      </c>
    </row>
    <row r="12" spans="1:14" ht="15" customHeight="1">
      <c r="A12" s="1">
        <f>+Tabla15[[#This Row],[1]]</f>
        <v>10</v>
      </c>
      <c r="B12" s="1" t="s">
        <v>665</v>
      </c>
      <c r="C12" s="1">
        <v>1</v>
      </c>
      <c r="D12" s="1">
        <f>+IF(Tabla15[[#This Row],[NOMBRE DE LA CAUSA 2018]]=0,0,1)</f>
        <v>1</v>
      </c>
      <c r="E12" s="1">
        <f>+E11+Tabla15[[#This Row],[NOMBRE DE LA CAUSA 2019]]</f>
        <v>10</v>
      </c>
      <c r="F12" s="1">
        <f>+Tabla15[[#This Row],[0]]*Tabla15[[#This Row],[NOMBRE DE LA CAUSA 2019]]</f>
        <v>10</v>
      </c>
      <c r="G12" s="6" t="s">
        <v>17</v>
      </c>
      <c r="I12" s="6" t="s">
        <v>473</v>
      </c>
      <c r="J12" s="1" t="s">
        <v>18</v>
      </c>
      <c r="K12" s="1" t="s">
        <v>19</v>
      </c>
      <c r="L12" s="6" t="s">
        <v>666</v>
      </c>
      <c r="M12" s="5">
        <v>1958</v>
      </c>
      <c r="N12" s="1" t="str">
        <f>+Tabla15[[#This Row],[NOMBRE DE LA CAUSA 2017]]</f>
        <v>CADUCIDAD DE LA ACCION SANCIONATORIA ADUANERA</v>
      </c>
    </row>
    <row r="13" spans="1:14" ht="15" customHeight="1">
      <c r="A13" s="1">
        <f>+Tabla15[[#This Row],[1]]</f>
        <v>11</v>
      </c>
      <c r="B13" s="1" t="s">
        <v>130</v>
      </c>
      <c r="C13" s="1">
        <v>1</v>
      </c>
      <c r="D13" s="1">
        <f>+IF(Tabla15[[#This Row],[NOMBRE DE LA CAUSA 2018]]=0,0,1)</f>
        <v>1</v>
      </c>
      <c r="E13" s="1">
        <f>+E12+Tabla15[[#This Row],[NOMBRE DE LA CAUSA 2019]]</f>
        <v>11</v>
      </c>
      <c r="F13" s="1">
        <f>+Tabla15[[#This Row],[0]]*Tabla15[[#This Row],[NOMBRE DE LA CAUSA 2019]]</f>
        <v>11</v>
      </c>
      <c r="G13" s="1" t="s">
        <v>17</v>
      </c>
      <c r="J13" s="1" t="s">
        <v>18</v>
      </c>
      <c r="K13" s="1" t="s">
        <v>19</v>
      </c>
      <c r="L13" s="1" t="s">
        <v>131</v>
      </c>
      <c r="M13" s="5">
        <v>216</v>
      </c>
      <c r="N13" s="1" t="str">
        <f>+Tabla15[[#This Row],[NOMBRE DE LA CAUSA 2017]]</f>
        <v>CAPITALIZACION DE INTERESES</v>
      </c>
    </row>
    <row r="14" spans="1:14" ht="15" customHeight="1">
      <c r="A14" s="1">
        <f>+Tabla15[[#This Row],[1]]</f>
        <v>12</v>
      </c>
      <c r="B14" s="1" t="s">
        <v>368</v>
      </c>
      <c r="C14" s="1">
        <v>1</v>
      </c>
      <c r="D14" s="1">
        <f>+IF(Tabla15[[#This Row],[NOMBRE DE LA CAUSA 2018]]=0,0,1)</f>
        <v>1</v>
      </c>
      <c r="E14" s="1">
        <f>+E13+Tabla15[[#This Row],[NOMBRE DE LA CAUSA 2019]]</f>
        <v>12</v>
      </c>
      <c r="F14" s="1">
        <f>+Tabla15[[#This Row],[0]]*Tabla15[[#This Row],[NOMBRE DE LA CAUSA 2019]]</f>
        <v>12</v>
      </c>
      <c r="G14" s="1" t="s">
        <v>17</v>
      </c>
      <c r="H14" s="7"/>
      <c r="J14" s="1" t="s">
        <v>18</v>
      </c>
      <c r="K14" s="1" t="s">
        <v>19</v>
      </c>
      <c r="L14" s="1" t="s">
        <v>369</v>
      </c>
      <c r="M14" s="5">
        <v>704</v>
      </c>
      <c r="N14" s="1" t="str">
        <f>+Tabla15[[#This Row],[NOMBRE DE LA CAUSA 2017]]</f>
        <v>CAPTACION ILEGAL DE DINERO</v>
      </c>
    </row>
    <row r="15" spans="1:14" ht="15" customHeight="1">
      <c r="A15" s="1">
        <f>+Tabla15[[#This Row],[1]]</f>
        <v>13</v>
      </c>
      <c r="B15" s="1" t="s">
        <v>685</v>
      </c>
      <c r="C15" s="1">
        <v>1</v>
      </c>
      <c r="D15" s="1">
        <f>+IF(Tabla15[[#This Row],[NOMBRE DE LA CAUSA 2018]]=0,0,1)</f>
        <v>1</v>
      </c>
      <c r="E15" s="1">
        <f>+E14+Tabla15[[#This Row],[NOMBRE DE LA CAUSA 2019]]</f>
        <v>13</v>
      </c>
      <c r="F15" s="1">
        <f>+Tabla15[[#This Row],[0]]*Tabla15[[#This Row],[NOMBRE DE LA CAUSA 2019]]</f>
        <v>13</v>
      </c>
      <c r="G15" s="6" t="s">
        <v>17</v>
      </c>
      <c r="J15" s="1" t="s">
        <v>18</v>
      </c>
      <c r="K15" s="1" t="s">
        <v>19</v>
      </c>
      <c r="L15" s="6" t="s">
        <v>686</v>
      </c>
      <c r="M15" s="5">
        <v>1970</v>
      </c>
      <c r="N15" s="1" t="str">
        <f>+Tabla15[[#This Row],[NOMBRE DE LA CAUSA 2017]]</f>
        <v>CAUSA DIAN POR DEFINIR</v>
      </c>
    </row>
    <row r="16" spans="1:14" ht="15" customHeight="1">
      <c r="A16" s="1">
        <f>+Tabla15[[#This Row],[1]]</f>
        <v>14</v>
      </c>
      <c r="B16" s="6" t="s">
        <v>1388</v>
      </c>
      <c r="C16" s="1">
        <v>1</v>
      </c>
      <c r="D16" s="1">
        <f>+IF(Tabla15[[#This Row],[NOMBRE DE LA CAUSA 2018]]=0,0,1)</f>
        <v>1</v>
      </c>
      <c r="E16" s="1">
        <f>+E15+Tabla15[[#This Row],[NOMBRE DE LA CAUSA 2019]]</f>
        <v>14</v>
      </c>
      <c r="F16" s="1">
        <f>+Tabla15[[#This Row],[0]]*Tabla15[[#This Row],[NOMBRE DE LA CAUSA 2019]]</f>
        <v>14</v>
      </c>
      <c r="G16" s="1" t="s">
        <v>746</v>
      </c>
      <c r="I16" s="6" t="s">
        <v>1384</v>
      </c>
      <c r="K16" s="6" t="s">
        <v>19</v>
      </c>
      <c r="L16" s="6" t="s">
        <v>1389</v>
      </c>
      <c r="M16" s="5">
        <v>2313</v>
      </c>
      <c r="N16" s="1" t="str">
        <f>+Tabla15[[#This Row],[NOMBRE DE LA CAUSA 2017]]</f>
        <v>COBRO INDEBIDO DE OBLIGACION</v>
      </c>
    </row>
    <row r="17" spans="1:14" ht="15" customHeight="1">
      <c r="A17" s="1">
        <f>+Tabla15[[#This Row],[1]]</f>
        <v>15</v>
      </c>
      <c r="B17" s="1" t="s">
        <v>256</v>
      </c>
      <c r="C17" s="1">
        <v>1</v>
      </c>
      <c r="D17" s="1">
        <f>+IF(Tabla15[[#This Row],[NOMBRE DE LA CAUSA 2018]]=0,0,1)</f>
        <v>1</v>
      </c>
      <c r="E17" s="1">
        <f>+E16+Tabla15[[#This Row],[NOMBRE DE LA CAUSA 2019]]</f>
        <v>15</v>
      </c>
      <c r="F17" s="1">
        <f>+Tabla15[[#This Row],[0]]*Tabla15[[#This Row],[NOMBRE DE LA CAUSA 2019]]</f>
        <v>15</v>
      </c>
      <c r="G17" s="1" t="s">
        <v>17</v>
      </c>
      <c r="J17" s="1" t="s">
        <v>18</v>
      </c>
      <c r="K17" s="1" t="s">
        <v>19</v>
      </c>
      <c r="L17" s="1" t="s">
        <v>257</v>
      </c>
      <c r="M17" s="5">
        <v>416</v>
      </c>
      <c r="N17" s="1" t="str">
        <f>+Tabla15[[#This Row],[NOMBRE DE LA CAUSA 2017]]</f>
        <v>COMPETENCIA DESLEAL</v>
      </c>
    </row>
    <row r="18" spans="1:14" ht="15" customHeight="1">
      <c r="A18" s="1">
        <f>+Tabla15[[#This Row],[1]]</f>
        <v>16</v>
      </c>
      <c r="B18" s="37" t="s">
        <v>154</v>
      </c>
      <c r="C18" s="1">
        <v>1</v>
      </c>
      <c r="D18" s="1">
        <f>+IF(Tabla15[[#This Row],[NOMBRE DE LA CAUSA 2018]]=0,0,1)</f>
        <v>1</v>
      </c>
      <c r="E18" s="1">
        <f>+E17+Tabla15[[#This Row],[NOMBRE DE LA CAUSA 2019]]</f>
        <v>16</v>
      </c>
      <c r="F18" s="1">
        <f>+Tabla15[[#This Row],[0]]*Tabla15[[#This Row],[NOMBRE DE LA CAUSA 2019]]</f>
        <v>16</v>
      </c>
      <c r="G18" s="1" t="s">
        <v>17</v>
      </c>
      <c r="J18" s="1" t="s">
        <v>18</v>
      </c>
      <c r="K18" s="1" t="s">
        <v>19</v>
      </c>
      <c r="L18" s="1" t="s">
        <v>155</v>
      </c>
      <c r="M18" s="5">
        <v>261</v>
      </c>
      <c r="N18" s="1" t="str">
        <f>+Tabla15[[#This Row],[NOMBRE DE LA CAUSA 2017]]</f>
        <v>CONFIGURACION DEL CONTRATO REALIDAD</v>
      </c>
    </row>
    <row r="19" spans="1:14" ht="15" customHeight="1">
      <c r="A19" s="1">
        <f>+Tabla15[[#This Row],[1]]</f>
        <v>17</v>
      </c>
      <c r="B19" s="1" t="s">
        <v>264</v>
      </c>
      <c r="C19" s="1">
        <v>1</v>
      </c>
      <c r="D19" s="1">
        <f>+IF(Tabla15[[#This Row],[NOMBRE DE LA CAUSA 2018]]=0,0,1)</f>
        <v>1</v>
      </c>
      <c r="E19" s="1">
        <f>+E18+Tabla15[[#This Row],[NOMBRE DE LA CAUSA 2019]]</f>
        <v>17</v>
      </c>
      <c r="F19" s="1">
        <f>+Tabla15[[#This Row],[0]]*Tabla15[[#This Row],[NOMBRE DE LA CAUSA 2019]]</f>
        <v>17</v>
      </c>
      <c r="G19" s="1" t="s">
        <v>17</v>
      </c>
      <c r="J19" s="1" t="s">
        <v>18</v>
      </c>
      <c r="K19" s="1" t="s">
        <v>19</v>
      </c>
      <c r="L19" s="1" t="s">
        <v>265</v>
      </c>
      <c r="M19" s="5">
        <v>422</v>
      </c>
      <c r="N19" s="1" t="str">
        <f>+Tabla15[[#This Row],[NOMBRE DE LA CAUSA 2017]]</f>
        <v>CONSTITUCION DE SERVIDUMBRE</v>
      </c>
    </row>
    <row r="20" spans="1:14" ht="15" customHeight="1">
      <c r="A20" s="1">
        <f>+Tabla15[[#This Row],[1]]</f>
        <v>18</v>
      </c>
      <c r="B20" s="1" t="s">
        <v>146</v>
      </c>
      <c r="C20" s="1">
        <v>1</v>
      </c>
      <c r="D20" s="1">
        <f>+IF(Tabla15[[#This Row],[NOMBRE DE LA CAUSA 2018]]=0,0,1)</f>
        <v>1</v>
      </c>
      <c r="E20" s="1">
        <f>+E19+Tabla15[[#This Row],[NOMBRE DE LA CAUSA 2019]]</f>
        <v>18</v>
      </c>
      <c r="F20" s="1">
        <f>+Tabla15[[#This Row],[0]]*Tabla15[[#This Row],[NOMBRE DE LA CAUSA 2019]]</f>
        <v>18</v>
      </c>
      <c r="G20" s="1" t="s">
        <v>17</v>
      </c>
      <c r="J20" s="1" t="s">
        <v>18</v>
      </c>
      <c r="K20" s="1" t="s">
        <v>19</v>
      </c>
      <c r="L20" s="1" t="s">
        <v>147</v>
      </c>
      <c r="M20" s="5">
        <v>239</v>
      </c>
      <c r="N20" s="1" t="str">
        <f>+Tabla15[[#This Row],[NOMBRE DE LA CAUSA 2017]]</f>
        <v>CONTROVERSIAS SOBRE LAUDO ARBITRAL</v>
      </c>
    </row>
    <row r="21" spans="1:14" ht="15" customHeight="1">
      <c r="A21" s="1">
        <f>+Tabla15[[#This Row],[1]]</f>
        <v>19</v>
      </c>
      <c r="B21" s="1" t="s">
        <v>733</v>
      </c>
      <c r="C21" s="1">
        <v>1</v>
      </c>
      <c r="D21" s="1">
        <f>+IF(Tabla15[[#This Row],[NOMBRE DE LA CAUSA 2018]]=0,0,1)</f>
        <v>1</v>
      </c>
      <c r="E21" s="1">
        <f>+E20+Tabla15[[#This Row],[NOMBRE DE LA CAUSA 2019]]</f>
        <v>19</v>
      </c>
      <c r="F21" s="1">
        <f>+Tabla15[[#This Row],[0]]*Tabla15[[#This Row],[NOMBRE DE LA CAUSA 2019]]</f>
        <v>19</v>
      </c>
      <c r="G21" s="1" t="s">
        <v>17</v>
      </c>
      <c r="J21" s="1" t="s">
        <v>18</v>
      </c>
      <c r="K21" s="1" t="s">
        <v>19</v>
      </c>
      <c r="L21" s="1" t="s">
        <v>734</v>
      </c>
      <c r="M21" s="5">
        <v>2012</v>
      </c>
      <c r="N21" s="1" t="str">
        <f>+Tabla15[[#This Row],[NOMBRE DE LA CAUSA 2017]]</f>
        <v>CUMPLIMIENTO DE REQUISITOS LEGALES PARA LEVANTAMIENTO DE FUERO SINDICAL</v>
      </c>
    </row>
    <row r="22" spans="1:14" ht="15" customHeight="1">
      <c r="A22" s="1">
        <f>+Tabla15[[#This Row],[1]]</f>
        <v>20</v>
      </c>
      <c r="B22" s="1" t="s">
        <v>1303</v>
      </c>
      <c r="C22" s="1">
        <v>1</v>
      </c>
      <c r="D22" s="1">
        <f>+IF(Tabla15[[#This Row],[NOMBRE DE LA CAUSA 2018]]=0,0,1)</f>
        <v>1</v>
      </c>
      <c r="E22" s="1">
        <f>+E21+Tabla15[[#This Row],[NOMBRE DE LA CAUSA 2019]]</f>
        <v>20</v>
      </c>
      <c r="F22" s="1">
        <f>+Tabla15[[#This Row],[0]]*Tabla15[[#This Row],[NOMBRE DE LA CAUSA 2019]]</f>
        <v>20</v>
      </c>
      <c r="G22" s="1" t="s">
        <v>753</v>
      </c>
      <c r="H22" s="1" t="s">
        <v>1297</v>
      </c>
      <c r="K22" s="1" t="s">
        <v>19</v>
      </c>
      <c r="L22" s="1" t="s">
        <v>1304</v>
      </c>
      <c r="M22" s="5">
        <v>2273</v>
      </c>
      <c r="N22" s="1" t="str">
        <f>+Tabla15[[#This Row],[NOMBRE DE LA CAUSA 2017]]</f>
        <v>CUMPLIMIENTO DE REQUISITOS LEGALES PARA LEVANTAMIENTO DE FUERO SINDICAL EN PROCESOS DE REESTRUCTURACION Y LIQUIDACION DE ENTIDADES PUBLICAS</v>
      </c>
    </row>
    <row r="23" spans="1:14" ht="15" customHeight="1">
      <c r="A23" s="1">
        <f>+Tabla15[[#This Row],[1]]</f>
        <v>21</v>
      </c>
      <c r="B23" s="1" t="s">
        <v>74</v>
      </c>
      <c r="C23" s="1">
        <v>1</v>
      </c>
      <c r="D23" s="1">
        <f>+IF(Tabla15[[#This Row],[NOMBRE DE LA CAUSA 2018]]=0,0,1)</f>
        <v>1</v>
      </c>
      <c r="E23" s="1">
        <f>+E22+Tabla15[[#This Row],[NOMBRE DE LA CAUSA 2019]]</f>
        <v>21</v>
      </c>
      <c r="F23" s="1">
        <f>+Tabla15[[#This Row],[0]]*Tabla15[[#This Row],[NOMBRE DE LA CAUSA 2019]]</f>
        <v>21</v>
      </c>
      <c r="G23" s="1" t="s">
        <v>17</v>
      </c>
      <c r="J23" s="1" t="s">
        <v>18</v>
      </c>
      <c r="K23" s="1" t="s">
        <v>19</v>
      </c>
      <c r="L23" s="1" t="s">
        <v>75</v>
      </c>
      <c r="M23" s="5">
        <v>120</v>
      </c>
      <c r="N23" s="1" t="str">
        <f>+Tabla15[[#This Row],[NOMBRE DE LA CAUSA 2017]]</f>
        <v>DAÑO O AMENAZA AMBIENTAL POR ACTIVIDAD AGROPECUARIA</v>
      </c>
    </row>
    <row r="24" spans="1:14" ht="15" customHeight="1">
      <c r="A24" s="1">
        <f>+Tabla15[[#This Row],[1]]</f>
        <v>22</v>
      </c>
      <c r="B24" s="1" t="s">
        <v>82</v>
      </c>
      <c r="C24" s="1">
        <v>1</v>
      </c>
      <c r="D24" s="1">
        <f>+IF(Tabla15[[#This Row],[NOMBRE DE LA CAUSA 2018]]=0,0,1)</f>
        <v>1</v>
      </c>
      <c r="E24" s="1">
        <f>+E23+Tabla15[[#This Row],[NOMBRE DE LA CAUSA 2019]]</f>
        <v>22</v>
      </c>
      <c r="F24" s="1">
        <f>+Tabla15[[#This Row],[0]]*Tabla15[[#This Row],[NOMBRE DE LA CAUSA 2019]]</f>
        <v>22</v>
      </c>
      <c r="G24" s="1" t="s">
        <v>17</v>
      </c>
      <c r="J24" s="1" t="s">
        <v>18</v>
      </c>
      <c r="K24" s="1" t="s">
        <v>19</v>
      </c>
      <c r="L24" s="1" t="s">
        <v>83</v>
      </c>
      <c r="M24" s="5">
        <v>126</v>
      </c>
      <c r="N24" s="1" t="str">
        <f>+Tabla15[[#This Row],[NOMBRE DE LA CAUSA 2017]]</f>
        <v>DAÑO O AMENAZA AMBIENTAL POR ACTIVIDAD DEL SECTOR DE HIDROCARBUROS</v>
      </c>
    </row>
    <row r="25" spans="1:14" ht="15" customHeight="1">
      <c r="A25" s="1">
        <f>+Tabla15[[#This Row],[1]]</f>
        <v>23</v>
      </c>
      <c r="B25" s="1" t="s">
        <v>72</v>
      </c>
      <c r="C25" s="1">
        <v>1</v>
      </c>
      <c r="D25" s="1">
        <f>+IF(Tabla15[[#This Row],[NOMBRE DE LA CAUSA 2018]]=0,0,1)</f>
        <v>1</v>
      </c>
      <c r="E25" s="1">
        <f>+E24+Tabla15[[#This Row],[NOMBRE DE LA CAUSA 2019]]</f>
        <v>23</v>
      </c>
      <c r="F25" s="1">
        <f>+Tabla15[[#This Row],[0]]*Tabla15[[#This Row],[NOMBRE DE LA CAUSA 2019]]</f>
        <v>23</v>
      </c>
      <c r="G25" s="1" t="s">
        <v>17</v>
      </c>
      <c r="J25" s="1" t="s">
        <v>18</v>
      </c>
      <c r="K25" s="1" t="s">
        <v>19</v>
      </c>
      <c r="L25" s="1" t="s">
        <v>73</v>
      </c>
      <c r="M25" s="5">
        <v>119</v>
      </c>
      <c r="N25" s="1" t="str">
        <f>+Tabla15[[#This Row],[NOMBRE DE LA CAUSA 2017]]</f>
        <v>DAÑO O AMENAZA AMBIENTAL POR ACTIVIDAD INDUSTRIAL</v>
      </c>
    </row>
    <row r="26" spans="1:14" ht="15" customHeight="1">
      <c r="A26" s="1">
        <f>+Tabla15[[#This Row],[1]]</f>
        <v>24</v>
      </c>
      <c r="B26" s="1" t="s">
        <v>70</v>
      </c>
      <c r="C26" s="1">
        <v>1</v>
      </c>
      <c r="D26" s="1">
        <f>+IF(Tabla15[[#This Row],[NOMBRE DE LA CAUSA 2018]]=0,0,1)</f>
        <v>1</v>
      </c>
      <c r="E26" s="1">
        <f>+E25+Tabla15[[#This Row],[NOMBRE DE LA CAUSA 2019]]</f>
        <v>24</v>
      </c>
      <c r="F26" s="1">
        <f>+Tabla15[[#This Row],[0]]*Tabla15[[#This Row],[NOMBRE DE LA CAUSA 2019]]</f>
        <v>24</v>
      </c>
      <c r="G26" s="1" t="s">
        <v>17</v>
      </c>
      <c r="J26" s="1" t="s">
        <v>18</v>
      </c>
      <c r="K26" s="1" t="s">
        <v>19</v>
      </c>
      <c r="L26" s="1" t="s">
        <v>71</v>
      </c>
      <c r="M26" s="5">
        <v>118</v>
      </c>
      <c r="N26" s="1" t="str">
        <f>+Tabla15[[#This Row],[NOMBRE DE LA CAUSA 2017]]</f>
        <v>DAÑO O AMENAZA AMBIENTAL POR ACTIVIDAD MINERA</v>
      </c>
    </row>
    <row r="27" spans="1:14" ht="15" customHeight="1">
      <c r="A27" s="1">
        <f>+Tabla15[[#This Row],[1]]</f>
        <v>25</v>
      </c>
      <c r="B27" s="1" t="s">
        <v>88</v>
      </c>
      <c r="C27" s="1">
        <v>1</v>
      </c>
      <c r="D27" s="1">
        <f>+IF(Tabla15[[#This Row],[NOMBRE DE LA CAUSA 2018]]=0,0,1)</f>
        <v>1</v>
      </c>
      <c r="E27" s="1">
        <f>+E26+Tabla15[[#This Row],[NOMBRE DE LA CAUSA 2019]]</f>
        <v>25</v>
      </c>
      <c r="F27" s="1">
        <f>+Tabla15[[#This Row],[0]]*Tabla15[[#This Row],[NOMBRE DE LA CAUSA 2019]]</f>
        <v>25</v>
      </c>
      <c r="G27" s="1" t="s">
        <v>17</v>
      </c>
      <c r="J27" s="1" t="s">
        <v>18</v>
      </c>
      <c r="K27" s="1" t="s">
        <v>19</v>
      </c>
      <c r="L27" s="1" t="s">
        <v>89</v>
      </c>
      <c r="M27" s="5">
        <v>132</v>
      </c>
      <c r="N27" s="1" t="str">
        <f>+Tabla15[[#This Row],[NOMBRE DE LA CAUSA 2017]]</f>
        <v>DAÑO O AMENAZA AMBIENTAL POR ACTO TERRORISTA</v>
      </c>
    </row>
    <row r="28" spans="1:14" ht="15" customHeight="1">
      <c r="A28" s="1">
        <f>+Tabla15[[#This Row],[1]]</f>
        <v>26</v>
      </c>
      <c r="B28" s="1" t="s">
        <v>84</v>
      </c>
      <c r="C28" s="1">
        <v>1</v>
      </c>
      <c r="D28" s="1">
        <f>+IF(Tabla15[[#This Row],[NOMBRE DE LA CAUSA 2018]]=0,0,1)</f>
        <v>1</v>
      </c>
      <c r="E28" s="1">
        <f>+E27+Tabla15[[#This Row],[NOMBRE DE LA CAUSA 2019]]</f>
        <v>26</v>
      </c>
      <c r="F28" s="1">
        <f>+Tabla15[[#This Row],[0]]*Tabla15[[#This Row],[NOMBRE DE LA CAUSA 2019]]</f>
        <v>26</v>
      </c>
      <c r="G28" s="1" t="s">
        <v>17</v>
      </c>
      <c r="J28" s="1" t="s">
        <v>18</v>
      </c>
      <c r="K28" s="1" t="s">
        <v>19</v>
      </c>
      <c r="L28" s="1" t="s">
        <v>85</v>
      </c>
      <c r="M28" s="5">
        <v>129</v>
      </c>
      <c r="N28" s="1" t="str">
        <f>+Tabla15[[#This Row],[NOMBRE DE LA CAUSA 2017]]</f>
        <v>DAÑO O AMENAZA AMBIENTAL POR CONTAMINACION AUDITIVA</v>
      </c>
    </row>
    <row r="29" spans="1:14" ht="15" customHeight="1">
      <c r="A29" s="1">
        <f>+Tabla15[[#This Row],[1]]</f>
        <v>27</v>
      </c>
      <c r="B29" s="1" t="s">
        <v>160</v>
      </c>
      <c r="C29" s="1">
        <v>1</v>
      </c>
      <c r="D29" s="1">
        <f>+IF(Tabla15[[#This Row],[NOMBRE DE LA CAUSA 2018]]=0,0,1)</f>
        <v>1</v>
      </c>
      <c r="E29" s="1">
        <f>+E28+Tabla15[[#This Row],[NOMBRE DE LA CAUSA 2019]]</f>
        <v>27</v>
      </c>
      <c r="F29" s="1">
        <f>+Tabla15[[#This Row],[0]]*Tabla15[[#This Row],[NOMBRE DE LA CAUSA 2019]]</f>
        <v>27</v>
      </c>
      <c r="G29" s="1" t="s">
        <v>17</v>
      </c>
      <c r="J29" s="1" t="s">
        <v>18</v>
      </c>
      <c r="K29" s="1" t="s">
        <v>19</v>
      </c>
      <c r="L29" s="1" t="s">
        <v>161</v>
      </c>
      <c r="M29" s="5">
        <v>268</v>
      </c>
      <c r="N29" s="1" t="str">
        <f>+Tabla15[[#This Row],[NOMBRE DE LA CAUSA 2017]]</f>
        <v>DAÑO O AMENAZA AMBIENTAL POR CONTAMINACION POR OLORES</v>
      </c>
    </row>
    <row r="30" spans="1:14" ht="15" customHeight="1">
      <c r="A30" s="1">
        <f>+Tabla15[[#This Row],[1]]</f>
        <v>28</v>
      </c>
      <c r="B30" s="1" t="s">
        <v>80</v>
      </c>
      <c r="C30" s="1">
        <v>1</v>
      </c>
      <c r="D30" s="1">
        <f>+IF(Tabla15[[#This Row],[NOMBRE DE LA CAUSA 2018]]=0,0,1)</f>
        <v>1</v>
      </c>
      <c r="E30" s="1">
        <f>+E29+Tabla15[[#This Row],[NOMBRE DE LA CAUSA 2019]]</f>
        <v>28</v>
      </c>
      <c r="F30" s="1">
        <f>+Tabla15[[#This Row],[0]]*Tabla15[[#This Row],[NOMBRE DE LA CAUSA 2019]]</f>
        <v>28</v>
      </c>
      <c r="G30" s="1" t="s">
        <v>17</v>
      </c>
      <c r="J30" s="1" t="s">
        <v>18</v>
      </c>
      <c r="K30" s="1" t="s">
        <v>19</v>
      </c>
      <c r="L30" s="1" t="s">
        <v>81</v>
      </c>
      <c r="M30" s="5">
        <v>124</v>
      </c>
      <c r="N30" s="1" t="str">
        <f>+Tabla15[[#This Row],[NOMBRE DE LA CAUSA 2017]]</f>
        <v>DAÑO O AMENAZA AMBIENTAL POR DESVIACION DEL CAUCE DE UN RIO</v>
      </c>
    </row>
    <row r="31" spans="1:14" ht="15" customHeight="1">
      <c r="A31" s="1">
        <f>+Tabla15[[#This Row],[1]]</f>
        <v>29</v>
      </c>
      <c r="B31" s="1" t="s">
        <v>90</v>
      </c>
      <c r="C31" s="1">
        <v>1</v>
      </c>
      <c r="D31" s="1">
        <f>+IF(Tabla15[[#This Row],[NOMBRE DE LA CAUSA 2018]]=0,0,1)</f>
        <v>1</v>
      </c>
      <c r="E31" s="1">
        <f>+E30+Tabla15[[#This Row],[NOMBRE DE LA CAUSA 2019]]</f>
        <v>29</v>
      </c>
      <c r="F31" s="1">
        <f>+Tabla15[[#This Row],[0]]*Tabla15[[#This Row],[NOMBRE DE LA CAUSA 2019]]</f>
        <v>29</v>
      </c>
      <c r="G31" s="1" t="s">
        <v>17</v>
      </c>
      <c r="J31" s="1" t="s">
        <v>18</v>
      </c>
      <c r="K31" s="1" t="s">
        <v>19</v>
      </c>
      <c r="L31" s="1" t="s">
        <v>91</v>
      </c>
      <c r="M31" s="5">
        <v>134</v>
      </c>
      <c r="N31" s="1" t="str">
        <f>+Tabla15[[#This Row],[NOMBRE DE LA CAUSA 2017]]</f>
        <v>DAÑO O AMENAZA AMBIENTAL POR DISPOSICION FINAL DE RESIDUOS NUCLEARES</v>
      </c>
    </row>
    <row r="32" spans="1:14" ht="15" customHeight="1">
      <c r="A32" s="1">
        <f>+Tabla15[[#This Row],[1]]</f>
        <v>30</v>
      </c>
      <c r="B32" s="1" t="s">
        <v>68</v>
      </c>
      <c r="C32" s="1">
        <v>1</v>
      </c>
      <c r="D32" s="1">
        <f>+IF(Tabla15[[#This Row],[NOMBRE DE LA CAUSA 2018]]=0,0,1)</f>
        <v>1</v>
      </c>
      <c r="E32" s="1">
        <f>+E31+Tabla15[[#This Row],[NOMBRE DE LA CAUSA 2019]]</f>
        <v>30</v>
      </c>
      <c r="F32" s="1">
        <f>+Tabla15[[#This Row],[0]]*Tabla15[[#This Row],[NOMBRE DE LA CAUSA 2019]]</f>
        <v>30</v>
      </c>
      <c r="G32" s="1" t="s">
        <v>17</v>
      </c>
      <c r="J32" s="1" t="s">
        <v>18</v>
      </c>
      <c r="K32" s="1" t="s">
        <v>19</v>
      </c>
      <c r="L32" s="1" t="s">
        <v>69</v>
      </c>
      <c r="M32" s="5">
        <v>117</v>
      </c>
      <c r="N32" s="1" t="str">
        <f>+Tabla15[[#This Row],[NOMBRE DE LA CAUSA 2017]]</f>
        <v>DAÑO O AMENAZA AMBIENTAL POR DISPOSICION FINAL DE RESIDUOS SOLIDOS</v>
      </c>
    </row>
    <row r="33" spans="1:14" ht="15" customHeight="1">
      <c r="A33" s="1">
        <f>+Tabla15[[#This Row],[1]]</f>
        <v>31</v>
      </c>
      <c r="B33" s="1" t="s">
        <v>76</v>
      </c>
      <c r="C33" s="1">
        <v>1</v>
      </c>
      <c r="D33" s="1">
        <f>+IF(Tabla15[[#This Row],[NOMBRE DE LA CAUSA 2018]]=0,0,1)</f>
        <v>1</v>
      </c>
      <c r="E33" s="1">
        <f>+E32+Tabla15[[#This Row],[NOMBRE DE LA CAUSA 2019]]</f>
        <v>31</v>
      </c>
      <c r="F33" s="1">
        <f>+Tabla15[[#This Row],[0]]*Tabla15[[#This Row],[NOMBRE DE LA CAUSA 2019]]</f>
        <v>31</v>
      </c>
      <c r="G33" s="1" t="s">
        <v>17</v>
      </c>
      <c r="J33" s="1" t="s">
        <v>18</v>
      </c>
      <c r="K33" s="1" t="s">
        <v>19</v>
      </c>
      <c r="L33" s="1" t="s">
        <v>77</v>
      </c>
      <c r="M33" s="5">
        <v>121</v>
      </c>
      <c r="N33" s="1" t="str">
        <f>+Tabla15[[#This Row],[NOMBRE DE LA CAUSA 2017]]</f>
        <v>DAÑO O AMENAZA AMBIENTAL POR EJECUCION DE OBRA PUBLICA</v>
      </c>
    </row>
    <row r="34" spans="1:14" ht="15" customHeight="1">
      <c r="A34" s="1">
        <f>+Tabla15[[#This Row],[1]]</f>
        <v>32</v>
      </c>
      <c r="B34" s="1" t="s">
        <v>86</v>
      </c>
      <c r="C34" s="1">
        <v>1</v>
      </c>
      <c r="D34" s="1">
        <f>+IF(Tabla15[[#This Row],[NOMBRE DE LA CAUSA 2018]]=0,0,1)</f>
        <v>1</v>
      </c>
      <c r="E34" s="1">
        <f>+E33+Tabla15[[#This Row],[NOMBRE DE LA CAUSA 2019]]</f>
        <v>32</v>
      </c>
      <c r="F34" s="1">
        <f>+Tabla15[[#This Row],[0]]*Tabla15[[#This Row],[NOMBRE DE LA CAUSA 2019]]</f>
        <v>32</v>
      </c>
      <c r="G34" s="1" t="s">
        <v>17</v>
      </c>
      <c r="J34" s="1" t="s">
        <v>18</v>
      </c>
      <c r="K34" s="1" t="s">
        <v>19</v>
      </c>
      <c r="L34" s="1" t="s">
        <v>87</v>
      </c>
      <c r="M34" s="5">
        <v>131</v>
      </c>
      <c r="N34" s="1" t="str">
        <f>+Tabla15[[#This Row],[NOMBRE DE LA CAUSA 2017]]</f>
        <v>DAÑO O AMENAZA AMBIENTAL POR ERRADICACION DE CULTIVOS ILICITOS</v>
      </c>
    </row>
    <row r="35" spans="1:14" ht="15" customHeight="1">
      <c r="A35" s="1">
        <f>+Tabla15[[#This Row],[1]]</f>
        <v>33</v>
      </c>
      <c r="B35" s="1" t="s">
        <v>78</v>
      </c>
      <c r="C35" s="1">
        <v>1</v>
      </c>
      <c r="D35" s="1">
        <f>+IF(Tabla15[[#This Row],[NOMBRE DE LA CAUSA 2018]]=0,0,1)</f>
        <v>1</v>
      </c>
      <c r="E35" s="1">
        <f>+E34+Tabla15[[#This Row],[NOMBRE DE LA CAUSA 2019]]</f>
        <v>33</v>
      </c>
      <c r="F35" s="1">
        <f>+Tabla15[[#This Row],[0]]*Tabla15[[#This Row],[NOMBRE DE LA CAUSA 2019]]</f>
        <v>33</v>
      </c>
      <c r="G35" s="1" t="s">
        <v>17</v>
      </c>
      <c r="J35" s="1" t="s">
        <v>18</v>
      </c>
      <c r="K35" s="1" t="s">
        <v>19</v>
      </c>
      <c r="L35" s="1" t="s">
        <v>79</v>
      </c>
      <c r="M35" s="5">
        <v>123</v>
      </c>
      <c r="N35" s="1" t="str">
        <f>+Tabla15[[#This Row],[NOMBRE DE LA CAUSA 2017]]</f>
        <v>DAÑO O AMENAZA AMBIENTAL POR INCENDIO FORESTAL</v>
      </c>
    </row>
    <row r="36" spans="1:14" ht="15" customHeight="1">
      <c r="A36" s="1">
        <f>+Tabla15[[#This Row],[1]]</f>
        <v>34</v>
      </c>
      <c r="B36" s="1" t="s">
        <v>166</v>
      </c>
      <c r="C36" s="1">
        <v>1</v>
      </c>
      <c r="D36" s="1">
        <f>+IF(Tabla15[[#This Row],[NOMBRE DE LA CAUSA 2018]]=0,0,1)</f>
        <v>1</v>
      </c>
      <c r="E36" s="1">
        <f>+E35+Tabla15[[#This Row],[NOMBRE DE LA CAUSA 2019]]</f>
        <v>34</v>
      </c>
      <c r="F36" s="1">
        <f>+Tabla15[[#This Row],[0]]*Tabla15[[#This Row],[NOMBRE DE LA CAUSA 2019]]</f>
        <v>34</v>
      </c>
      <c r="G36" s="1" t="s">
        <v>17</v>
      </c>
      <c r="J36" s="1" t="s">
        <v>18</v>
      </c>
      <c r="K36" s="1" t="s">
        <v>19</v>
      </c>
      <c r="L36" s="1" t="s">
        <v>167</v>
      </c>
      <c r="M36" s="5">
        <v>273</v>
      </c>
      <c r="N36" s="1" t="str">
        <f>+Tabla15[[#This Row],[NOMBRE DE LA CAUSA 2017]]</f>
        <v>DAÑO O AMENAZA AMBIENTAL POR INDEBIDA DISPOSICION DE DESECHOS HOSPITALARIOS</v>
      </c>
    </row>
    <row r="37" spans="1:14" ht="15" customHeight="1">
      <c r="A37" s="1">
        <f>+Tabla15[[#This Row],[1]]</f>
        <v>35</v>
      </c>
      <c r="B37" s="1" t="s">
        <v>66</v>
      </c>
      <c r="C37" s="1">
        <v>1</v>
      </c>
      <c r="D37" s="1">
        <f>+IF(Tabla15[[#This Row],[NOMBRE DE LA CAUSA 2018]]=0,0,1)</f>
        <v>1</v>
      </c>
      <c r="E37" s="1">
        <f>+E36+Tabla15[[#This Row],[NOMBRE DE LA CAUSA 2019]]</f>
        <v>35</v>
      </c>
      <c r="F37" s="1">
        <f>+Tabla15[[#This Row],[0]]*Tabla15[[#This Row],[NOMBRE DE LA CAUSA 2019]]</f>
        <v>35</v>
      </c>
      <c r="G37" s="1" t="s">
        <v>17</v>
      </c>
      <c r="J37" s="1" t="s">
        <v>18</v>
      </c>
      <c r="K37" s="1" t="s">
        <v>19</v>
      </c>
      <c r="L37" s="1" t="s">
        <v>67</v>
      </c>
      <c r="M37" s="5">
        <v>116</v>
      </c>
      <c r="N37" s="1" t="str">
        <f>+Tabla15[[#This Row],[NOMBRE DE LA CAUSA 2017]]</f>
        <v>DAÑO O AMENAZA AMBIENTAL POR TALA MASIVA DE ARBOLES</v>
      </c>
    </row>
    <row r="38" spans="1:14" ht="15" customHeight="1">
      <c r="A38" s="1">
        <f>+Tabla15[[#This Row],[1]]</f>
        <v>36</v>
      </c>
      <c r="B38" s="1" t="s">
        <v>64</v>
      </c>
      <c r="C38" s="1">
        <v>1</v>
      </c>
      <c r="D38" s="1">
        <f>+IF(Tabla15[[#This Row],[NOMBRE DE LA CAUSA 2018]]=0,0,1)</f>
        <v>1</v>
      </c>
      <c r="E38" s="1">
        <f>+E37+Tabla15[[#This Row],[NOMBRE DE LA CAUSA 2019]]</f>
        <v>36</v>
      </c>
      <c r="F38" s="1">
        <f>+Tabla15[[#This Row],[0]]*Tabla15[[#This Row],[NOMBRE DE LA CAUSA 2019]]</f>
        <v>36</v>
      </c>
      <c r="G38" s="1" t="s">
        <v>17</v>
      </c>
      <c r="J38" s="1" t="s">
        <v>18</v>
      </c>
      <c r="K38" s="1" t="s">
        <v>19</v>
      </c>
      <c r="L38" s="1" t="s">
        <v>65</v>
      </c>
      <c r="M38" s="5">
        <v>115</v>
      </c>
      <c r="N38" s="1" t="str">
        <f>+Tabla15[[#This Row],[NOMBRE DE LA CAUSA 2017]]</f>
        <v>DAÑO O AMENAZA AMBIENTAL POR VERTIMIENTO DE CONTAMINANTES</v>
      </c>
    </row>
    <row r="39" spans="1:14" ht="15" customHeight="1">
      <c r="A39" s="1">
        <f>+Tabla15[[#This Row],[1]]</f>
        <v>37</v>
      </c>
      <c r="B39" s="1" t="s">
        <v>813</v>
      </c>
      <c r="C39" s="1">
        <v>1</v>
      </c>
      <c r="D39" s="1">
        <f>+IF(Tabla15[[#This Row],[NOMBRE DE LA CAUSA 2018]]=0,0,1)</f>
        <v>1</v>
      </c>
      <c r="E39" s="1">
        <f>+E38+Tabla15[[#This Row],[NOMBRE DE LA CAUSA 2019]]</f>
        <v>37</v>
      </c>
      <c r="F39" s="1">
        <f>+Tabla15[[#This Row],[0]]*Tabla15[[#This Row],[NOMBRE DE LA CAUSA 2019]]</f>
        <v>37</v>
      </c>
      <c r="G39" s="1" t="s">
        <v>753</v>
      </c>
      <c r="H39" s="1" t="s">
        <v>809</v>
      </c>
      <c r="K39" s="1" t="s">
        <v>19</v>
      </c>
      <c r="L39" s="1" t="s">
        <v>814</v>
      </c>
      <c r="M39" s="5">
        <v>2054</v>
      </c>
      <c r="N39" s="1" t="str">
        <f>+Tabla15[[#This Row],[NOMBRE DE LA CAUSA 2017]]</f>
        <v>DAÑOS A BIENES CON AERONAVE OFICIAL</v>
      </c>
    </row>
    <row r="40" spans="1:14" ht="15" customHeight="1">
      <c r="A40" s="1">
        <f>+Tabla15[[#This Row],[1]]</f>
        <v>38</v>
      </c>
      <c r="B40" s="1" t="s">
        <v>364</v>
      </c>
      <c r="C40" s="1">
        <v>1</v>
      </c>
      <c r="D40" s="1">
        <f>+IF(Tabla15[[#This Row],[NOMBRE DE LA CAUSA 2018]]=0,0,1)</f>
        <v>1</v>
      </c>
      <c r="E40" s="1">
        <f>+E39+Tabla15[[#This Row],[NOMBRE DE LA CAUSA 2019]]</f>
        <v>38</v>
      </c>
      <c r="F40" s="1">
        <f>+Tabla15[[#This Row],[0]]*Tabla15[[#This Row],[NOMBRE DE LA CAUSA 2019]]</f>
        <v>38</v>
      </c>
      <c r="G40" s="1" t="s">
        <v>17</v>
      </c>
      <c r="J40" s="1" t="s">
        <v>18</v>
      </c>
      <c r="K40" s="1" t="s">
        <v>19</v>
      </c>
      <c r="L40" s="1" t="s">
        <v>365</v>
      </c>
      <c r="M40" s="5">
        <v>679</v>
      </c>
      <c r="N40" s="1" t="str">
        <f>+Tabla15[[#This Row],[NOMBRE DE LA CAUSA 2017]]</f>
        <v>DAÑOS A BIENES CON ARMA DE DOTACION OFICIAL</v>
      </c>
    </row>
    <row r="41" spans="1:14" ht="15" customHeight="1">
      <c r="A41" s="1">
        <f>+Tabla15[[#This Row],[1]]</f>
        <v>39</v>
      </c>
      <c r="B41" s="1" t="s">
        <v>820</v>
      </c>
      <c r="C41" s="1">
        <v>1</v>
      </c>
      <c r="D41" s="1">
        <f>+IF(Tabla15[[#This Row],[NOMBRE DE LA CAUSA 2018]]=0,0,1)</f>
        <v>1</v>
      </c>
      <c r="E41" s="1">
        <f>+E40+Tabla15[[#This Row],[NOMBRE DE LA CAUSA 2019]]</f>
        <v>39</v>
      </c>
      <c r="F41" s="1">
        <f>+Tabla15[[#This Row],[0]]*Tabla15[[#This Row],[NOMBRE DE LA CAUSA 2019]]</f>
        <v>39</v>
      </c>
      <c r="G41" s="1" t="s">
        <v>753</v>
      </c>
      <c r="H41" s="1" t="s">
        <v>816</v>
      </c>
      <c r="K41" s="1" t="s">
        <v>19</v>
      </c>
      <c r="L41" s="1" t="s">
        <v>821</v>
      </c>
      <c r="M41" s="5">
        <v>2057</v>
      </c>
      <c r="N41" s="1" t="str">
        <f>+Tabla15[[#This Row],[NOMBRE DE LA CAUSA 2017]]</f>
        <v>DAÑOS A BIENES CON NAVE OFICIAL</v>
      </c>
    </row>
    <row r="42" spans="1:14" ht="15" customHeight="1">
      <c r="A42" s="1">
        <f>+Tabla15[[#This Row],[1]]</f>
        <v>40</v>
      </c>
      <c r="B42" s="1" t="s">
        <v>805</v>
      </c>
      <c r="C42" s="1">
        <v>1</v>
      </c>
      <c r="D42" s="1">
        <f>+IF(Tabla15[[#This Row],[NOMBRE DE LA CAUSA 2018]]=0,0,1)</f>
        <v>1</v>
      </c>
      <c r="E42" s="1">
        <f>+E41+Tabla15[[#This Row],[NOMBRE DE LA CAUSA 2019]]</f>
        <v>40</v>
      </c>
      <c r="F42" s="1">
        <f>+Tabla15[[#This Row],[0]]*Tabla15[[#This Row],[NOMBRE DE LA CAUSA 2019]]</f>
        <v>40</v>
      </c>
      <c r="G42" s="1" t="s">
        <v>753</v>
      </c>
      <c r="H42" s="1" t="s">
        <v>806</v>
      </c>
      <c r="K42" s="1" t="s">
        <v>19</v>
      </c>
      <c r="L42" s="1" t="s">
        <v>807</v>
      </c>
      <c r="M42" s="5">
        <v>2051</v>
      </c>
      <c r="N42" s="1" t="str">
        <f>+Tabla15[[#This Row],[NOMBRE DE LA CAUSA 2017]]</f>
        <v>DAÑOS A BIENES CON VEHICULO OFICIAL</v>
      </c>
    </row>
    <row r="43" spans="1:14" ht="15" customHeight="1">
      <c r="A43" s="1">
        <f>+Tabla15[[#This Row],[1]]</f>
        <v>41</v>
      </c>
      <c r="B43" s="1" t="s">
        <v>977</v>
      </c>
      <c r="C43" s="1">
        <v>1</v>
      </c>
      <c r="D43" s="1">
        <f>+IF(Tabla15[[#This Row],[NOMBRE DE LA CAUSA 2018]]=0,0,1)</f>
        <v>1</v>
      </c>
      <c r="E43" s="1">
        <f>+E42+Tabla15[[#This Row],[NOMBRE DE LA CAUSA 2019]]</f>
        <v>41</v>
      </c>
      <c r="F43" s="1">
        <f>+Tabla15[[#This Row],[0]]*Tabla15[[#This Row],[NOMBRE DE LA CAUSA 2019]]</f>
        <v>41</v>
      </c>
      <c r="G43" s="1" t="s">
        <v>753</v>
      </c>
      <c r="H43" s="1" t="s">
        <v>973</v>
      </c>
      <c r="K43" s="1" t="s">
        <v>19</v>
      </c>
      <c r="L43" s="1" t="s">
        <v>978</v>
      </c>
      <c r="M43" s="5">
        <v>2127</v>
      </c>
      <c r="N43" s="1" t="str">
        <f>+Tabla15[[#This Row],[NOMBRE DE LA CAUSA 2017]]</f>
        <v>DAÑOS A BIENES EN ACCIDENTE AEREO</v>
      </c>
    </row>
    <row r="44" spans="1:14" ht="15" customHeight="1">
      <c r="A44" s="1">
        <f>+Tabla15[[#This Row],[1]]</f>
        <v>42</v>
      </c>
      <c r="B44" s="1" t="s">
        <v>984</v>
      </c>
      <c r="C44" s="1">
        <v>1</v>
      </c>
      <c r="D44" s="1">
        <f>+IF(Tabla15[[#This Row],[NOMBRE DE LA CAUSA 2018]]=0,0,1)</f>
        <v>1</v>
      </c>
      <c r="E44" s="1">
        <f>+E43+Tabla15[[#This Row],[NOMBRE DE LA CAUSA 2019]]</f>
        <v>42</v>
      </c>
      <c r="F44" s="1">
        <f>+Tabla15[[#This Row],[0]]*Tabla15[[#This Row],[NOMBRE DE LA CAUSA 2019]]</f>
        <v>42</v>
      </c>
      <c r="G44" s="1" t="s">
        <v>753</v>
      </c>
      <c r="H44" s="1" t="s">
        <v>980</v>
      </c>
      <c r="K44" s="1" t="s">
        <v>19</v>
      </c>
      <c r="L44" s="1" t="s">
        <v>985</v>
      </c>
      <c r="M44" s="5">
        <v>2130</v>
      </c>
      <c r="N44" s="1" t="str">
        <f>+Tabla15[[#This Row],[NOMBRE DE LA CAUSA 2017]]</f>
        <v>DAÑOS A BIENES EN ACCIDENTE FLUVIAL</v>
      </c>
    </row>
    <row r="45" spans="1:14" ht="15" customHeight="1">
      <c r="A45" s="1">
        <f>+Tabla15[[#This Row],[1]]</f>
        <v>43</v>
      </c>
      <c r="B45" s="1" t="s">
        <v>990</v>
      </c>
      <c r="C45" s="1">
        <v>1</v>
      </c>
      <c r="D45" s="1">
        <f>+IF(Tabla15[[#This Row],[NOMBRE DE LA CAUSA 2018]]=0,0,1)</f>
        <v>1</v>
      </c>
      <c r="E45" s="1">
        <f>+E44+Tabla15[[#This Row],[NOMBRE DE LA CAUSA 2019]]</f>
        <v>43</v>
      </c>
      <c r="F45" s="1">
        <f>+Tabla15[[#This Row],[0]]*Tabla15[[#This Row],[NOMBRE DE LA CAUSA 2019]]</f>
        <v>43</v>
      </c>
      <c r="G45" s="1" t="s">
        <v>753</v>
      </c>
      <c r="H45" s="1" t="s">
        <v>980</v>
      </c>
      <c r="K45" s="1" t="s">
        <v>19</v>
      </c>
      <c r="L45" s="1" t="s">
        <v>991</v>
      </c>
      <c r="M45" s="5">
        <v>2133</v>
      </c>
      <c r="N45" s="1" t="str">
        <f>+Tabla15[[#This Row],[NOMBRE DE LA CAUSA 2017]]</f>
        <v>DAÑOS A BIENES EN ACCIDENTE MARITIMO</v>
      </c>
    </row>
    <row r="46" spans="1:14" ht="15" customHeight="1">
      <c r="A46" s="1">
        <f>+Tabla15[[#This Row],[1]]</f>
        <v>44</v>
      </c>
      <c r="B46" s="1" t="s">
        <v>897</v>
      </c>
      <c r="C46" s="1">
        <v>1</v>
      </c>
      <c r="D46" s="1">
        <f>+IF(Tabla15[[#This Row],[NOMBRE DE LA CAUSA 2018]]=0,0,1)</f>
        <v>1</v>
      </c>
      <c r="E46" s="1">
        <f>+E45+Tabla15[[#This Row],[NOMBRE DE LA CAUSA 2019]]</f>
        <v>44</v>
      </c>
      <c r="F46" s="1">
        <f>+Tabla15[[#This Row],[0]]*Tabla15[[#This Row],[NOMBRE DE LA CAUSA 2019]]</f>
        <v>44</v>
      </c>
      <c r="G46" s="1" t="s">
        <v>753</v>
      </c>
      <c r="H46" s="1" t="s">
        <v>891</v>
      </c>
      <c r="K46" s="1" t="s">
        <v>19</v>
      </c>
      <c r="L46" s="1" t="s">
        <v>898</v>
      </c>
      <c r="M46" s="5">
        <v>2091</v>
      </c>
      <c r="N46" s="1" t="str">
        <f>+Tabla15[[#This Row],[NOMBRE DE LA CAUSA 2017]]</f>
        <v>DAÑOS A BIENES EN COMBATE O ENFRENTAMIENTO</v>
      </c>
    </row>
    <row r="47" spans="1:14" ht="15" customHeight="1">
      <c r="A47" s="1">
        <f>+Tabla15[[#This Row],[1]]</f>
        <v>45</v>
      </c>
      <c r="B47" s="1" t="s">
        <v>903</v>
      </c>
      <c r="C47" s="1">
        <v>1</v>
      </c>
      <c r="D47" s="1">
        <f>+IF(Tabla15[[#This Row],[NOMBRE DE LA CAUSA 2018]]=0,0,1)</f>
        <v>1</v>
      </c>
      <c r="E47" s="1">
        <f>+E46+Tabla15[[#This Row],[NOMBRE DE LA CAUSA 2019]]</f>
        <v>45</v>
      </c>
      <c r="F47" s="1">
        <f>+Tabla15[[#This Row],[0]]*Tabla15[[#This Row],[NOMBRE DE LA CAUSA 2019]]</f>
        <v>45</v>
      </c>
      <c r="G47" s="1" t="s">
        <v>753</v>
      </c>
      <c r="H47" s="1" t="s">
        <v>891</v>
      </c>
      <c r="K47" s="1" t="s">
        <v>19</v>
      </c>
      <c r="L47" s="1" t="s">
        <v>904</v>
      </c>
      <c r="M47" s="5">
        <v>2094</v>
      </c>
      <c r="N47" s="1" t="str">
        <f>+Tabla15[[#This Row],[NOMBRE DE LA CAUSA 2017]]</f>
        <v>DAÑOS A BIENES EN ENFRENTAMIENTO ENTRE TROPAS</v>
      </c>
    </row>
    <row r="48" spans="1:14" ht="15" customHeight="1">
      <c r="A48" s="1">
        <f>+Tabla15[[#This Row],[1]]</f>
        <v>46</v>
      </c>
      <c r="B48" s="1" t="s">
        <v>1048</v>
      </c>
      <c r="C48" s="1">
        <v>1</v>
      </c>
      <c r="D48" s="1">
        <f>+IF(Tabla15[[#This Row],[NOMBRE DE LA CAUSA 2018]]=0,0,1)</f>
        <v>1</v>
      </c>
      <c r="E48" s="1">
        <f>+E47+Tabla15[[#This Row],[NOMBRE DE LA CAUSA 2019]]</f>
        <v>46</v>
      </c>
      <c r="F48" s="1">
        <f>+Tabla15[[#This Row],[0]]*Tabla15[[#This Row],[NOMBRE DE LA CAUSA 2019]]</f>
        <v>46</v>
      </c>
      <c r="G48" s="1" t="s">
        <v>753</v>
      </c>
      <c r="H48" s="1" t="s">
        <v>1040</v>
      </c>
      <c r="K48" s="1" t="s">
        <v>19</v>
      </c>
      <c r="L48" s="1" t="s">
        <v>1049</v>
      </c>
      <c r="M48" s="5">
        <v>2158</v>
      </c>
      <c r="N48" s="1" t="str">
        <f>+Tabla15[[#This Row],[NOMBRE DE LA CAUSA 2017]]</f>
        <v>DAÑOS A BIENES EN ESTABLECIMIENTO EDUCATIVO</v>
      </c>
    </row>
    <row r="49" spans="1:14" ht="15" customHeight="1">
      <c r="A49" s="1">
        <f>+Tabla15[[#This Row],[1]]</f>
        <v>47</v>
      </c>
      <c r="B49" s="1" t="s">
        <v>1025</v>
      </c>
      <c r="C49" s="1">
        <v>1</v>
      </c>
      <c r="D49" s="1">
        <f>+IF(Tabla15[[#This Row],[NOMBRE DE LA CAUSA 2018]]=0,0,1)</f>
        <v>1</v>
      </c>
      <c r="E49" s="1">
        <f>+E48+Tabla15[[#This Row],[NOMBRE DE LA CAUSA 2019]]</f>
        <v>47</v>
      </c>
      <c r="F49" s="1">
        <f>+Tabla15[[#This Row],[0]]*Tabla15[[#This Row],[NOMBRE DE LA CAUSA 2019]]</f>
        <v>47</v>
      </c>
      <c r="G49" s="1" t="s">
        <v>753</v>
      </c>
      <c r="H49" s="1" t="s">
        <v>1021</v>
      </c>
      <c r="K49" s="1" t="s">
        <v>19</v>
      </c>
      <c r="L49" s="1" t="s">
        <v>1026</v>
      </c>
      <c r="M49" s="5">
        <v>2148</v>
      </c>
      <c r="N49" s="1" t="str">
        <f>+Tabla15[[#This Row],[NOMBRE DE LA CAUSA 2017]]</f>
        <v>DAÑOS A BIENES EN MANIFESTACION PUBLICA</v>
      </c>
    </row>
    <row r="50" spans="1:14" ht="15" customHeight="1">
      <c r="A50" s="1">
        <f>+Tabla15[[#This Row],[1]]</f>
        <v>48</v>
      </c>
      <c r="B50" s="1" t="s">
        <v>1117</v>
      </c>
      <c r="C50" s="1">
        <v>1</v>
      </c>
      <c r="D50" s="1">
        <f>+IF(Tabla15[[#This Row],[NOMBRE DE LA CAUSA 2018]]=0,0,1)</f>
        <v>1</v>
      </c>
      <c r="E50" s="1">
        <f>+E49+Tabla15[[#This Row],[NOMBRE DE LA CAUSA 2019]]</f>
        <v>48</v>
      </c>
      <c r="F50" s="1">
        <f>+Tabla15[[#This Row],[0]]*Tabla15[[#This Row],[NOMBRE DE LA CAUSA 2019]]</f>
        <v>48</v>
      </c>
      <c r="G50" s="1" t="s">
        <v>753</v>
      </c>
      <c r="H50" s="1" t="s">
        <v>1113</v>
      </c>
      <c r="K50" s="1" t="s">
        <v>19</v>
      </c>
      <c r="L50" s="1" t="s">
        <v>1118</v>
      </c>
      <c r="M50" s="5">
        <v>2189</v>
      </c>
      <c r="N50" s="1" t="str">
        <f>+Tabla15[[#This Row],[NOMBRE DE LA CAUSA 2017]]</f>
        <v>DAÑOS A BIENES EN OPERACION ADMINISTRATIVA</v>
      </c>
    </row>
    <row r="51" spans="1:14" ht="15" customHeight="1">
      <c r="A51" s="1">
        <f>+Tabla15[[#This Row],[1]]</f>
        <v>49</v>
      </c>
      <c r="B51" s="1" t="s">
        <v>890</v>
      </c>
      <c r="C51" s="1">
        <v>1</v>
      </c>
      <c r="D51" s="1">
        <f>+IF(Tabla15[[#This Row],[NOMBRE DE LA CAUSA 2018]]=0,0,1)</f>
        <v>1</v>
      </c>
      <c r="E51" s="1">
        <f>+E50+Tabla15[[#This Row],[NOMBRE DE LA CAUSA 2019]]</f>
        <v>49</v>
      </c>
      <c r="F51" s="1">
        <f>+Tabla15[[#This Row],[0]]*Tabla15[[#This Row],[NOMBRE DE LA CAUSA 2019]]</f>
        <v>49</v>
      </c>
      <c r="G51" s="1" t="s">
        <v>753</v>
      </c>
      <c r="H51" s="1" t="s">
        <v>891</v>
      </c>
      <c r="K51" s="1" t="s">
        <v>19</v>
      </c>
      <c r="L51" s="1" t="s">
        <v>892</v>
      </c>
      <c r="M51" s="5">
        <v>2088</v>
      </c>
      <c r="N51" s="1" t="str">
        <f>+Tabla15[[#This Row],[NOMBRE DE LA CAUSA 2017]]</f>
        <v>DAÑOS A BIENES EN OPERATIVO MILITAR</v>
      </c>
    </row>
    <row r="52" spans="1:14" ht="15" customHeight="1">
      <c r="A52" s="1">
        <f>+Tabla15[[#This Row],[1]]</f>
        <v>50</v>
      </c>
      <c r="B52" s="1" t="s">
        <v>1130</v>
      </c>
      <c r="C52" s="1">
        <v>1</v>
      </c>
      <c r="D52" s="1">
        <f>+IF(Tabla15[[#This Row],[NOMBRE DE LA CAUSA 2018]]=0,0,1)</f>
        <v>1</v>
      </c>
      <c r="E52" s="1">
        <f>+E51+Tabla15[[#This Row],[NOMBRE DE LA CAUSA 2019]]</f>
        <v>50</v>
      </c>
      <c r="F52" s="1">
        <f>+Tabla15[[#This Row],[0]]*Tabla15[[#This Row],[NOMBRE DE LA CAUSA 2019]]</f>
        <v>50</v>
      </c>
      <c r="G52" s="1" t="s">
        <v>753</v>
      </c>
      <c r="H52" s="1" t="s">
        <v>1126</v>
      </c>
      <c r="K52" s="1" t="s">
        <v>19</v>
      </c>
      <c r="L52" s="1" t="s">
        <v>1131</v>
      </c>
      <c r="M52" s="5">
        <v>2195</v>
      </c>
      <c r="N52" s="1" t="str">
        <f>+Tabla15[[#This Row],[NOMBRE DE LA CAUSA 2017]]</f>
        <v>DAÑOS A BIENES EN ZONA DE DISTENSION</v>
      </c>
    </row>
    <row r="53" spans="1:14" ht="15" customHeight="1">
      <c r="A53" s="1">
        <f>+Tabla15[[#This Row],[1]]</f>
        <v>51</v>
      </c>
      <c r="B53" s="1" t="s">
        <v>1143</v>
      </c>
      <c r="C53" s="1">
        <v>1</v>
      </c>
      <c r="D53" s="1">
        <f>+IF(Tabla15[[#This Row],[NOMBRE DE LA CAUSA 2018]]=0,0,1)</f>
        <v>1</v>
      </c>
      <c r="E53" s="1">
        <f>+E52+Tabla15[[#This Row],[NOMBRE DE LA CAUSA 2019]]</f>
        <v>51</v>
      </c>
      <c r="F53" s="1">
        <f>+Tabla15[[#This Row],[0]]*Tabla15[[#This Row],[NOMBRE DE LA CAUSA 2019]]</f>
        <v>51</v>
      </c>
      <c r="G53" s="1" t="s">
        <v>753</v>
      </c>
      <c r="H53" s="1" t="s">
        <v>1133</v>
      </c>
      <c r="K53" s="1" t="s">
        <v>19</v>
      </c>
      <c r="L53" s="1" t="s">
        <v>1144</v>
      </c>
      <c r="M53" s="5">
        <v>2201</v>
      </c>
      <c r="N53" s="1" t="str">
        <f>+Tabla15[[#This Row],[NOMBRE DE LA CAUSA 2017]]</f>
        <v>DAÑOS A BIENES POR ACTIVIDAD DEL SECTOR DE HIDROCARBUROS</v>
      </c>
    </row>
    <row r="54" spans="1:14" ht="15" customHeight="1">
      <c r="A54" s="1">
        <f>+Tabla15[[#This Row],[1]]</f>
        <v>52</v>
      </c>
      <c r="B54" s="1" t="s">
        <v>1137</v>
      </c>
      <c r="C54" s="1">
        <v>1</v>
      </c>
      <c r="D54" s="1">
        <f>+IF(Tabla15[[#This Row],[NOMBRE DE LA CAUSA 2018]]=0,0,1)</f>
        <v>1</v>
      </c>
      <c r="E54" s="1">
        <f>+E53+Tabla15[[#This Row],[NOMBRE DE LA CAUSA 2019]]</f>
        <v>52</v>
      </c>
      <c r="F54" s="1">
        <f>+Tabla15[[#This Row],[0]]*Tabla15[[#This Row],[NOMBRE DE LA CAUSA 2019]]</f>
        <v>52</v>
      </c>
      <c r="G54" s="1" t="s">
        <v>753</v>
      </c>
      <c r="H54" s="1" t="s">
        <v>1133</v>
      </c>
      <c r="K54" s="1" t="s">
        <v>19</v>
      </c>
      <c r="L54" s="1" t="s">
        <v>1138</v>
      </c>
      <c r="M54" s="5">
        <v>2198</v>
      </c>
      <c r="N54" s="1" t="str">
        <f>+Tabla15[[#This Row],[NOMBRE DE LA CAUSA 2017]]</f>
        <v>DAÑOS A BIENES POR ACTIVIDAD MINERA</v>
      </c>
    </row>
    <row r="55" spans="1:14" ht="15" customHeight="1">
      <c r="A55" s="1">
        <f>+Tabla15[[#This Row],[1]]</f>
        <v>53</v>
      </c>
      <c r="B55" s="1" t="s">
        <v>1011</v>
      </c>
      <c r="C55" s="1">
        <v>1</v>
      </c>
      <c r="D55" s="1">
        <f>+IF(Tabla15[[#This Row],[NOMBRE DE LA CAUSA 2018]]=0,0,1)</f>
        <v>1</v>
      </c>
      <c r="E55" s="1">
        <f>+E54+Tabla15[[#This Row],[NOMBRE DE LA CAUSA 2019]]</f>
        <v>53</v>
      </c>
      <c r="F55" s="1">
        <f>+Tabla15[[#This Row],[0]]*Tabla15[[#This Row],[NOMBRE DE LA CAUSA 2019]]</f>
        <v>53</v>
      </c>
      <c r="G55" s="1" t="s">
        <v>753</v>
      </c>
      <c r="H55" s="1" t="s">
        <v>1007</v>
      </c>
      <c r="K55" s="1" t="s">
        <v>19</v>
      </c>
      <c r="L55" s="1" t="s">
        <v>1012</v>
      </c>
      <c r="M55" s="5">
        <v>2142</v>
      </c>
      <c r="N55" s="1" t="str">
        <f>+Tabla15[[#This Row],[NOMBRE DE LA CAUSA 2017]]</f>
        <v>DAÑOS A BIENES POR ACTO TERRORISTA CONTRA INSTALACIONES, PERSONAJES O ELEMENTOS REPRESENTATIVOS DEL ESTADO</v>
      </c>
    </row>
    <row r="56" spans="1:14" ht="15" customHeight="1">
      <c r="A56" s="1">
        <f>+Tabla15[[#This Row],[1]]</f>
        <v>54</v>
      </c>
      <c r="B56" s="1" t="s">
        <v>1018</v>
      </c>
      <c r="C56" s="1">
        <v>1</v>
      </c>
      <c r="D56" s="1">
        <f>+IF(Tabla15[[#This Row],[NOMBRE DE LA CAUSA 2018]]=0,0,1)</f>
        <v>1</v>
      </c>
      <c r="E56" s="1">
        <f>+E55+Tabla15[[#This Row],[NOMBRE DE LA CAUSA 2019]]</f>
        <v>54</v>
      </c>
      <c r="F56" s="1">
        <f>+Tabla15[[#This Row],[0]]*Tabla15[[#This Row],[NOMBRE DE LA CAUSA 2019]]</f>
        <v>54</v>
      </c>
      <c r="G56" s="1" t="s">
        <v>753</v>
      </c>
      <c r="H56" s="1" t="s">
        <v>1014</v>
      </c>
      <c r="K56" s="1" t="s">
        <v>19</v>
      </c>
      <c r="L56" s="1" t="s">
        <v>1019</v>
      </c>
      <c r="M56" s="5">
        <v>2145</v>
      </c>
      <c r="N56" s="1" t="str">
        <f>+Tabla15[[#This Row],[NOMBRE DE LA CAUSA 2017]]</f>
        <v>DAÑOS A BIENES POR ACTO TERRORISTA CONTRA POBLACION CIVIL</v>
      </c>
    </row>
    <row r="57" spans="1:14" ht="15" customHeight="1">
      <c r="A57" s="1">
        <f>+Tabla15[[#This Row],[1]]</f>
        <v>55</v>
      </c>
      <c r="B57" s="1" t="s">
        <v>997</v>
      </c>
      <c r="C57" s="1">
        <v>1</v>
      </c>
      <c r="D57" s="1">
        <f>+IF(Tabla15[[#This Row],[NOMBRE DE LA CAUSA 2018]]=0,0,1)</f>
        <v>1</v>
      </c>
      <c r="E57" s="1">
        <f>+E56+Tabla15[[#This Row],[NOMBRE DE LA CAUSA 2019]]</f>
        <v>55</v>
      </c>
      <c r="F57" s="1">
        <f>+Tabla15[[#This Row],[0]]*Tabla15[[#This Row],[NOMBRE DE LA CAUSA 2019]]</f>
        <v>55</v>
      </c>
      <c r="G57" s="1" t="s">
        <v>753</v>
      </c>
      <c r="H57" s="1" t="s">
        <v>993</v>
      </c>
      <c r="K57" s="1" t="s">
        <v>19</v>
      </c>
      <c r="L57" s="1" t="s">
        <v>998</v>
      </c>
      <c r="M57" s="5">
        <v>2136</v>
      </c>
      <c r="N57" s="1" t="str">
        <f>+Tabla15[[#This Row],[NOMBRE DE LA CAUSA 2017]]</f>
        <v>DAÑOS A BIENES POR ALUD DE TIERRA</v>
      </c>
    </row>
    <row r="58" spans="1:14" ht="15" customHeight="1">
      <c r="A58" s="1">
        <f>+Tabla15[[#This Row],[1]]</f>
        <v>56</v>
      </c>
      <c r="B58" s="1" t="s">
        <v>963</v>
      </c>
      <c r="C58" s="1">
        <v>1</v>
      </c>
      <c r="D58" s="1">
        <f>+IF(Tabla15[[#This Row],[NOMBRE DE LA CAUSA 2018]]=0,0,1)</f>
        <v>1</v>
      </c>
      <c r="E58" s="1">
        <f>+E57+Tabla15[[#This Row],[NOMBRE DE LA CAUSA 2019]]</f>
        <v>56</v>
      </c>
      <c r="F58" s="1">
        <f>+Tabla15[[#This Row],[0]]*Tabla15[[#This Row],[NOMBRE DE LA CAUSA 2019]]</f>
        <v>56</v>
      </c>
      <c r="G58" s="1" t="s">
        <v>753</v>
      </c>
      <c r="H58" s="1" t="s">
        <v>959</v>
      </c>
      <c r="K58" s="1" t="s">
        <v>19</v>
      </c>
      <c r="L58" s="1" t="s">
        <v>964</v>
      </c>
      <c r="M58" s="5">
        <v>2121</v>
      </c>
      <c r="N58" s="1" t="str">
        <f>+Tabla15[[#This Row],[NOMBRE DE LA CAUSA 2017]]</f>
        <v>DAÑOS A BIENES POR CAIDA DE ARBOL</v>
      </c>
    </row>
    <row r="59" spans="1:14" ht="15" customHeight="1">
      <c r="A59" s="1">
        <f>+Tabla15[[#This Row],[1]]</f>
        <v>57</v>
      </c>
      <c r="B59" s="1" t="s">
        <v>936</v>
      </c>
      <c r="C59" s="1">
        <v>1</v>
      </c>
      <c r="D59" s="1">
        <f>+IF(Tabla15[[#This Row],[NOMBRE DE LA CAUSA 2018]]=0,0,1)</f>
        <v>1</v>
      </c>
      <c r="E59" s="1">
        <f>+E58+Tabla15[[#This Row],[NOMBRE DE LA CAUSA 2019]]</f>
        <v>57</v>
      </c>
      <c r="F59" s="1">
        <f>+Tabla15[[#This Row],[0]]*Tabla15[[#This Row],[NOMBRE DE LA CAUSA 2019]]</f>
        <v>57</v>
      </c>
      <c r="G59" s="1" t="s">
        <v>753</v>
      </c>
      <c r="H59" s="1" t="s">
        <v>932</v>
      </c>
      <c r="K59" s="1" t="s">
        <v>19</v>
      </c>
      <c r="L59" s="1" t="s">
        <v>937</v>
      </c>
      <c r="M59" s="5">
        <v>2109</v>
      </c>
      <c r="N59" s="1" t="str">
        <f>+Tabla15[[#This Row],[NOMBRE DE LA CAUSA 2017]]</f>
        <v>DAÑOS A BIENES POR CONDUCCION DE ENERGIA ELECTRICA</v>
      </c>
    </row>
    <row r="60" spans="1:14" ht="15" customHeight="1">
      <c r="A60" s="1">
        <f>+Tabla15[[#This Row],[1]]</f>
        <v>58</v>
      </c>
      <c r="B60" s="1" t="s">
        <v>92</v>
      </c>
      <c r="C60" s="1">
        <v>1</v>
      </c>
      <c r="D60" s="1">
        <f>+IF(Tabla15[[#This Row],[NOMBRE DE LA CAUSA 2018]]=0,0,1)</f>
        <v>1</v>
      </c>
      <c r="E60" s="1">
        <f>+E59+Tabla15[[#This Row],[NOMBRE DE LA CAUSA 2019]]</f>
        <v>58</v>
      </c>
      <c r="F60" s="1">
        <f>+Tabla15[[#This Row],[0]]*Tabla15[[#This Row],[NOMBRE DE LA CAUSA 2019]]</f>
        <v>58</v>
      </c>
      <c r="G60" s="1" t="s">
        <v>17</v>
      </c>
      <c r="J60" s="1" t="s">
        <v>18</v>
      </c>
      <c r="K60" s="1" t="s">
        <v>19</v>
      </c>
      <c r="L60" s="1" t="s">
        <v>93</v>
      </c>
      <c r="M60" s="5">
        <v>136</v>
      </c>
      <c r="N60" s="1" t="str">
        <f>+Tabla15[[#This Row],[NOMBRE DE LA CAUSA 2017]]</f>
        <v>DAÑOS A BIENES POR EJECUCION DE OBRA PUBLICA</v>
      </c>
    </row>
    <row r="61" spans="1:14" ht="15" customHeight="1">
      <c r="A61" s="1">
        <f>+Tabla15[[#This Row],[1]]</f>
        <v>59</v>
      </c>
      <c r="B61" s="1" t="s">
        <v>1081</v>
      </c>
      <c r="C61" s="1">
        <v>1</v>
      </c>
      <c r="D61" s="1">
        <f>+IF(Tabla15[[#This Row],[NOMBRE DE LA CAUSA 2018]]=0,0,1)</f>
        <v>1</v>
      </c>
      <c r="E61" s="1">
        <f>+E60+Tabla15[[#This Row],[NOMBRE DE LA CAUSA 2019]]</f>
        <v>59</v>
      </c>
      <c r="F61" s="1">
        <f>+Tabla15[[#This Row],[0]]*Tabla15[[#This Row],[NOMBRE DE LA CAUSA 2019]]</f>
        <v>59</v>
      </c>
      <c r="G61" s="1" t="s">
        <v>753</v>
      </c>
      <c r="H61" s="1" t="s">
        <v>1077</v>
      </c>
      <c r="K61" s="1" t="s">
        <v>19</v>
      </c>
      <c r="L61" s="1" t="s">
        <v>1082</v>
      </c>
      <c r="M61" s="5">
        <v>2172</v>
      </c>
      <c r="N61" s="1" t="str">
        <f>+Tabla15[[#This Row],[NOMBRE DE LA CAUSA 2017]]</f>
        <v>DAÑOS A BIENES POR FALTA DE ADOPCION DE MEDIDAS DE PROTECCION Y SEGURIDAD</v>
      </c>
    </row>
    <row r="62" spans="1:14" ht="15" customHeight="1">
      <c r="A62" s="1">
        <f>+Tabla15[[#This Row],[1]]</f>
        <v>60</v>
      </c>
      <c r="B62" s="1" t="s">
        <v>956</v>
      </c>
      <c r="C62" s="1">
        <v>1</v>
      </c>
      <c r="D62" s="1">
        <f>+IF(Tabla15[[#This Row],[NOMBRE DE LA CAUSA 2018]]=0,0,1)</f>
        <v>1</v>
      </c>
      <c r="E62" s="1">
        <f>+E61+Tabla15[[#This Row],[NOMBRE DE LA CAUSA 2019]]</f>
        <v>60</v>
      </c>
      <c r="F62" s="1">
        <f>+Tabla15[[#This Row],[0]]*Tabla15[[#This Row],[NOMBRE DE LA CAUSA 2019]]</f>
        <v>60</v>
      </c>
      <c r="G62" s="1" t="s">
        <v>753</v>
      </c>
      <c r="H62" s="1" t="s">
        <v>946</v>
      </c>
      <c r="K62" s="1" t="s">
        <v>19</v>
      </c>
      <c r="L62" s="1" t="s">
        <v>957</v>
      </c>
      <c r="M62" s="5">
        <v>2118</v>
      </c>
      <c r="N62" s="1" t="str">
        <f>+Tabla15[[#This Row],[NOMBRE DE LA CAUSA 2017]]</f>
        <v>DAÑOS A BIENES POR FALTA DE ILUMINACION EN LA VIA PUBLICA</v>
      </c>
    </row>
    <row r="63" spans="1:14" ht="15" customHeight="1">
      <c r="A63" s="1">
        <f>+Tabla15[[#This Row],[1]]</f>
        <v>61</v>
      </c>
      <c r="B63" s="1" t="s">
        <v>950</v>
      </c>
      <c r="C63" s="1">
        <v>1</v>
      </c>
      <c r="D63" s="1">
        <f>+IF(Tabla15[[#This Row],[NOMBRE DE LA CAUSA 2018]]=0,0,1)</f>
        <v>1</v>
      </c>
      <c r="E63" s="1">
        <f>+E62+Tabla15[[#This Row],[NOMBRE DE LA CAUSA 2019]]</f>
        <v>61</v>
      </c>
      <c r="F63" s="1">
        <f>+Tabla15[[#This Row],[0]]*Tabla15[[#This Row],[NOMBRE DE LA CAUSA 2019]]</f>
        <v>61</v>
      </c>
      <c r="G63" s="1" t="s">
        <v>753</v>
      </c>
      <c r="H63" s="1" t="s">
        <v>946</v>
      </c>
      <c r="K63" s="1" t="s">
        <v>19</v>
      </c>
      <c r="L63" s="14" t="s">
        <v>951</v>
      </c>
      <c r="M63" s="5">
        <v>2115</v>
      </c>
      <c r="N63" s="1" t="str">
        <f>+Tabla15[[#This Row],[NOMBRE DE LA CAUSA 2017]]</f>
        <v>DAÑOS A BIENES POR FALTA DE SEÑALIZACION EN LA VIA PUBLICA</v>
      </c>
    </row>
    <row r="64" spans="1:14" ht="15" customHeight="1">
      <c r="A64" s="1">
        <f>+Tabla15[[#This Row],[1]]</f>
        <v>62</v>
      </c>
      <c r="B64" s="15" t="s">
        <v>1087</v>
      </c>
      <c r="C64" s="1">
        <v>1</v>
      </c>
      <c r="D64" s="1">
        <f>+IF(Tabla15[[#This Row],[NOMBRE DE LA CAUSA 2018]]=0,0,1)</f>
        <v>1</v>
      </c>
      <c r="E64" s="1">
        <f>+E63+Tabla15[[#This Row],[NOMBRE DE LA CAUSA 2019]]</f>
        <v>62</v>
      </c>
      <c r="F64" s="1">
        <f>+Tabla15[[#This Row],[0]]*Tabla15[[#This Row],[NOMBRE DE LA CAUSA 2019]]</f>
        <v>62</v>
      </c>
      <c r="G64" s="1" t="s">
        <v>753</v>
      </c>
      <c r="H64" s="1" t="s">
        <v>1077</v>
      </c>
      <c r="K64" s="1" t="s">
        <v>19</v>
      </c>
      <c r="L64" s="1" t="s">
        <v>1088</v>
      </c>
      <c r="M64" s="5">
        <v>2175</v>
      </c>
      <c r="N64" s="1" t="str">
        <f>+Tabla15[[#This Row],[NOMBRE DE LA CAUSA 2017]]</f>
        <v>DAÑOS A BIENES POR INDEBIDA O INSUFICIENTE ADOPCION DE MEDIDAS DE PROTECCION Y SEGURIDAD</v>
      </c>
    </row>
    <row r="65" spans="1:14" ht="15" customHeight="1">
      <c r="A65" s="1">
        <f>+Tabla15[[#This Row],[1]]</f>
        <v>63</v>
      </c>
      <c r="B65" s="1" t="s">
        <v>1004</v>
      </c>
      <c r="C65" s="1">
        <v>1</v>
      </c>
      <c r="D65" s="1">
        <f>+IF(Tabla15[[#This Row],[NOMBRE DE LA CAUSA 2018]]=0,0,1)</f>
        <v>1</v>
      </c>
      <c r="E65" s="1">
        <f>+E64+Tabla15[[#This Row],[NOMBRE DE LA CAUSA 2019]]</f>
        <v>63</v>
      </c>
      <c r="F65" s="1">
        <f>+Tabla15[[#This Row],[0]]*Tabla15[[#This Row],[NOMBRE DE LA CAUSA 2019]]</f>
        <v>63</v>
      </c>
      <c r="G65" s="1" t="s">
        <v>753</v>
      </c>
      <c r="H65" s="1" t="s">
        <v>1000</v>
      </c>
      <c r="K65" s="1" t="s">
        <v>19</v>
      </c>
      <c r="L65" s="1" t="s">
        <v>1005</v>
      </c>
      <c r="M65" s="5">
        <v>2139</v>
      </c>
      <c r="N65" s="1" t="str">
        <f>+Tabla15[[#This Row],[NOMBRE DE LA CAUSA 2017]]</f>
        <v>DAÑOS A BIENES POR INUNDACION</v>
      </c>
    </row>
    <row r="66" spans="1:14" ht="15" customHeight="1">
      <c r="A66" s="1">
        <f>+Tabla15[[#This Row],[1]]</f>
        <v>64</v>
      </c>
      <c r="B66" s="14" t="s">
        <v>1093</v>
      </c>
      <c r="C66" s="1">
        <v>1</v>
      </c>
      <c r="D66" s="1">
        <f>+IF(Tabla15[[#This Row],[NOMBRE DE LA CAUSA 2018]]=0,0,1)</f>
        <v>1</v>
      </c>
      <c r="E66" s="1">
        <f>+E65+Tabla15[[#This Row],[NOMBRE DE LA CAUSA 2019]]</f>
        <v>64</v>
      </c>
      <c r="F66" s="1">
        <f>+Tabla15[[#This Row],[0]]*Tabla15[[#This Row],[NOMBRE DE LA CAUSA 2019]]</f>
        <v>64</v>
      </c>
      <c r="G66" s="1" t="s">
        <v>753</v>
      </c>
      <c r="H66" s="1" t="s">
        <v>1077</v>
      </c>
      <c r="K66" s="1" t="s">
        <v>19</v>
      </c>
      <c r="L66" s="1" t="s">
        <v>1094</v>
      </c>
      <c r="M66" s="5">
        <v>2178</v>
      </c>
      <c r="N66" s="1" t="str">
        <f>+Tabla15[[#This Row],[NOMBRE DE LA CAUSA 2017]]</f>
        <v>DAÑOS A BIENES POR MODIFICACION O REDUCCION DE LAS MEDIDAS DE PROTECCION Y SEGURIDAD</v>
      </c>
    </row>
    <row r="67" spans="1:14" ht="15" customHeight="1">
      <c r="A67" s="1">
        <f>+Tabla15[[#This Row],[1]]</f>
        <v>65</v>
      </c>
      <c r="B67" s="1" t="s">
        <v>970</v>
      </c>
      <c r="C67" s="1">
        <v>1</v>
      </c>
      <c r="D67" s="1">
        <f>+IF(Tabla15[[#This Row],[NOMBRE DE LA CAUSA 2018]]=0,0,1)</f>
        <v>1</v>
      </c>
      <c r="E67" s="1">
        <f>+E66+Tabla15[[#This Row],[NOMBRE DE LA CAUSA 2019]]</f>
        <v>65</v>
      </c>
      <c r="F67" s="1">
        <f>+Tabla15[[#This Row],[0]]*Tabla15[[#This Row],[NOMBRE DE LA CAUSA 2019]]</f>
        <v>65</v>
      </c>
      <c r="G67" s="1" t="s">
        <v>753</v>
      </c>
      <c r="H67" s="1" t="s">
        <v>966</v>
      </c>
      <c r="K67" s="1" t="s">
        <v>19</v>
      </c>
      <c r="L67" s="1" t="s">
        <v>971</v>
      </c>
      <c r="M67" s="5">
        <v>2124</v>
      </c>
      <c r="N67" s="1" t="str">
        <f>+Tabla15[[#This Row],[NOMBRE DE LA CAUSA 2017]]</f>
        <v>DAÑOS A BIENES POR RUINA DE EDIFICACION PUBLICA</v>
      </c>
    </row>
    <row r="68" spans="1:14" ht="15" customHeight="1">
      <c r="A68" s="1">
        <f>+Tabla15[[#This Row],[1]]</f>
        <v>66</v>
      </c>
      <c r="B68" s="1" t="s">
        <v>1066</v>
      </c>
      <c r="C68" s="1">
        <v>1</v>
      </c>
      <c r="D68" s="1">
        <f>+IF(Tabla15[[#This Row],[NOMBRE DE LA CAUSA 2018]]=0,0,1)</f>
        <v>1</v>
      </c>
      <c r="E68" s="1">
        <f>+E67+Tabla15[[#This Row],[NOMBRE DE LA CAUSA 2019]]</f>
        <v>66</v>
      </c>
      <c r="F68" s="1">
        <f>+Tabla15[[#This Row],[0]]*Tabla15[[#This Row],[NOMBRE DE LA CAUSA 2019]]</f>
        <v>66</v>
      </c>
      <c r="G68" s="1" t="s">
        <v>746</v>
      </c>
      <c r="K68" s="1" t="s">
        <v>19</v>
      </c>
      <c r="L68" s="1" t="s">
        <v>1067</v>
      </c>
      <c r="M68" s="5">
        <v>2166</v>
      </c>
      <c r="N68" s="1" t="str">
        <f>+Tabla15[[#This Row],[NOMBRE DE LA CAUSA 2017]]</f>
        <v>DAÑOS A BIENES POR SEMOVIENTE DE PROPIEDAD DEL ESTADO</v>
      </c>
    </row>
    <row r="69" spans="1:14" ht="15" customHeight="1">
      <c r="A69" s="1">
        <f>+Tabla15[[#This Row],[1]]</f>
        <v>67</v>
      </c>
      <c r="B69" s="1" t="s">
        <v>1055</v>
      </c>
      <c r="C69" s="1">
        <v>1</v>
      </c>
      <c r="D69" s="1">
        <f>+IF(Tabla15[[#This Row],[NOMBRE DE LA CAUSA 2018]]=0,0,1)</f>
        <v>1</v>
      </c>
      <c r="E69" s="1">
        <f>+E68+Tabla15[[#This Row],[NOMBRE DE LA CAUSA 2019]]</f>
        <v>67</v>
      </c>
      <c r="F69" s="1">
        <f>+Tabla15[[#This Row],[0]]*Tabla15[[#This Row],[NOMBRE DE LA CAUSA 2019]]</f>
        <v>67</v>
      </c>
      <c r="G69" s="1" t="s">
        <v>753</v>
      </c>
      <c r="H69" s="1" t="s">
        <v>1051</v>
      </c>
      <c r="K69" s="1" t="s">
        <v>19</v>
      </c>
      <c r="L69" s="1" t="s">
        <v>1056</v>
      </c>
      <c r="M69" s="5">
        <v>2161</v>
      </c>
      <c r="N69" s="1" t="str">
        <f>+Tabla15[[#This Row],[NOMBRE DE LA CAUSA 2017]]</f>
        <v>DAÑOS A BIENES POR USO EXCESIVO DE LA FUERZA</v>
      </c>
    </row>
    <row r="70" spans="1:14" ht="15" customHeight="1">
      <c r="A70" s="1">
        <f>+Tabla15[[#This Row],[1]]</f>
        <v>68</v>
      </c>
      <c r="B70" s="1" t="s">
        <v>943</v>
      </c>
      <c r="C70" s="1">
        <v>1</v>
      </c>
      <c r="D70" s="1">
        <f>+IF(Tabla15[[#This Row],[NOMBRE DE LA CAUSA 2018]]=0,0,1)</f>
        <v>1</v>
      </c>
      <c r="E70" s="1">
        <f>+E69+Tabla15[[#This Row],[NOMBRE DE LA CAUSA 2019]]</f>
        <v>68</v>
      </c>
      <c r="F70" s="1">
        <f>+Tabla15[[#This Row],[0]]*Tabla15[[#This Row],[NOMBRE DE LA CAUSA 2019]]</f>
        <v>68</v>
      </c>
      <c r="G70" s="1" t="s">
        <v>753</v>
      </c>
      <c r="H70" s="1" t="s">
        <v>939</v>
      </c>
      <c r="K70" s="1" t="s">
        <v>19</v>
      </c>
      <c r="L70" s="15" t="s">
        <v>944</v>
      </c>
      <c r="M70" s="5">
        <v>2112</v>
      </c>
      <c r="N70" s="1" t="str">
        <f>+Tabla15[[#This Row],[NOMBRE DE LA CAUSA 2017]]</f>
        <v>DAÑOS A BIENES POR VIA PUBLICA EN MAL ESTADO</v>
      </c>
    </row>
    <row r="71" spans="1:14" ht="15" customHeight="1">
      <c r="A71" s="1">
        <f>+Tabla15[[#This Row],[1]]</f>
        <v>69</v>
      </c>
      <c r="B71" s="1" t="s">
        <v>94</v>
      </c>
      <c r="C71" s="1">
        <v>1</v>
      </c>
      <c r="D71" s="1">
        <f>+IF(Tabla15[[#This Row],[NOMBRE DE LA CAUSA 2018]]=0,0,1)</f>
        <v>1</v>
      </c>
      <c r="E71" s="1">
        <f>+E70+Tabla15[[#This Row],[NOMBRE DE LA CAUSA 2019]]</f>
        <v>69</v>
      </c>
      <c r="F71" s="1">
        <f>+Tabla15[[#This Row],[0]]*Tabla15[[#This Row],[NOMBRE DE LA CAUSA 2019]]</f>
        <v>69</v>
      </c>
      <c r="G71" s="1" t="s">
        <v>17</v>
      </c>
      <c r="J71" s="1" t="s">
        <v>18</v>
      </c>
      <c r="K71" s="1" t="s">
        <v>19</v>
      </c>
      <c r="L71" s="1" t="s">
        <v>95</v>
      </c>
      <c r="M71" s="5">
        <v>146</v>
      </c>
      <c r="N71" s="1" t="str">
        <f>+Tabla15[[#This Row],[NOMBRE DE LA CAUSA 2017]]</f>
        <v>DAÑOS CAUSADOS A BIENES EN PROCEDIMIENTO DE POLICIA</v>
      </c>
    </row>
    <row r="72" spans="1:14" ht="15" customHeight="1">
      <c r="A72" s="1">
        <f>+Tabla15[[#This Row],[1]]</f>
        <v>70</v>
      </c>
      <c r="B72" s="1" t="s">
        <v>350</v>
      </c>
      <c r="C72" s="1">
        <v>1</v>
      </c>
      <c r="D72" s="1">
        <f>+IF(Tabla15[[#This Row],[NOMBRE DE LA CAUSA 2018]]=0,0,1)</f>
        <v>1</v>
      </c>
      <c r="E72" s="1">
        <f>+E71+Tabla15[[#This Row],[NOMBRE DE LA CAUSA 2019]]</f>
        <v>70</v>
      </c>
      <c r="F72" s="1">
        <f>+Tabla15[[#This Row],[0]]*Tabla15[[#This Row],[NOMBRE DE LA CAUSA 2019]]</f>
        <v>70</v>
      </c>
      <c r="G72" s="1" t="s">
        <v>17</v>
      </c>
      <c r="J72" s="1" t="s">
        <v>18</v>
      </c>
      <c r="K72" s="1" t="s">
        <v>19</v>
      </c>
      <c r="L72" s="1" t="s">
        <v>351</v>
      </c>
      <c r="M72" s="5">
        <v>555</v>
      </c>
      <c r="N72" s="1" t="str">
        <f>+Tabla15[[#This Row],[NOMBRE DE LA CAUSA 2017]]</f>
        <v>DAÑOS CAUSADOS A BIENES POR GRUPO ARMADO ILEGAL</v>
      </c>
    </row>
    <row r="73" spans="1:14" ht="15" customHeight="1">
      <c r="A73" s="1">
        <f>+Tabla15[[#This Row],[1]]</f>
        <v>71</v>
      </c>
      <c r="B73" s="1" t="s">
        <v>1296</v>
      </c>
      <c r="C73" s="1">
        <v>1</v>
      </c>
      <c r="D73" s="1">
        <f>+IF(Tabla15[[#This Row],[NOMBRE DE LA CAUSA 2018]]=0,0,1)</f>
        <v>1</v>
      </c>
      <c r="E73" s="1">
        <f>+E72+Tabla15[[#This Row],[NOMBRE DE LA CAUSA 2019]]</f>
        <v>71</v>
      </c>
      <c r="F73" s="1">
        <f>+Tabla15[[#This Row],[0]]*Tabla15[[#This Row],[NOMBRE DE LA CAUSA 2019]]</f>
        <v>71</v>
      </c>
      <c r="G73" s="1" t="s">
        <v>753</v>
      </c>
      <c r="H73" s="1" t="s">
        <v>1297</v>
      </c>
      <c r="K73" s="1" t="s">
        <v>19</v>
      </c>
      <c r="L73" s="1" t="s">
        <v>1298</v>
      </c>
      <c r="M73" s="5">
        <v>2270</v>
      </c>
      <c r="N73" s="1" t="str">
        <f>+Tabla15[[#This Row],[NOMBRE DE LA CAUSA 2017]]</f>
        <v>DAÑOS CAUSADOS A FUNCIONARIO DE CARRERA ADMINISTRATIVA DURANTE LOS PROCESOS DE REESTRUCTURACION Y LIQUIDACION DE ENTIDADES PUBLICAS</v>
      </c>
    </row>
    <row r="74" spans="1:14" ht="15" customHeight="1">
      <c r="A74" s="1">
        <f>+Tabla15[[#This Row],[1]]</f>
        <v>72</v>
      </c>
      <c r="B74" s="1" t="s">
        <v>1299</v>
      </c>
      <c r="C74" s="1">
        <v>1</v>
      </c>
      <c r="D74" s="1">
        <f>+IF(Tabla15[[#This Row],[NOMBRE DE LA CAUSA 2018]]=0,0,1)</f>
        <v>1</v>
      </c>
      <c r="E74" s="1">
        <f>+E73+Tabla15[[#This Row],[NOMBRE DE LA CAUSA 2019]]</f>
        <v>72</v>
      </c>
      <c r="F74" s="1">
        <f>+Tabla15[[#This Row],[0]]*Tabla15[[#This Row],[NOMBRE DE LA CAUSA 2019]]</f>
        <v>72</v>
      </c>
      <c r="G74" s="1" t="s">
        <v>753</v>
      </c>
      <c r="H74" s="1" t="s">
        <v>1297</v>
      </c>
      <c r="K74" s="1" t="s">
        <v>19</v>
      </c>
      <c r="L74" s="1" t="s">
        <v>1300</v>
      </c>
      <c r="M74" s="5">
        <v>2271</v>
      </c>
      <c r="N74" s="1" t="str">
        <f>+Tabla15[[#This Row],[NOMBRE DE LA CAUSA 2017]]</f>
        <v>DAÑOS CAUSADOS A FUNCIONARIO DE LIBRE NOMBRAMIENTO Y REMOCION DURANTE LOS PROCESOS DE REESTRUCTURACION Y LIQUIDACION DE ENTIDADES PUBLICAS</v>
      </c>
    </row>
    <row r="75" spans="1:14" ht="15" customHeight="1">
      <c r="A75" s="1">
        <f>+Tabla15[[#This Row],[1]]</f>
        <v>73</v>
      </c>
      <c r="B75" s="1" t="s">
        <v>1301</v>
      </c>
      <c r="C75" s="1">
        <v>1</v>
      </c>
      <c r="D75" s="1">
        <f>+IF(Tabla15[[#This Row],[NOMBRE DE LA CAUSA 2018]]=0,0,1)</f>
        <v>1</v>
      </c>
      <c r="E75" s="1">
        <f>+E74+Tabla15[[#This Row],[NOMBRE DE LA CAUSA 2019]]</f>
        <v>73</v>
      </c>
      <c r="F75" s="1">
        <f>+Tabla15[[#This Row],[0]]*Tabla15[[#This Row],[NOMBRE DE LA CAUSA 2019]]</f>
        <v>73</v>
      </c>
      <c r="G75" s="1" t="s">
        <v>753</v>
      </c>
      <c r="H75" s="1" t="s">
        <v>1297</v>
      </c>
      <c r="K75" s="1" t="s">
        <v>19</v>
      </c>
      <c r="L75" s="1" t="s">
        <v>1302</v>
      </c>
      <c r="M75" s="5">
        <v>2272</v>
      </c>
      <c r="N75" s="1" t="str">
        <f>+Tabla15[[#This Row],[NOMBRE DE LA CAUSA 2017]]</f>
        <v>DAÑOS CAUSADOS A FUNCIONARIO EN PROVISIONALIDAD DURANTE LOS PROCESOS DE REESTRUCTURACION Y LIQUIDACION DE ENTIDADES PUBLICAS</v>
      </c>
    </row>
    <row r="76" spans="1:14" ht="15" customHeight="1">
      <c r="A76" s="1">
        <f>+Tabla15[[#This Row],[1]]</f>
        <v>74</v>
      </c>
      <c r="B76" s="1" t="s">
        <v>366</v>
      </c>
      <c r="C76" s="1">
        <v>1</v>
      </c>
      <c r="D76" s="1">
        <f>+IF(Tabla15[[#This Row],[NOMBRE DE LA CAUSA 2018]]=0,0,1)</f>
        <v>1</v>
      </c>
      <c r="E76" s="1">
        <f>+E75+Tabla15[[#This Row],[NOMBRE DE LA CAUSA 2019]]</f>
        <v>74</v>
      </c>
      <c r="F76" s="1">
        <f>+Tabla15[[#This Row],[0]]*Tabla15[[#This Row],[NOMBRE DE LA CAUSA 2019]]</f>
        <v>74</v>
      </c>
      <c r="G76" s="1" t="s">
        <v>17</v>
      </c>
      <c r="J76" s="1" t="s">
        <v>18</v>
      </c>
      <c r="K76" s="1" t="s">
        <v>19</v>
      </c>
      <c r="L76" s="1" t="s">
        <v>367</v>
      </c>
      <c r="M76" s="5">
        <v>687</v>
      </c>
      <c r="N76" s="1" t="str">
        <f>+Tabla15[[#This Row],[NOMBRE DE LA CAUSA 2017]]</f>
        <v>DAÑOS CAUSADOS POR MEDIDA DE EXTINCION DE DOMINIO</v>
      </c>
    </row>
    <row r="77" spans="1:14" ht="15" customHeight="1">
      <c r="A77" s="1">
        <f>+Tabla15[[#This Row],[1]]</f>
        <v>75</v>
      </c>
      <c r="B77" s="1" t="s">
        <v>1072</v>
      </c>
      <c r="C77" s="1">
        <v>1</v>
      </c>
      <c r="D77" s="1">
        <f>+IF(Tabla15[[#This Row],[NOMBRE DE LA CAUSA 2018]]=0,0,1)</f>
        <v>1</v>
      </c>
      <c r="E77" s="1">
        <f>+E76+Tabla15[[#This Row],[NOMBRE DE LA CAUSA 2019]]</f>
        <v>75</v>
      </c>
      <c r="F77" s="1">
        <f>+Tabla15[[#This Row],[0]]*Tabla15[[#This Row],[NOMBRE DE LA CAUSA 2019]]</f>
        <v>75</v>
      </c>
      <c r="G77" s="1" t="s">
        <v>753</v>
      </c>
      <c r="H77" s="1" t="s">
        <v>1069</v>
      </c>
      <c r="K77" s="1" t="s">
        <v>19</v>
      </c>
      <c r="L77" s="1" t="s">
        <v>1073</v>
      </c>
      <c r="M77" s="5">
        <v>2168</v>
      </c>
      <c r="N77" s="1" t="str">
        <f>+Tabla15[[#This Row],[NOMBRE DE LA CAUSA 2017]]</f>
        <v>DAÑOS DERIVADOS DE ACTO ADMINISTRATIVO LICITO</v>
      </c>
    </row>
    <row r="78" spans="1:14" ht="15" customHeight="1">
      <c r="A78" s="1">
        <f>+Tabla15[[#This Row],[1]]</f>
        <v>76</v>
      </c>
      <c r="B78" s="1" t="s">
        <v>1068</v>
      </c>
      <c r="C78" s="1">
        <v>1</v>
      </c>
      <c r="D78" s="1">
        <f>+IF(Tabla15[[#This Row],[NOMBRE DE LA CAUSA 2018]]=0,0,1)</f>
        <v>1</v>
      </c>
      <c r="E78" s="1">
        <f>+E77+Tabla15[[#This Row],[NOMBRE DE LA CAUSA 2019]]</f>
        <v>76</v>
      </c>
      <c r="F78" s="1">
        <f>+Tabla15[[#This Row],[0]]*Tabla15[[#This Row],[NOMBRE DE LA CAUSA 2019]]</f>
        <v>76</v>
      </c>
      <c r="G78" s="1" t="s">
        <v>753</v>
      </c>
      <c r="H78" s="1" t="s">
        <v>1069</v>
      </c>
      <c r="I78" s="1" t="s">
        <v>1070</v>
      </c>
      <c r="K78" s="1" t="s">
        <v>19</v>
      </c>
      <c r="L78" s="1" t="s">
        <v>1071</v>
      </c>
      <c r="M78" s="5">
        <v>2167</v>
      </c>
      <c r="N78" s="1" t="str">
        <f>+Tabla15[[#This Row],[NOMBRE DE LA CAUSA 2017]]</f>
        <v>DAÑOS DERIVADOS DE LA ACTIVIDAD LEGISLATIVA</v>
      </c>
    </row>
    <row r="79" spans="1:14" ht="15" customHeight="1">
      <c r="A79" s="1">
        <f>+Tabla15[[#This Row],[1]]</f>
        <v>77</v>
      </c>
      <c r="B79" s="1" t="s">
        <v>1057</v>
      </c>
      <c r="C79" s="1">
        <v>1</v>
      </c>
      <c r="D79" s="1">
        <f>+IF(Tabla15[[#This Row],[NOMBRE DE LA CAUSA 2018]]=0,0,1)</f>
        <v>1</v>
      </c>
      <c r="E79" s="1">
        <f>+E78+Tabla15[[#This Row],[NOMBRE DE LA CAUSA 2019]]</f>
        <v>77</v>
      </c>
      <c r="F79" s="1">
        <f>+Tabla15[[#This Row],[0]]*Tabla15[[#This Row],[NOMBRE DE LA CAUSA 2019]]</f>
        <v>77</v>
      </c>
      <c r="G79" s="1" t="s">
        <v>746</v>
      </c>
      <c r="K79" s="1" t="s">
        <v>19</v>
      </c>
      <c r="L79" s="1" t="s">
        <v>1058</v>
      </c>
      <c r="M79" s="5">
        <v>2162</v>
      </c>
      <c r="N79" s="1" t="str">
        <f>+Tabla15[[#This Row],[NOMBRE DE LA CAUSA 2017]]</f>
        <v>DECRETO INJUSTO DE MEDIDAS CAUTELARES SOBRE BIENES SUSCEPTIBLES DE COMISO EN PROCESOS PENALES</v>
      </c>
    </row>
    <row r="80" spans="1:14" ht="15" customHeight="1">
      <c r="A80" s="1">
        <f>+Tabla15[[#This Row],[1]]</f>
        <v>78</v>
      </c>
      <c r="B80" s="1" t="s">
        <v>116</v>
      </c>
      <c r="C80" s="1">
        <v>1</v>
      </c>
      <c r="D80" s="1">
        <f>+IF(Tabla15[[#This Row],[NOMBRE DE LA CAUSA 2018]]=0,0,1)</f>
        <v>1</v>
      </c>
      <c r="E80" s="1">
        <f>+E79+Tabla15[[#This Row],[NOMBRE DE LA CAUSA 2019]]</f>
        <v>78</v>
      </c>
      <c r="F80" s="1">
        <f>+Tabla15[[#This Row],[0]]*Tabla15[[#This Row],[NOMBRE DE LA CAUSA 2019]]</f>
        <v>78</v>
      </c>
      <c r="G80" s="1" t="s">
        <v>17</v>
      </c>
      <c r="J80" s="1" t="s">
        <v>18</v>
      </c>
      <c r="K80" s="1" t="s">
        <v>19</v>
      </c>
      <c r="L80" s="1" t="s">
        <v>117</v>
      </c>
      <c r="M80" s="5">
        <v>192</v>
      </c>
      <c r="N80" s="1" t="str">
        <f>+Tabla15[[#This Row],[NOMBRE DE LA CAUSA 2017]]</f>
        <v>DEFECTUOSO FUNCIONAMIENTO DE LA ADMINISTRACION DE JUSTICIA</v>
      </c>
    </row>
    <row r="81" spans="1:14" ht="15" customHeight="1">
      <c r="A81" s="1">
        <f>+Tabla15[[#This Row],[1]]</f>
        <v>79</v>
      </c>
      <c r="B81" s="6" t="s">
        <v>709</v>
      </c>
      <c r="C81" s="1">
        <v>1</v>
      </c>
      <c r="D81" s="1">
        <f>+IF(Tabla15[[#This Row],[NOMBRE DE LA CAUSA 2018]]=0,0,1)</f>
        <v>1</v>
      </c>
      <c r="E81" s="1">
        <f>+E80+Tabla15[[#This Row],[NOMBRE DE LA CAUSA 2019]]</f>
        <v>79</v>
      </c>
      <c r="F81" s="1">
        <f>+Tabla15[[#This Row],[0]]*Tabla15[[#This Row],[NOMBRE DE LA CAUSA 2019]]</f>
        <v>79</v>
      </c>
      <c r="G81" s="6" t="s">
        <v>17</v>
      </c>
      <c r="J81" s="1" t="s">
        <v>18</v>
      </c>
      <c r="K81" s="1" t="s">
        <v>19</v>
      </c>
      <c r="L81" s="6" t="s">
        <v>710</v>
      </c>
      <c r="M81" s="5">
        <v>1990</v>
      </c>
      <c r="N81" s="1" t="str">
        <f>+Tabla15[[#This Row],[NOMBRE DE LA CAUSA 2017]]</f>
        <v>DENEGACION DE PETICION DE EXTENSION DE JURISPRUDENCIA</v>
      </c>
    </row>
    <row r="82" spans="1:14" ht="15" customHeight="1">
      <c r="A82" s="1">
        <f>+Tabla15[[#This Row],[1]]</f>
        <v>80</v>
      </c>
      <c r="B82" s="1" t="s">
        <v>208</v>
      </c>
      <c r="C82" s="1">
        <v>1</v>
      </c>
      <c r="D82" s="1">
        <f>+IF(Tabla15[[#This Row],[NOMBRE DE LA CAUSA 2018]]=0,0,1)</f>
        <v>1</v>
      </c>
      <c r="E82" s="1">
        <f>+E81+Tabla15[[#This Row],[NOMBRE DE LA CAUSA 2019]]</f>
        <v>80</v>
      </c>
      <c r="F82" s="1">
        <f>+Tabla15[[#This Row],[0]]*Tabla15[[#This Row],[NOMBRE DE LA CAUSA 2019]]</f>
        <v>80</v>
      </c>
      <c r="G82" s="1" t="s">
        <v>17</v>
      </c>
      <c r="J82" s="1" t="s">
        <v>18</v>
      </c>
      <c r="K82" s="1" t="s">
        <v>19</v>
      </c>
      <c r="L82" s="1" t="s">
        <v>209</v>
      </c>
      <c r="M82" s="5">
        <v>346</v>
      </c>
      <c r="N82" s="1" t="str">
        <f>+Tabla15[[#This Row],[NOMBRE DE LA CAUSA 2017]]</f>
        <v>DESAPARICION FORZADA</v>
      </c>
    </row>
    <row r="83" spans="1:14" ht="15" customHeight="1">
      <c r="A83" s="1">
        <f>+Tabla15[[#This Row],[1]]</f>
        <v>81</v>
      </c>
      <c r="B83" s="1" t="s">
        <v>400</v>
      </c>
      <c r="C83" s="1">
        <v>1</v>
      </c>
      <c r="D83" s="1">
        <f>+IF(Tabla15[[#This Row],[NOMBRE DE LA CAUSA 2018]]=0,0,1)</f>
        <v>1</v>
      </c>
      <c r="E83" s="1">
        <f>+E82+Tabla15[[#This Row],[NOMBRE DE LA CAUSA 2019]]</f>
        <v>81</v>
      </c>
      <c r="F83" s="1">
        <f>+Tabla15[[#This Row],[0]]*Tabla15[[#This Row],[NOMBRE DE LA CAUSA 2019]]</f>
        <v>81</v>
      </c>
      <c r="G83" s="1" t="s">
        <v>17</v>
      </c>
      <c r="J83" s="1" t="s">
        <v>18</v>
      </c>
      <c r="K83" s="1" t="s">
        <v>19</v>
      </c>
      <c r="L83" s="1" t="s">
        <v>401</v>
      </c>
      <c r="M83" s="5">
        <v>784</v>
      </c>
      <c r="N83" s="1" t="str">
        <f>+Tabla15[[#This Row],[NOMBRE DE LA CAUSA 2017]]</f>
        <v>DESCONOCIMIENTO DE TRASLADO DE REGIMEN PENSIONAL</v>
      </c>
    </row>
    <row r="84" spans="1:14" ht="15" customHeight="1">
      <c r="A84" s="1">
        <f>+Tabla15[[#This Row],[1]]</f>
        <v>82</v>
      </c>
      <c r="B84" s="1" t="s">
        <v>519</v>
      </c>
      <c r="C84" s="1">
        <v>1</v>
      </c>
      <c r="D84" s="1">
        <f>+IF(Tabla15[[#This Row],[NOMBRE DE LA CAUSA 2018]]=0,0,1)</f>
        <v>1</v>
      </c>
      <c r="E84" s="1">
        <f>+E83+Tabla15[[#This Row],[NOMBRE DE LA CAUSA 2019]]</f>
        <v>82</v>
      </c>
      <c r="F84" s="1">
        <f>+Tabla15[[#This Row],[0]]*Tabla15[[#This Row],[NOMBRE DE LA CAUSA 2019]]</f>
        <v>82</v>
      </c>
      <c r="G84" s="1" t="s">
        <v>17</v>
      </c>
      <c r="J84" s="1" t="s">
        <v>18</v>
      </c>
      <c r="K84" s="1" t="s">
        <v>19</v>
      </c>
      <c r="L84" s="1" t="s">
        <v>520</v>
      </c>
      <c r="M84" s="5">
        <v>869</v>
      </c>
      <c r="N84" s="1" t="str">
        <f>+Tabla15[[#This Row],[NOMBRE DE LA CAUSA 2017]]</f>
        <v>DESCONOCIMIENTO DEL AMPARO POR RETEN SOCIAL POR CONDICION DE MADRE O PADRE CABEZA DE FAMILIA DURANTE LOS PROCESOS DE REESTRUCTURACION Y LIQUIDACION DE ENTIDADES PUBLICAS</v>
      </c>
    </row>
    <row r="85" spans="1:14" ht="15" customHeight="1">
      <c r="A85" s="1">
        <f>+Tabla15[[#This Row],[1]]</f>
        <v>83</v>
      </c>
      <c r="B85" s="1" t="s">
        <v>521</v>
      </c>
      <c r="C85" s="1">
        <v>1</v>
      </c>
      <c r="D85" s="1">
        <f>+IF(Tabla15[[#This Row],[NOMBRE DE LA CAUSA 2018]]=0,0,1)</f>
        <v>1</v>
      </c>
      <c r="E85" s="1">
        <f>+E84+Tabla15[[#This Row],[NOMBRE DE LA CAUSA 2019]]</f>
        <v>83</v>
      </c>
      <c r="F85" s="1">
        <f>+Tabla15[[#This Row],[0]]*Tabla15[[#This Row],[NOMBRE DE LA CAUSA 2019]]</f>
        <v>83</v>
      </c>
      <c r="G85" s="1" t="s">
        <v>17</v>
      </c>
      <c r="J85" s="1" t="s">
        <v>18</v>
      </c>
      <c r="K85" s="1" t="s">
        <v>19</v>
      </c>
      <c r="L85" s="1" t="s">
        <v>522</v>
      </c>
      <c r="M85" s="5">
        <v>870</v>
      </c>
      <c r="N85" s="1" t="str">
        <f>+Tabla15[[#This Row],[NOMBRE DE LA CAUSA 2017]]</f>
        <v>DESCONOCIMIENTO DEL AMPARO POR RETEN SOCIAL POR CONDICION DE PERSONA CON DISCAPACIDAD DURANTE LOS PROCESOS DE REESTRUCTURACION Y LIQUIDACION DE ENTIDADES PUBLICAS</v>
      </c>
    </row>
    <row r="86" spans="1:14" ht="15" customHeight="1">
      <c r="A86" s="1">
        <f>+Tabla15[[#This Row],[1]]</f>
        <v>84</v>
      </c>
      <c r="B86" s="1" t="s">
        <v>517</v>
      </c>
      <c r="C86" s="1">
        <v>1</v>
      </c>
      <c r="D86" s="1">
        <f>+IF(Tabla15[[#This Row],[NOMBRE DE LA CAUSA 2018]]=0,0,1)</f>
        <v>1</v>
      </c>
      <c r="E86" s="1">
        <f>+E85+Tabla15[[#This Row],[NOMBRE DE LA CAUSA 2019]]</f>
        <v>84</v>
      </c>
      <c r="F86" s="1">
        <f>+Tabla15[[#This Row],[0]]*Tabla15[[#This Row],[NOMBRE DE LA CAUSA 2019]]</f>
        <v>84</v>
      </c>
      <c r="G86" s="1" t="s">
        <v>17</v>
      </c>
      <c r="J86" s="1" t="s">
        <v>18</v>
      </c>
      <c r="K86" s="1" t="s">
        <v>19</v>
      </c>
      <c r="L86" s="1" t="s">
        <v>518</v>
      </c>
      <c r="M86" s="5">
        <v>868</v>
      </c>
      <c r="N86" s="1" t="str">
        <f>+Tabla15[[#This Row],[NOMBRE DE LA CAUSA 2017]]</f>
        <v>DESCONOCIMIENTO DEL AMPARO POR RETEN SOCIAL POR CONDICION DE PREPENSIONADO DURANTE LOS PROCESOS DE REESTRUCTURACION Y LIQUIDACION DE ENTIDADES PUBLICAS</v>
      </c>
    </row>
    <row r="87" spans="1:14" ht="15" customHeight="1">
      <c r="A87" s="1">
        <f>+Tabla15[[#This Row],[1]]</f>
        <v>85</v>
      </c>
      <c r="B87" s="6" t="s">
        <v>507</v>
      </c>
      <c r="C87" s="1">
        <v>1</v>
      </c>
      <c r="D87" s="1">
        <f>+IF(Tabla15[[#This Row],[NOMBRE DE LA CAUSA 2018]]=0,0,1)</f>
        <v>1</v>
      </c>
      <c r="E87" s="1">
        <f>+E86+Tabla15[[#This Row],[NOMBRE DE LA CAUSA 2019]]</f>
        <v>85</v>
      </c>
      <c r="F87" s="1">
        <f>+Tabla15[[#This Row],[0]]*Tabla15[[#This Row],[NOMBRE DE LA CAUSA 2019]]</f>
        <v>85</v>
      </c>
      <c r="G87" s="6" t="s">
        <v>17</v>
      </c>
      <c r="J87" s="1" t="s">
        <v>18</v>
      </c>
      <c r="K87" s="1" t="s">
        <v>19</v>
      </c>
      <c r="L87" s="6" t="s">
        <v>508</v>
      </c>
      <c r="M87" s="5">
        <v>855</v>
      </c>
      <c r="N87" s="1" t="str">
        <f>+Tabla15[[#This Row],[NOMBRE DE LA CAUSA 2017]]</f>
        <v>DESCONOCIMIENTO DEL DERECHO A REUBICACION LABORAL</v>
      </c>
    </row>
    <row r="88" spans="1:14" ht="15" customHeight="1">
      <c r="A88" s="1">
        <f>+Tabla15[[#This Row],[1]]</f>
        <v>86</v>
      </c>
      <c r="B88" s="1" t="s">
        <v>1291</v>
      </c>
      <c r="C88" s="1">
        <v>1</v>
      </c>
      <c r="D88" s="1">
        <f>+IF(Tabla15[[#This Row],[NOMBRE DE LA CAUSA 2018]]=0,0,1)</f>
        <v>1</v>
      </c>
      <c r="E88" s="1">
        <f>+E87+Tabla15[[#This Row],[NOMBRE DE LA CAUSA 2019]]</f>
        <v>86</v>
      </c>
      <c r="F88" s="1">
        <f>+Tabla15[[#This Row],[0]]*Tabla15[[#This Row],[NOMBRE DE LA CAUSA 2019]]</f>
        <v>86</v>
      </c>
      <c r="G88" s="1" t="s">
        <v>753</v>
      </c>
      <c r="H88" s="1" t="s">
        <v>1292</v>
      </c>
      <c r="K88" s="1" t="s">
        <v>19</v>
      </c>
      <c r="L88" s="1" t="s">
        <v>1293</v>
      </c>
      <c r="M88" s="5">
        <v>2268</v>
      </c>
      <c r="N88" s="1" t="str">
        <f>+Tabla15[[#This Row],[NOMBRE DE LA CAUSA 2017]]</f>
        <v>DESCONOCIMIENTO DEL FUERO SINDICAL</v>
      </c>
    </row>
    <row r="89" spans="1:14" ht="15" customHeight="1">
      <c r="A89" s="1">
        <f>+Tabla15[[#This Row],[1]]</f>
        <v>87</v>
      </c>
      <c r="B89" s="1" t="s">
        <v>1294</v>
      </c>
      <c r="C89" s="1">
        <v>1</v>
      </c>
      <c r="D89" s="1">
        <f>+IF(Tabla15[[#This Row],[NOMBRE DE LA CAUSA 2018]]=0,0,1)</f>
        <v>1</v>
      </c>
      <c r="E89" s="1">
        <f>+E88+Tabla15[[#This Row],[NOMBRE DE LA CAUSA 2019]]</f>
        <v>87</v>
      </c>
      <c r="F89" s="1">
        <f>+Tabla15[[#This Row],[0]]*Tabla15[[#This Row],[NOMBRE DE LA CAUSA 2019]]</f>
        <v>87</v>
      </c>
      <c r="G89" s="1" t="s">
        <v>753</v>
      </c>
      <c r="H89" s="1" t="s">
        <v>1292</v>
      </c>
      <c r="K89" s="1" t="s">
        <v>19</v>
      </c>
      <c r="L89" s="1" t="s">
        <v>1295</v>
      </c>
      <c r="M89" s="5">
        <v>2269</v>
      </c>
      <c r="N89" s="1" t="str">
        <f>+Tabla15[[#This Row],[NOMBRE DE LA CAUSA 2017]]</f>
        <v>DESCONOCIMIENTO DEL FUERO SINDICAL EN LOS PROCESOS DE REESTRUCTURACION Y LIQUIDACION DE ENTIDADES PUBLICAS</v>
      </c>
    </row>
    <row r="90" spans="1:14" ht="15" customHeight="1">
      <c r="A90" s="1">
        <f>+Tabla15[[#This Row],[1]]</f>
        <v>88</v>
      </c>
      <c r="B90" s="1" t="s">
        <v>711</v>
      </c>
      <c r="C90" s="1">
        <v>1</v>
      </c>
      <c r="D90" s="1">
        <f>+IF(Tabla15[[#This Row],[NOMBRE DE LA CAUSA 2018]]=0,0,1)</f>
        <v>1</v>
      </c>
      <c r="E90" s="1">
        <f>+E89+Tabla15[[#This Row],[NOMBRE DE LA CAUSA 2019]]</f>
        <v>88</v>
      </c>
      <c r="F90" s="1">
        <f>+Tabla15[[#This Row],[0]]*Tabla15[[#This Row],[NOMBRE DE LA CAUSA 2019]]</f>
        <v>88</v>
      </c>
      <c r="G90" s="1" t="s">
        <v>17</v>
      </c>
      <c r="J90" s="1" t="s">
        <v>18</v>
      </c>
      <c r="K90" s="1" t="s">
        <v>19</v>
      </c>
      <c r="L90" s="1" t="s">
        <v>712</v>
      </c>
      <c r="M90" s="5">
        <v>1996</v>
      </c>
      <c r="N90" s="1" t="str">
        <f>+Tabla15[[#This Row],[NOMBRE DE LA CAUSA 2017]]</f>
        <v>DESCUENTO DE NOMINA NO AUTORIZADO</v>
      </c>
    </row>
    <row r="91" spans="1:14" ht="15" customHeight="1">
      <c r="A91" s="1">
        <f>+Tabla15[[#This Row],[1]]</f>
        <v>89</v>
      </c>
      <c r="B91" s="1" t="s">
        <v>398</v>
      </c>
      <c r="C91" s="1">
        <v>1</v>
      </c>
      <c r="D91" s="1">
        <f>+IF(Tabla15[[#This Row],[NOMBRE DE LA CAUSA 2018]]=0,0,1)</f>
        <v>1</v>
      </c>
      <c r="E91" s="1">
        <f>+E90+Tabla15[[#This Row],[NOMBRE DE LA CAUSA 2019]]</f>
        <v>89</v>
      </c>
      <c r="F91" s="1">
        <f>+Tabla15[[#This Row],[0]]*Tabla15[[#This Row],[NOMBRE DE LA CAUSA 2019]]</f>
        <v>89</v>
      </c>
      <c r="G91" s="1" t="s">
        <v>17</v>
      </c>
      <c r="J91" s="1" t="s">
        <v>18</v>
      </c>
      <c r="K91" s="1" t="s">
        <v>19</v>
      </c>
      <c r="L91" s="1" t="s">
        <v>399</v>
      </c>
      <c r="M91" s="5">
        <v>783</v>
      </c>
      <c r="N91" s="1" t="str">
        <f>+Tabla15[[#This Row],[NOMBRE DE LA CAUSA 2017]]</f>
        <v>DESCUENTO ILEGAL A LA MESADA PENSIONAL</v>
      </c>
    </row>
    <row r="92" spans="1:14" ht="15" customHeight="1">
      <c r="A92" s="1">
        <f>+Tabla15[[#This Row],[1]]</f>
        <v>90</v>
      </c>
      <c r="B92" s="1" t="s">
        <v>768</v>
      </c>
      <c r="C92" s="1">
        <v>1</v>
      </c>
      <c r="D92" s="1">
        <f>+IF(Tabla15[[#This Row],[NOMBRE DE LA CAUSA 2018]]=0,0,1)</f>
        <v>1</v>
      </c>
      <c r="E92" s="1">
        <f>+E91+Tabla15[[#This Row],[NOMBRE DE LA CAUSA 2019]]</f>
        <v>90</v>
      </c>
      <c r="F92" s="1">
        <f>+Tabla15[[#This Row],[0]]*Tabla15[[#This Row],[NOMBRE DE LA CAUSA 2019]]</f>
        <v>90</v>
      </c>
      <c r="G92" s="1" t="s">
        <v>753</v>
      </c>
      <c r="H92" s="1" t="s">
        <v>769</v>
      </c>
      <c r="K92" s="1" t="s">
        <v>19</v>
      </c>
      <c r="L92" s="1" t="s">
        <v>770</v>
      </c>
      <c r="M92" s="5">
        <v>2034</v>
      </c>
      <c r="N92" s="1" t="str">
        <f>+Tabla15[[#This Row],[NOMBRE DE LA CAUSA 2017]]</f>
        <v>DESEQUILIBRIO ECONOMICO DEL CONTRATO POR ACTOS O HECHOS DE LA ENTIDAD CONTRATANTE</v>
      </c>
    </row>
    <row r="93" spans="1:14" ht="15" customHeight="1">
      <c r="A93" s="1">
        <f>+Tabla15[[#This Row],[1]]</f>
        <v>91</v>
      </c>
      <c r="B93" s="1" t="s">
        <v>771</v>
      </c>
      <c r="C93" s="1">
        <v>1</v>
      </c>
      <c r="D93" s="1">
        <f>+IF(Tabla15[[#This Row],[NOMBRE DE LA CAUSA 2018]]=0,0,1)</f>
        <v>1</v>
      </c>
      <c r="E93" s="1">
        <f>+E92+Tabla15[[#This Row],[NOMBRE DE LA CAUSA 2019]]</f>
        <v>91</v>
      </c>
      <c r="F93" s="1">
        <f>+Tabla15[[#This Row],[0]]*Tabla15[[#This Row],[NOMBRE DE LA CAUSA 2019]]</f>
        <v>91</v>
      </c>
      <c r="G93" s="1" t="s">
        <v>753</v>
      </c>
      <c r="H93" s="1" t="s">
        <v>769</v>
      </c>
      <c r="K93" s="1" t="s">
        <v>19</v>
      </c>
      <c r="L93" s="1" t="s">
        <v>772</v>
      </c>
      <c r="M93" s="5">
        <v>2035</v>
      </c>
      <c r="N93" s="1" t="str">
        <f>+Tabla15[[#This Row],[NOMBRE DE LA CAUSA 2017]]</f>
        <v>DESEQUILIBRIO ECONOMICO DEL CONTRATO POR ACTOS O HECHOS DEL CONTRATISTA</v>
      </c>
    </row>
    <row r="94" spans="1:14" ht="15" customHeight="1">
      <c r="A94" s="1">
        <f>+Tabla15[[#This Row],[1]]</f>
        <v>92</v>
      </c>
      <c r="B94" s="1" t="s">
        <v>773</v>
      </c>
      <c r="C94" s="1">
        <v>1</v>
      </c>
      <c r="D94" s="1">
        <f>+IF(Tabla15[[#This Row],[NOMBRE DE LA CAUSA 2018]]=0,0,1)</f>
        <v>1</v>
      </c>
      <c r="E94" s="1">
        <f>+E93+Tabla15[[#This Row],[NOMBRE DE LA CAUSA 2019]]</f>
        <v>92</v>
      </c>
      <c r="F94" s="1">
        <f>+Tabla15[[#This Row],[0]]*Tabla15[[#This Row],[NOMBRE DE LA CAUSA 2019]]</f>
        <v>92</v>
      </c>
      <c r="G94" s="1" t="s">
        <v>753</v>
      </c>
      <c r="H94" s="1" t="s">
        <v>769</v>
      </c>
      <c r="K94" s="1" t="s">
        <v>19</v>
      </c>
      <c r="L94" s="1" t="s">
        <v>774</v>
      </c>
      <c r="M94" s="5">
        <v>2036</v>
      </c>
      <c r="N94" s="1" t="str">
        <f>+Tabla15[[#This Row],[NOMBRE DE LA CAUSA 2017]]</f>
        <v>DESEQUILIBRIO ECONOMICO DEL CONTRATO POR EL HECHO DEL PRINCIPE</v>
      </c>
    </row>
    <row r="95" spans="1:14" ht="15" customHeight="1">
      <c r="A95" s="1">
        <f>+Tabla15[[#This Row],[1]]</f>
        <v>93</v>
      </c>
      <c r="B95" s="1" t="s">
        <v>775</v>
      </c>
      <c r="C95" s="1">
        <v>1</v>
      </c>
      <c r="D95" s="1">
        <f>+IF(Tabla15[[#This Row],[NOMBRE DE LA CAUSA 2018]]=0,0,1)</f>
        <v>1</v>
      </c>
      <c r="E95" s="1">
        <f>+E94+Tabla15[[#This Row],[NOMBRE DE LA CAUSA 2019]]</f>
        <v>93</v>
      </c>
      <c r="F95" s="1">
        <f>+Tabla15[[#This Row],[0]]*Tabla15[[#This Row],[NOMBRE DE LA CAUSA 2019]]</f>
        <v>93</v>
      </c>
      <c r="G95" s="1" t="s">
        <v>753</v>
      </c>
      <c r="H95" s="1" t="s">
        <v>769</v>
      </c>
      <c r="K95" s="1" t="s">
        <v>19</v>
      </c>
      <c r="L95" s="1" t="s">
        <v>776</v>
      </c>
      <c r="M95" s="5">
        <v>2037</v>
      </c>
      <c r="N95" s="1" t="str">
        <f>+Tabla15[[#This Row],[NOMBRE DE LA CAUSA 2017]]</f>
        <v>DESEQUILIBRIO ECONOMICO DEL CONTRATO POR TEORIA DE LA IMPREVISION</v>
      </c>
    </row>
    <row r="96" spans="1:14" ht="15" customHeight="1">
      <c r="A96" s="1">
        <f>+Tabla15[[#This Row],[1]]</f>
        <v>94</v>
      </c>
      <c r="B96" s="1" t="s">
        <v>260</v>
      </c>
      <c r="C96" s="1">
        <v>1</v>
      </c>
      <c r="D96" s="1">
        <f>+IF(Tabla15[[#This Row],[NOMBRE DE LA CAUSA 2018]]=0,0,1)</f>
        <v>1</v>
      </c>
      <c r="E96" s="1">
        <f>+E95+Tabla15[[#This Row],[NOMBRE DE LA CAUSA 2019]]</f>
        <v>94</v>
      </c>
      <c r="F96" s="1">
        <f>+Tabla15[[#This Row],[0]]*Tabla15[[#This Row],[NOMBRE DE LA CAUSA 2019]]</f>
        <v>94</v>
      </c>
      <c r="G96" s="1" t="s">
        <v>17</v>
      </c>
      <c r="J96" s="1" t="s">
        <v>18</v>
      </c>
      <c r="K96" s="1" t="s">
        <v>19</v>
      </c>
      <c r="L96" s="1" t="s">
        <v>261</v>
      </c>
      <c r="M96" s="5">
        <v>419</v>
      </c>
      <c r="N96" s="1" t="str">
        <f>+Tabla15[[#This Row],[NOMBRE DE LA CAUSA 2017]]</f>
        <v>DESLINDE Y AMOJONAMIENTO</v>
      </c>
    </row>
    <row r="97" spans="1:14" ht="15" customHeight="1">
      <c r="A97" s="1">
        <f>+Tabla15[[#This Row],[1]]</f>
        <v>95</v>
      </c>
      <c r="B97" s="1" t="s">
        <v>280</v>
      </c>
      <c r="C97" s="1">
        <v>1</v>
      </c>
      <c r="D97" s="1">
        <f>+IF(Tabla15[[#This Row],[NOMBRE DE LA CAUSA 2018]]=0,0,1)</f>
        <v>1</v>
      </c>
      <c r="E97" s="1">
        <f>+E96+Tabla15[[#This Row],[NOMBRE DE LA CAUSA 2019]]</f>
        <v>95</v>
      </c>
      <c r="F97" s="1">
        <f>+Tabla15[[#This Row],[0]]*Tabla15[[#This Row],[NOMBRE DE LA CAUSA 2019]]</f>
        <v>95</v>
      </c>
      <c r="G97" s="1" t="s">
        <v>17</v>
      </c>
      <c r="J97" s="1" t="s">
        <v>18</v>
      </c>
      <c r="K97" s="1" t="s">
        <v>19</v>
      </c>
      <c r="L97" s="1" t="s">
        <v>281</v>
      </c>
      <c r="M97" s="5">
        <v>449</v>
      </c>
      <c r="N97" s="1" t="str">
        <f>+Tabla15[[#This Row],[NOMBRE DE LA CAUSA 2017]]</f>
        <v>DESMEJORA EN LAS CONDICIONES LABORALES</v>
      </c>
    </row>
    <row r="98" spans="1:14" ht="15" customHeight="1">
      <c r="A98" s="1">
        <f>+Tabla15[[#This Row],[1]]</f>
        <v>96</v>
      </c>
      <c r="B98" s="1" t="s">
        <v>1149</v>
      </c>
      <c r="C98" s="1">
        <v>1</v>
      </c>
      <c r="D98" s="1">
        <f>+IF(Tabla15[[#This Row],[NOMBRE DE LA CAUSA 2018]]=0,0,1)</f>
        <v>1</v>
      </c>
      <c r="E98" s="1">
        <f>+E97+Tabla15[[#This Row],[NOMBRE DE LA CAUSA 2019]]</f>
        <v>96</v>
      </c>
      <c r="F98" s="1">
        <f>+Tabla15[[#This Row],[0]]*Tabla15[[#This Row],[NOMBRE DE LA CAUSA 2019]]</f>
        <v>96</v>
      </c>
      <c r="G98" s="1" t="s">
        <v>746</v>
      </c>
      <c r="K98" s="1" t="s">
        <v>19</v>
      </c>
      <c r="L98" s="1" t="s">
        <v>1150</v>
      </c>
      <c r="M98" s="5">
        <v>2204</v>
      </c>
      <c r="N98" s="1" t="str">
        <f>+Tabla15[[#This Row],[NOMBRE DE LA CAUSA 2017]]</f>
        <v>DESPIDO INDIRECTO DE FUNCIONARIO PUBLICO</v>
      </c>
    </row>
    <row r="99" spans="1:14" ht="15" customHeight="1">
      <c r="A99" s="1">
        <f>+Tabla15[[#This Row],[1]]</f>
        <v>97</v>
      </c>
      <c r="B99" s="7" t="s">
        <v>39</v>
      </c>
      <c r="C99" s="1">
        <v>1</v>
      </c>
      <c r="D99" s="1">
        <f>+IF(Tabla15[[#This Row],[NOMBRE DE LA CAUSA 2018]]=0,0,1)</f>
        <v>1</v>
      </c>
      <c r="E99" s="1">
        <f>+E98+Tabla15[[#This Row],[NOMBRE DE LA CAUSA 2019]]</f>
        <v>97</v>
      </c>
      <c r="F99" s="1">
        <f>+Tabla15[[#This Row],[0]]*Tabla15[[#This Row],[NOMBRE DE LA CAUSA 2019]]</f>
        <v>97</v>
      </c>
      <c r="G99" s="1" t="s">
        <v>17</v>
      </c>
      <c r="J99" s="1" t="s">
        <v>18</v>
      </c>
      <c r="K99" s="1" t="s">
        <v>19</v>
      </c>
      <c r="L99" s="1" t="s">
        <v>40</v>
      </c>
      <c r="M99" s="5">
        <v>36</v>
      </c>
      <c r="N99" s="1" t="str">
        <f>+Tabla15[[#This Row],[NOMBRE DE LA CAUSA 2017]]</f>
        <v>DESPIDO INDIRECTO DE TRABAJADOR OFICIAL</v>
      </c>
    </row>
    <row r="100" spans="1:14" ht="15" customHeight="1">
      <c r="A100" s="1">
        <f>+Tabla15[[#This Row],[1]]</f>
        <v>98</v>
      </c>
      <c r="B100" s="1" t="s">
        <v>126</v>
      </c>
      <c r="C100" s="1">
        <v>1</v>
      </c>
      <c r="D100" s="1">
        <f>+IF(Tabla15[[#This Row],[NOMBRE DE LA CAUSA 2018]]=0,0,1)</f>
        <v>1</v>
      </c>
      <c r="E100" s="1">
        <f>+E99+Tabla15[[#This Row],[NOMBRE DE LA CAUSA 2019]]</f>
        <v>98</v>
      </c>
      <c r="F100" s="1">
        <f>+Tabla15[[#This Row],[0]]*Tabla15[[#This Row],[NOMBRE DE LA CAUSA 2019]]</f>
        <v>98</v>
      </c>
      <c r="G100" s="1" t="s">
        <v>17</v>
      </c>
      <c r="J100" s="1" t="s">
        <v>18</v>
      </c>
      <c r="K100" s="1" t="s">
        <v>19</v>
      </c>
      <c r="L100" s="1" t="s">
        <v>127</v>
      </c>
      <c r="M100" s="5">
        <v>209</v>
      </c>
      <c r="N100" s="1" t="str">
        <f>+Tabla15[[#This Row],[NOMBRE DE LA CAUSA 2017]]</f>
        <v>DESPIDO SIN JUSTA CAUSA DE TRABAJADOR OFICIAL</v>
      </c>
    </row>
    <row r="101" spans="1:14" ht="15" customHeight="1">
      <c r="A101" s="1">
        <f>+Tabla15[[#This Row],[1]]</f>
        <v>99</v>
      </c>
      <c r="B101" s="1" t="s">
        <v>108</v>
      </c>
      <c r="C101" s="1">
        <v>1</v>
      </c>
      <c r="D101" s="1">
        <f>+IF(Tabla15[[#This Row],[NOMBRE DE LA CAUSA 2018]]=0,0,1)</f>
        <v>1</v>
      </c>
      <c r="E101" s="1">
        <f>+E100+Tabla15[[#This Row],[NOMBRE DE LA CAUSA 2019]]</f>
        <v>99</v>
      </c>
      <c r="F101" s="1">
        <f>+Tabla15[[#This Row],[0]]*Tabla15[[#This Row],[NOMBRE DE LA CAUSA 2019]]</f>
        <v>99</v>
      </c>
      <c r="G101" s="1" t="s">
        <v>17</v>
      </c>
      <c r="J101" s="1" t="s">
        <v>18</v>
      </c>
      <c r="K101" s="1" t="s">
        <v>19</v>
      </c>
      <c r="L101" s="1" t="s">
        <v>109</v>
      </c>
      <c r="M101" s="5">
        <v>178</v>
      </c>
      <c r="N101" s="1" t="str">
        <f>+Tabla15[[#This Row],[NOMBRE DE LA CAUSA 2017]]</f>
        <v>DESPLAZAMIENTO FORZADO</v>
      </c>
    </row>
    <row r="102" spans="1:14" ht="15" customHeight="1">
      <c r="A102" s="1">
        <f>+Tabla15[[#This Row],[1]]</f>
        <v>100</v>
      </c>
      <c r="B102" s="1" t="s">
        <v>723</v>
      </c>
      <c r="C102" s="1">
        <v>1</v>
      </c>
      <c r="D102" s="1">
        <f>+IF(Tabla15[[#This Row],[NOMBRE DE LA CAUSA 2018]]=0,0,1)</f>
        <v>1</v>
      </c>
      <c r="E102" s="1">
        <f>+E101+Tabla15[[#This Row],[NOMBRE DE LA CAUSA 2019]]</f>
        <v>100</v>
      </c>
      <c r="F102" s="1">
        <f>+Tabla15[[#This Row],[0]]*Tabla15[[#This Row],[NOMBRE DE LA CAUSA 2019]]</f>
        <v>100</v>
      </c>
      <c r="G102" s="1" t="s">
        <v>17</v>
      </c>
      <c r="J102" s="1" t="s">
        <v>18</v>
      </c>
      <c r="K102" s="1" t="s">
        <v>19</v>
      </c>
      <c r="L102" s="6" t="s">
        <v>724</v>
      </c>
      <c r="M102" s="5">
        <v>2004</v>
      </c>
      <c r="N102" s="1" t="str">
        <f>+Tabla15[[#This Row],[NOMBRE DE LA CAUSA 2017]]</f>
        <v>DESPOJO JURIDICO Y MATERIAL DE TIERRAS</v>
      </c>
    </row>
    <row r="103" spans="1:14" ht="15" customHeight="1">
      <c r="A103" s="1">
        <f>+Tabla15[[#This Row],[1]]</f>
        <v>101</v>
      </c>
      <c r="B103" s="1" t="s">
        <v>703</v>
      </c>
      <c r="C103" s="1">
        <v>1</v>
      </c>
      <c r="D103" s="1">
        <f>+IF(Tabla15[[#This Row],[NOMBRE DE LA CAUSA 2018]]=0,0,1)</f>
        <v>1</v>
      </c>
      <c r="E103" s="1">
        <f>+E102+Tabla15[[#This Row],[NOMBRE DE LA CAUSA 2019]]</f>
        <v>101</v>
      </c>
      <c r="F103" s="1">
        <f>+Tabla15[[#This Row],[0]]*Tabla15[[#This Row],[NOMBRE DE LA CAUSA 2019]]</f>
        <v>101</v>
      </c>
      <c r="G103" s="1" t="s">
        <v>17</v>
      </c>
      <c r="J103" s="1" t="s">
        <v>18</v>
      </c>
      <c r="K103" s="1" t="s">
        <v>19</v>
      </c>
      <c r="L103" s="8" t="s">
        <v>704</v>
      </c>
      <c r="M103" s="5">
        <v>1982</v>
      </c>
      <c r="N103" s="1" t="str">
        <f>+Tabla15[[#This Row],[NOMBRE DE LA CAUSA 2017]]</f>
        <v>DIVISION DE LA COSA COMUN POR PARTE DE COMUNEROS O COPROPIETARIOS</v>
      </c>
    </row>
    <row r="104" spans="1:14" ht="15" customHeight="1">
      <c r="A104" s="1">
        <f>+Tabla15[[#This Row],[1]]</f>
        <v>102</v>
      </c>
      <c r="B104" s="1" t="s">
        <v>252</v>
      </c>
      <c r="C104" s="1">
        <v>1</v>
      </c>
      <c r="D104" s="1">
        <f>+IF(Tabla15[[#This Row],[NOMBRE DE LA CAUSA 2018]]=0,0,1)</f>
        <v>1</v>
      </c>
      <c r="E104" s="1">
        <f>+E103+Tabla15[[#This Row],[NOMBRE DE LA CAUSA 2019]]</f>
        <v>102</v>
      </c>
      <c r="F104" s="1">
        <f>+Tabla15[[#This Row],[0]]*Tabla15[[#This Row],[NOMBRE DE LA CAUSA 2019]]</f>
        <v>102</v>
      </c>
      <c r="G104" s="1" t="s">
        <v>17</v>
      </c>
      <c r="J104" s="1" t="s">
        <v>18</v>
      </c>
      <c r="K104" s="1" t="s">
        <v>19</v>
      </c>
      <c r="L104" s="1" t="s">
        <v>253</v>
      </c>
      <c r="M104" s="5">
        <v>413</v>
      </c>
      <c r="N104" s="1" t="str">
        <f>+Tabla15[[#This Row],[NOMBRE DE LA CAUSA 2017]]</f>
        <v>EJECUCION DE PRESTACIONES SIN CONTRATO</v>
      </c>
    </row>
    <row r="105" spans="1:14" ht="15" customHeight="1">
      <c r="A105" s="1">
        <f>+Tabla15[[#This Row],[1]]</f>
        <v>103</v>
      </c>
      <c r="B105" s="1" t="s">
        <v>800</v>
      </c>
      <c r="C105" s="1">
        <v>1</v>
      </c>
      <c r="D105" s="1">
        <f>+IF(Tabla15[[#This Row],[NOMBRE DE LA CAUSA 2018]]=0,0,1)</f>
        <v>1</v>
      </c>
      <c r="E105" s="1">
        <f>+E104+Tabla15[[#This Row],[NOMBRE DE LA CAUSA 2019]]</f>
        <v>103</v>
      </c>
      <c r="F105" s="1">
        <f>+Tabla15[[#This Row],[0]]*Tabla15[[#This Row],[NOMBRE DE LA CAUSA 2019]]</f>
        <v>103</v>
      </c>
      <c r="G105" s="1" t="s">
        <v>753</v>
      </c>
      <c r="H105" s="1" t="s">
        <v>801</v>
      </c>
      <c r="K105" s="1" t="s">
        <v>19</v>
      </c>
      <c r="L105" s="1" t="s">
        <v>802</v>
      </c>
      <c r="M105" s="5">
        <v>2049</v>
      </c>
      <c r="N105" s="1" t="str">
        <f>+Tabla15[[#This Row],[NOMBRE DE LA CAUSA 2017]]</f>
        <v>EJECUCIONES EXTRAJUDICIALES PERPETRADAS POR AGENTES DEL ESTADO</v>
      </c>
    </row>
    <row r="106" spans="1:14" ht="15" customHeight="1">
      <c r="A106" s="1">
        <f>+Tabla15[[#This Row],[1]]</f>
        <v>104</v>
      </c>
      <c r="B106" s="1" t="s">
        <v>803</v>
      </c>
      <c r="C106" s="1">
        <v>1</v>
      </c>
      <c r="D106" s="1">
        <f>+IF(Tabla15[[#This Row],[NOMBRE DE LA CAUSA 2018]]=0,0,1)</f>
        <v>1</v>
      </c>
      <c r="E106" s="1">
        <f>+E105+Tabla15[[#This Row],[NOMBRE DE LA CAUSA 2019]]</f>
        <v>104</v>
      </c>
      <c r="F106" s="1">
        <f>+Tabla15[[#This Row],[0]]*Tabla15[[#This Row],[NOMBRE DE LA CAUSA 2019]]</f>
        <v>104</v>
      </c>
      <c r="G106" s="1" t="s">
        <v>753</v>
      </c>
      <c r="H106" s="1" t="s">
        <v>801</v>
      </c>
      <c r="K106" s="1" t="s">
        <v>19</v>
      </c>
      <c r="L106" s="1" t="s">
        <v>804</v>
      </c>
      <c r="M106" s="5">
        <v>2050</v>
      </c>
      <c r="N106" s="1" t="str">
        <f>+Tabla15[[#This Row],[NOMBRE DE LA CAUSA 2017]]</f>
        <v>EJECUCIONES EXTRAJUDICIALES PERPETRADAS POR TERCEROS CON PARTICIPACION DE AGENTES DEL ESTADO</v>
      </c>
    </row>
    <row r="107" spans="1:14" ht="15" customHeight="1">
      <c r="A107" s="1">
        <f>+Tabla15[[#This Row],[1]]</f>
        <v>105</v>
      </c>
      <c r="B107" s="1" t="s">
        <v>318</v>
      </c>
      <c r="C107" s="1">
        <v>1</v>
      </c>
      <c r="D107" s="1">
        <f>+IF(Tabla15[[#This Row],[NOMBRE DE LA CAUSA 2018]]=0,0,1)</f>
        <v>1</v>
      </c>
      <c r="E107" s="1">
        <f>+E106+Tabla15[[#This Row],[NOMBRE DE LA CAUSA 2019]]</f>
        <v>105</v>
      </c>
      <c r="F107" s="1">
        <f>+Tabla15[[#This Row],[0]]*Tabla15[[#This Row],[NOMBRE DE LA CAUSA 2019]]</f>
        <v>105</v>
      </c>
      <c r="G107" s="1" t="s">
        <v>17</v>
      </c>
      <c r="J107" s="1" t="s">
        <v>18</v>
      </c>
      <c r="K107" s="1" t="s">
        <v>19</v>
      </c>
      <c r="L107" s="1" t="s">
        <v>319</v>
      </c>
      <c r="M107" s="5">
        <v>510</v>
      </c>
      <c r="N107" s="1" t="str">
        <f>+Tabla15[[#This Row],[NOMBRE DE LA CAUSA 2017]]</f>
        <v>ENAJENACION DE ACCIONES SIN EL CUMPLIMIENTO DE LOS REQUISITOS LEGALES</v>
      </c>
    </row>
    <row r="108" spans="1:14" ht="15" customHeight="1">
      <c r="A108" s="1">
        <f>+Tabla15[[#This Row],[1]]</f>
        <v>106</v>
      </c>
      <c r="B108" s="1" t="s">
        <v>188</v>
      </c>
      <c r="C108" s="1">
        <v>1</v>
      </c>
      <c r="D108" s="1">
        <f>+IF(Tabla15[[#This Row],[NOMBRE DE LA CAUSA 2018]]=0,0,1)</f>
        <v>1</v>
      </c>
      <c r="E108" s="1">
        <f>+E107+Tabla15[[#This Row],[NOMBRE DE LA CAUSA 2019]]</f>
        <v>106</v>
      </c>
      <c r="F108" s="1">
        <f>+Tabla15[[#This Row],[0]]*Tabla15[[#This Row],[NOMBRE DE LA CAUSA 2019]]</f>
        <v>106</v>
      </c>
      <c r="G108" s="1" t="s">
        <v>17</v>
      </c>
      <c r="J108" s="1" t="s">
        <v>18</v>
      </c>
      <c r="K108" s="1" t="s">
        <v>19</v>
      </c>
      <c r="L108" s="1" t="s">
        <v>189</v>
      </c>
      <c r="M108" s="5">
        <v>312</v>
      </c>
      <c r="N108" s="1" t="str">
        <f>+Tabla15[[#This Row],[NOMBRE DE LA CAUSA 2017]]</f>
        <v>ERROR JUDICIAL</v>
      </c>
    </row>
    <row r="109" spans="1:14" ht="15" customHeight="1">
      <c r="A109" s="1">
        <f>+Tabla15[[#This Row],[1]]</f>
        <v>107</v>
      </c>
      <c r="B109" s="1" t="s">
        <v>687</v>
      </c>
      <c r="C109" s="1">
        <v>1</v>
      </c>
      <c r="D109" s="1">
        <f>+IF(Tabla15[[#This Row],[NOMBRE DE LA CAUSA 2018]]=0,0,1)</f>
        <v>1</v>
      </c>
      <c r="E109" s="1">
        <f>+E108+Tabla15[[#This Row],[NOMBRE DE LA CAUSA 2019]]</f>
        <v>107</v>
      </c>
      <c r="F109" s="1">
        <f>+Tabla15[[#This Row],[0]]*Tabla15[[#This Row],[NOMBRE DE LA CAUSA 2019]]</f>
        <v>107</v>
      </c>
      <c r="G109" s="6" t="s">
        <v>17</v>
      </c>
      <c r="J109" s="1" t="s">
        <v>18</v>
      </c>
      <c r="K109" s="1" t="s">
        <v>19</v>
      </c>
      <c r="L109" s="6" t="s">
        <v>688</v>
      </c>
      <c r="M109" s="5">
        <v>1971</v>
      </c>
      <c r="N109" s="1" t="str">
        <f>+Tabla15[[#This Row],[NOMBRE DE LA CAUSA 2017]]</f>
        <v>EXCESO EN EL COBRO DE INTERESES</v>
      </c>
    </row>
    <row r="110" spans="1:14" ht="15" customHeight="1">
      <c r="A110" s="1">
        <f>+Tabla15[[#This Row],[1]]</f>
        <v>108</v>
      </c>
      <c r="B110" s="1" t="s">
        <v>432</v>
      </c>
      <c r="C110" s="1">
        <v>1</v>
      </c>
      <c r="D110" s="1">
        <f>+IF(Tabla15[[#This Row],[NOMBRE DE LA CAUSA 2018]]=0,0,1)</f>
        <v>1</v>
      </c>
      <c r="E110" s="1">
        <f>+E109+Tabla15[[#This Row],[NOMBRE DE LA CAUSA 2019]]</f>
        <v>108</v>
      </c>
      <c r="F110" s="1">
        <f>+Tabla15[[#This Row],[0]]*Tabla15[[#This Row],[NOMBRE DE LA CAUSA 2019]]</f>
        <v>108</v>
      </c>
      <c r="G110" s="1" t="s">
        <v>17</v>
      </c>
      <c r="J110" s="1" t="s">
        <v>18</v>
      </c>
      <c r="K110" s="1" t="s">
        <v>19</v>
      </c>
      <c r="L110" s="1" t="s">
        <v>433</v>
      </c>
      <c r="M110" s="5">
        <v>804</v>
      </c>
      <c r="N110" s="1" t="str">
        <f>+Tabla15[[#This Row],[NOMBRE DE LA CAUSA 2017]]</f>
        <v>EXISTENCIA O INEXISTENCIA DEL CONTRATO</v>
      </c>
    </row>
    <row r="111" spans="1:14" ht="15" customHeight="1">
      <c r="A111" s="1">
        <f>+Tabla15[[#This Row],[1]]</f>
        <v>109</v>
      </c>
      <c r="B111" s="1" t="s">
        <v>782</v>
      </c>
      <c r="C111" s="1">
        <v>1</v>
      </c>
      <c r="D111" s="1">
        <f>+IF(Tabla15[[#This Row],[NOMBRE DE LA CAUSA 2018]]=0,0,1)</f>
        <v>1</v>
      </c>
      <c r="E111" s="1">
        <f>+E110+Tabla15[[#This Row],[NOMBRE DE LA CAUSA 2019]]</f>
        <v>109</v>
      </c>
      <c r="F111" s="1">
        <f>+Tabla15[[#This Row],[0]]*Tabla15[[#This Row],[NOMBRE DE LA CAUSA 2019]]</f>
        <v>109</v>
      </c>
      <c r="G111" s="1" t="s">
        <v>746</v>
      </c>
      <c r="K111" s="1" t="s">
        <v>19</v>
      </c>
      <c r="L111" s="6" t="s">
        <v>783</v>
      </c>
      <c r="M111" s="5">
        <v>2040</v>
      </c>
      <c r="N111" s="1" t="str">
        <f>+Tabla15[[#This Row],[NOMBRE DE LA CAUSA 2017]]</f>
        <v>EXTENSION DE LAS GARANTIAS CONTRACTUALES</v>
      </c>
    </row>
    <row r="112" spans="1:14" ht="15" customHeight="1">
      <c r="A112" s="1">
        <f>+Tabla15[[#This Row],[1]]</f>
        <v>110</v>
      </c>
      <c r="B112" s="1" t="s">
        <v>162</v>
      </c>
      <c r="C112" s="1">
        <v>1</v>
      </c>
      <c r="D112" s="1">
        <f>+IF(Tabla15[[#This Row],[NOMBRE DE LA CAUSA 2018]]=0,0,1)</f>
        <v>1</v>
      </c>
      <c r="E112" s="1">
        <f>+E111+Tabla15[[#This Row],[NOMBRE DE LA CAUSA 2019]]</f>
        <v>110</v>
      </c>
      <c r="F112" s="1">
        <f>+Tabla15[[#This Row],[0]]*Tabla15[[#This Row],[NOMBRE DE LA CAUSA 2019]]</f>
        <v>110</v>
      </c>
      <c r="G112" s="1" t="s">
        <v>17</v>
      </c>
      <c r="J112" s="1" t="s">
        <v>18</v>
      </c>
      <c r="K112" s="1" t="s">
        <v>19</v>
      </c>
      <c r="L112" s="1" t="s">
        <v>163</v>
      </c>
      <c r="M112" s="5">
        <v>269</v>
      </c>
      <c r="N112" s="1" t="str">
        <f>+Tabla15[[#This Row],[NOMBRE DE LA CAUSA 2017]]</f>
        <v>EXTRACCION ILEGAL DE ORGANOS, TEJIDOS Y HUESOS</v>
      </c>
    </row>
    <row r="113" spans="1:14" ht="15" customHeight="1">
      <c r="A113" s="1">
        <f>+Tabla15[[#This Row],[1]]</f>
        <v>111</v>
      </c>
      <c r="B113" s="1" t="s">
        <v>156</v>
      </c>
      <c r="C113" s="1">
        <v>1</v>
      </c>
      <c r="D113" s="1">
        <f>+IF(Tabla15[[#This Row],[NOMBRE DE LA CAUSA 2018]]=0,0,1)</f>
        <v>1</v>
      </c>
      <c r="E113" s="1">
        <f>+E112+Tabla15[[#This Row],[NOMBRE DE LA CAUSA 2019]]</f>
        <v>111</v>
      </c>
      <c r="F113" s="1">
        <f>+Tabla15[[#This Row],[0]]*Tabla15[[#This Row],[NOMBRE DE LA CAUSA 2019]]</f>
        <v>111</v>
      </c>
      <c r="G113" s="1" t="s">
        <v>17</v>
      </c>
      <c r="J113" s="1" t="s">
        <v>18</v>
      </c>
      <c r="K113" s="1" t="s">
        <v>19</v>
      </c>
      <c r="L113" s="1" t="s">
        <v>157</v>
      </c>
      <c r="M113" s="5">
        <v>263</v>
      </c>
      <c r="N113" s="1" t="str">
        <f>+Tabla15[[#This Row],[NOMBRE DE LA CAUSA 2017]]</f>
        <v>FACTURA EXPEDIDA SIN EL CUMPLIMIENTO DE LOS REQUISITOS LEGALES</v>
      </c>
    </row>
    <row r="114" spans="1:14" ht="15" customHeight="1">
      <c r="A114" s="1">
        <f>+Tabla15[[#This Row],[1]]</f>
        <v>112</v>
      </c>
      <c r="B114" s="1" t="s">
        <v>468</v>
      </c>
      <c r="C114" s="1">
        <v>1</v>
      </c>
      <c r="D114" s="1">
        <f>+IF(Tabla15[[#This Row],[NOMBRE DE LA CAUSA 2018]]=0,0,1)</f>
        <v>1</v>
      </c>
      <c r="E114" s="1">
        <f>+E113+Tabla15[[#This Row],[NOMBRE DE LA CAUSA 2019]]</f>
        <v>112</v>
      </c>
      <c r="F114" s="1">
        <f>+Tabla15[[#This Row],[0]]*Tabla15[[#This Row],[NOMBRE DE LA CAUSA 2019]]</f>
        <v>112</v>
      </c>
      <c r="G114" s="1" t="s">
        <v>17</v>
      </c>
      <c r="J114" s="1" t="s">
        <v>18</v>
      </c>
      <c r="K114" s="1" t="s">
        <v>19</v>
      </c>
      <c r="L114" s="1" t="s">
        <v>469</v>
      </c>
      <c r="M114" s="5">
        <v>829</v>
      </c>
      <c r="N114" s="1" t="str">
        <f>+Tabla15[[#This Row],[NOMBRE DE LA CAUSA 2017]]</f>
        <v>FALTA DE MANTENIMIENTO DE BIEN INMUEBLE ARRENDADO</v>
      </c>
    </row>
    <row r="115" spans="1:14" ht="15" customHeight="1">
      <c r="A115" s="1">
        <f>+Tabla15[[#This Row],[1]]</f>
        <v>113</v>
      </c>
      <c r="B115" s="1" t="s">
        <v>288</v>
      </c>
      <c r="C115" s="1">
        <v>1</v>
      </c>
      <c r="D115" s="1">
        <f>+IF(Tabla15[[#This Row],[NOMBRE DE LA CAUSA 2018]]=0,0,1)</f>
        <v>1</v>
      </c>
      <c r="E115" s="1">
        <f>+E114+Tabla15[[#This Row],[NOMBRE DE LA CAUSA 2019]]</f>
        <v>113</v>
      </c>
      <c r="F115" s="1">
        <f>+Tabla15[[#This Row],[0]]*Tabla15[[#This Row],[NOMBRE DE LA CAUSA 2019]]</f>
        <v>113</v>
      </c>
      <c r="G115" s="1" t="s">
        <v>17</v>
      </c>
      <c r="J115" s="1" t="s">
        <v>18</v>
      </c>
      <c r="K115" s="1" t="s">
        <v>19</v>
      </c>
      <c r="L115" s="1" t="s">
        <v>289</v>
      </c>
      <c r="M115" s="5">
        <v>458</v>
      </c>
      <c r="N115" s="1" t="str">
        <f>+Tabla15[[#This Row],[NOMBRE DE LA CAUSA 2017]]</f>
        <v>FALTA DE REPARACION INTEGRAL A VICTIMAS DEL CONFLICTO ARMADO INTERNO</v>
      </c>
    </row>
    <row r="116" spans="1:14" ht="15" customHeight="1">
      <c r="A116" s="1">
        <f>+Tabla15[[#This Row],[1]]</f>
        <v>114</v>
      </c>
      <c r="B116" s="1" t="s">
        <v>691</v>
      </c>
      <c r="C116" s="1">
        <v>1</v>
      </c>
      <c r="D116" s="1">
        <f>+IF(Tabla15[[#This Row],[NOMBRE DE LA CAUSA 2018]]=0,0,1)</f>
        <v>1</v>
      </c>
      <c r="E116" s="1">
        <f>+E115+Tabla15[[#This Row],[NOMBRE DE LA CAUSA 2019]]</f>
        <v>114</v>
      </c>
      <c r="F116" s="1">
        <f>+Tabla15[[#This Row],[0]]*Tabla15[[#This Row],[NOMBRE DE LA CAUSA 2019]]</f>
        <v>114</v>
      </c>
      <c r="G116" s="1" t="s">
        <v>17</v>
      </c>
      <c r="J116" s="1" t="s">
        <v>18</v>
      </c>
      <c r="K116" s="1" t="s">
        <v>19</v>
      </c>
      <c r="L116" s="1" t="s">
        <v>692</v>
      </c>
      <c r="M116" s="5">
        <v>1974</v>
      </c>
      <c r="N116" s="1" t="str">
        <f>+Tabla15[[#This Row],[NOMBRE DE LA CAUSA 2017]]</f>
        <v>HACINAMIENTO CARCELARIO</v>
      </c>
    </row>
    <row r="117" spans="1:14" ht="15" customHeight="1">
      <c r="A117" s="1">
        <f>+Tabla15[[#This Row],[1]]</f>
        <v>115</v>
      </c>
      <c r="B117" s="29" t="s">
        <v>1287</v>
      </c>
      <c r="C117" s="1">
        <v>1</v>
      </c>
      <c r="D117" s="1">
        <f>+IF(Tabla15[[#This Row],[NOMBRE DE LA CAUSA 2018]]=0,0,1)</f>
        <v>1</v>
      </c>
      <c r="E117" s="1">
        <f>+E116+Tabla15[[#This Row],[NOMBRE DE LA CAUSA 2019]]</f>
        <v>115</v>
      </c>
      <c r="F117" s="1">
        <f>+Tabla15[[#This Row],[0]]*Tabla15[[#This Row],[NOMBRE DE LA CAUSA 2019]]</f>
        <v>115</v>
      </c>
      <c r="G117" s="1" t="s">
        <v>753</v>
      </c>
      <c r="H117" s="1" t="s">
        <v>1285</v>
      </c>
      <c r="K117" s="1" t="s">
        <v>19</v>
      </c>
      <c r="L117" s="1" t="s">
        <v>1288</v>
      </c>
      <c r="M117" s="5">
        <v>2266</v>
      </c>
      <c r="N117" s="1" t="str">
        <f>+Tabla15[[#This Row],[NOMBRE DE LA CAUSA 2017]]</f>
        <v>ILEGALIDAD DEL ACTO ADMINISTRATIVO DE DESVINCULACION DE LOS MIEMBROS DE LA FUERZA PUBLICA POR LLAMAMIENTO A CALIFICAR SERVICIOS</v>
      </c>
    </row>
    <row r="118" spans="1:14" ht="15" customHeight="1">
      <c r="A118" s="1">
        <f>+Tabla15[[#This Row],[1]]</f>
        <v>116</v>
      </c>
      <c r="B118" s="29" t="s">
        <v>1289</v>
      </c>
      <c r="C118" s="1">
        <v>1</v>
      </c>
      <c r="D118" s="1">
        <f>+IF(Tabla15[[#This Row],[NOMBRE DE LA CAUSA 2018]]=0,0,1)</f>
        <v>1</v>
      </c>
      <c r="E118" s="1">
        <f>+E117+Tabla15[[#This Row],[NOMBRE DE LA CAUSA 2019]]</f>
        <v>116</v>
      </c>
      <c r="F118" s="1">
        <f>+Tabla15[[#This Row],[0]]*Tabla15[[#This Row],[NOMBRE DE LA CAUSA 2019]]</f>
        <v>116</v>
      </c>
      <c r="G118" s="1" t="s">
        <v>753</v>
      </c>
      <c r="H118" s="1" t="s">
        <v>1285</v>
      </c>
      <c r="K118" s="1" t="s">
        <v>19</v>
      </c>
      <c r="L118" s="1" t="s">
        <v>1290</v>
      </c>
      <c r="M118" s="5">
        <v>2267</v>
      </c>
      <c r="N118" s="1" t="str">
        <f>+Tabla15[[#This Row],[NOMBRE DE LA CAUSA 2017]]</f>
        <v>ILEGALIDAD DEL ACTO ADMINISTRATIVO DE DESVINCULACION DE LOS MIEMBROS DE LA FUERZA PUBLICA POR RETIRO DISCRECIONAL</v>
      </c>
    </row>
    <row r="119" spans="1:14" ht="15" customHeight="1">
      <c r="A119" s="1">
        <f>+Tabla15[[#This Row],[1]]</f>
        <v>117</v>
      </c>
      <c r="B119" s="6" t="s">
        <v>576</v>
      </c>
      <c r="C119" s="1">
        <v>1</v>
      </c>
      <c r="D119" s="1">
        <f>+IF(Tabla15[[#This Row],[NOMBRE DE LA CAUSA 2018]]=0,0,1)</f>
        <v>1</v>
      </c>
      <c r="E119" s="1">
        <f>+E118+Tabla15[[#This Row],[NOMBRE DE LA CAUSA 2019]]</f>
        <v>117</v>
      </c>
      <c r="F119" s="1">
        <f>+Tabla15[[#This Row],[0]]*Tabla15[[#This Row],[NOMBRE DE LA CAUSA 2019]]</f>
        <v>117</v>
      </c>
      <c r="G119" s="6" t="s">
        <v>17</v>
      </c>
      <c r="I119" s="6" t="s">
        <v>473</v>
      </c>
      <c r="J119" s="1" t="s">
        <v>18</v>
      </c>
      <c r="K119" s="1" t="s">
        <v>19</v>
      </c>
      <c r="L119" s="6" t="s">
        <v>577</v>
      </c>
      <c r="M119" s="5">
        <v>1909</v>
      </c>
      <c r="N119" s="1" t="str">
        <f>+Tabla15[[#This Row],[NOMBRE DE LA CAUSA 2017]]</f>
        <v>ILEGALIDAD DEL ACTO ADMINISTRATIVO DE LIQUIDACION OFICIAL DE AFORO IMPUESTO AL PATRIMONIO</v>
      </c>
    </row>
    <row r="120" spans="1:14" ht="15" customHeight="1">
      <c r="A120" s="1">
        <f>+Tabla15[[#This Row],[1]]</f>
        <v>118</v>
      </c>
      <c r="B120" s="6" t="s">
        <v>572</v>
      </c>
      <c r="C120" s="1">
        <v>1</v>
      </c>
      <c r="D120" s="1">
        <f>+IF(Tabla15[[#This Row],[NOMBRE DE LA CAUSA 2018]]=0,0,1)</f>
        <v>1</v>
      </c>
      <c r="E120" s="1">
        <f>+E119+Tabla15[[#This Row],[NOMBRE DE LA CAUSA 2019]]</f>
        <v>118</v>
      </c>
      <c r="F120" s="1">
        <f>+Tabla15[[#This Row],[0]]*Tabla15[[#This Row],[NOMBRE DE LA CAUSA 2019]]</f>
        <v>118</v>
      </c>
      <c r="G120" s="6" t="s">
        <v>17</v>
      </c>
      <c r="I120" s="6" t="s">
        <v>473</v>
      </c>
      <c r="J120" s="1" t="s">
        <v>18</v>
      </c>
      <c r="K120" s="1" t="s">
        <v>19</v>
      </c>
      <c r="L120" s="6" t="s">
        <v>573</v>
      </c>
      <c r="M120" s="5">
        <v>1907</v>
      </c>
      <c r="N120" s="1" t="str">
        <f>+Tabla15[[#This Row],[NOMBRE DE LA CAUSA 2017]]</f>
        <v>ILEGALIDAD DEL ACTO ADMINISTRATIVO DE LIQUIDACION OFICIAL DE AFORO IMPUESTO CREE</v>
      </c>
    </row>
    <row r="121" spans="1:14" ht="15" customHeight="1">
      <c r="A121" s="1">
        <f>+Tabla15[[#This Row],[1]]</f>
        <v>119</v>
      </c>
      <c r="B121" s="6" t="s">
        <v>566</v>
      </c>
      <c r="C121" s="1">
        <v>1</v>
      </c>
      <c r="D121" s="1">
        <f>+IF(Tabla15[[#This Row],[NOMBRE DE LA CAUSA 2018]]=0,0,1)</f>
        <v>1</v>
      </c>
      <c r="E121" s="1">
        <f>+E120+Tabla15[[#This Row],[NOMBRE DE LA CAUSA 2019]]</f>
        <v>119</v>
      </c>
      <c r="F121" s="1">
        <f>+Tabla15[[#This Row],[0]]*Tabla15[[#This Row],[NOMBRE DE LA CAUSA 2019]]</f>
        <v>119</v>
      </c>
      <c r="G121" s="6" t="s">
        <v>17</v>
      </c>
      <c r="I121" s="6" t="s">
        <v>473</v>
      </c>
      <c r="J121" s="1" t="s">
        <v>18</v>
      </c>
      <c r="K121" s="1" t="s">
        <v>19</v>
      </c>
      <c r="L121" s="6" t="s">
        <v>567</v>
      </c>
      <c r="M121" s="5">
        <v>1904</v>
      </c>
      <c r="N121" s="1" t="str">
        <f>+Tabla15[[#This Row],[NOMBRE DE LA CAUSA 2017]]</f>
        <v>ILEGALIDAD DEL ACTO ADMINISTRATIVO DE LIQUIDACION OFICIAL DE AFORO IMPUESTO DE RENTA Y COMPLEMENTARIOS</v>
      </c>
    </row>
    <row r="122" spans="1:14" ht="15" customHeight="1">
      <c r="A122" s="1">
        <f>+Tabla15[[#This Row],[1]]</f>
        <v>120</v>
      </c>
      <c r="B122" s="6" t="s">
        <v>570</v>
      </c>
      <c r="C122" s="1">
        <v>1</v>
      </c>
      <c r="D122" s="1">
        <f>+IF(Tabla15[[#This Row],[NOMBRE DE LA CAUSA 2018]]=0,0,1)</f>
        <v>1</v>
      </c>
      <c r="E122" s="1">
        <f>+E121+Tabla15[[#This Row],[NOMBRE DE LA CAUSA 2019]]</f>
        <v>120</v>
      </c>
      <c r="F122" s="1">
        <f>+Tabla15[[#This Row],[0]]*Tabla15[[#This Row],[NOMBRE DE LA CAUSA 2019]]</f>
        <v>120</v>
      </c>
      <c r="G122" s="6" t="s">
        <v>17</v>
      </c>
      <c r="I122" s="6" t="s">
        <v>473</v>
      </c>
      <c r="J122" s="1" t="s">
        <v>18</v>
      </c>
      <c r="K122" s="1" t="s">
        <v>19</v>
      </c>
      <c r="L122" s="6" t="s">
        <v>571</v>
      </c>
      <c r="M122" s="5">
        <v>1906</v>
      </c>
      <c r="N122" s="1" t="str">
        <f>+Tabla15[[#This Row],[NOMBRE DE LA CAUSA 2017]]</f>
        <v>ILEGALIDAD DEL ACTO ADMINISTRATIVO DE LIQUIDACION OFICIAL DE AFORO IMPUESTO DE RETENCION EN LA FUENTE</v>
      </c>
    </row>
    <row r="123" spans="1:14" ht="15" customHeight="1">
      <c r="A123" s="1">
        <f>+Tabla15[[#This Row],[1]]</f>
        <v>121</v>
      </c>
      <c r="B123" s="6" t="s">
        <v>574</v>
      </c>
      <c r="C123" s="1">
        <v>1</v>
      </c>
      <c r="D123" s="1">
        <f>+IF(Tabla15[[#This Row],[NOMBRE DE LA CAUSA 2018]]=0,0,1)</f>
        <v>1</v>
      </c>
      <c r="E123" s="1">
        <f>+E122+Tabla15[[#This Row],[NOMBRE DE LA CAUSA 2019]]</f>
        <v>121</v>
      </c>
      <c r="F123" s="1">
        <f>+Tabla15[[#This Row],[0]]*Tabla15[[#This Row],[NOMBRE DE LA CAUSA 2019]]</f>
        <v>121</v>
      </c>
      <c r="G123" s="6" t="s">
        <v>17</v>
      </c>
      <c r="I123" s="6" t="s">
        <v>473</v>
      </c>
      <c r="J123" s="1" t="s">
        <v>18</v>
      </c>
      <c r="K123" s="1" t="s">
        <v>19</v>
      </c>
      <c r="L123" s="6" t="s">
        <v>575</v>
      </c>
      <c r="M123" s="5">
        <v>1908</v>
      </c>
      <c r="N123" s="1" t="str">
        <f>+Tabla15[[#This Row],[NOMBRE DE LA CAUSA 2017]]</f>
        <v>ILEGALIDAD DEL ACTO ADMINISTRATIVO DE LIQUIDACION OFICIAL DE AFORO IMPUESTO DE RIQUEZA</v>
      </c>
    </row>
    <row r="124" spans="1:14" ht="15" customHeight="1">
      <c r="A124" s="1">
        <f>+Tabla15[[#This Row],[1]]</f>
        <v>122</v>
      </c>
      <c r="B124" s="6" t="s">
        <v>578</v>
      </c>
      <c r="C124" s="1">
        <v>1</v>
      </c>
      <c r="D124" s="1">
        <f>+IF(Tabla15[[#This Row],[NOMBRE DE LA CAUSA 2018]]=0,0,1)</f>
        <v>1</v>
      </c>
      <c r="E124" s="1">
        <f>+E123+Tabla15[[#This Row],[NOMBRE DE LA CAUSA 2019]]</f>
        <v>122</v>
      </c>
      <c r="F124" s="1">
        <f>+Tabla15[[#This Row],[0]]*Tabla15[[#This Row],[NOMBRE DE LA CAUSA 2019]]</f>
        <v>122</v>
      </c>
      <c r="G124" s="6" t="s">
        <v>17</v>
      </c>
      <c r="I124" s="6" t="s">
        <v>473</v>
      </c>
      <c r="J124" s="1" t="s">
        <v>18</v>
      </c>
      <c r="K124" s="1" t="s">
        <v>19</v>
      </c>
      <c r="L124" s="6" t="s">
        <v>579</v>
      </c>
      <c r="M124" s="5">
        <v>1910</v>
      </c>
      <c r="N124" s="1" t="str">
        <f>+Tabla15[[#This Row],[NOMBRE DE LA CAUSA 2017]]</f>
        <v>ILEGALIDAD DEL ACTO ADMINISTRATIVO DE LIQUIDACION OFICIAL DE AFORO IMPUESTO DE SEGURIDAD DEMOCRATICA</v>
      </c>
    </row>
    <row r="125" spans="1:14" ht="15" customHeight="1">
      <c r="A125" s="1">
        <f>+Tabla15[[#This Row],[1]]</f>
        <v>123</v>
      </c>
      <c r="B125" s="6" t="s">
        <v>568</v>
      </c>
      <c r="C125" s="1">
        <v>1</v>
      </c>
      <c r="D125" s="1">
        <f>+IF(Tabla15[[#This Row],[NOMBRE DE LA CAUSA 2018]]=0,0,1)</f>
        <v>1</v>
      </c>
      <c r="E125" s="1">
        <f>+E124+Tabla15[[#This Row],[NOMBRE DE LA CAUSA 2019]]</f>
        <v>123</v>
      </c>
      <c r="F125" s="1">
        <f>+Tabla15[[#This Row],[0]]*Tabla15[[#This Row],[NOMBRE DE LA CAUSA 2019]]</f>
        <v>123</v>
      </c>
      <c r="G125" s="6" t="s">
        <v>17</v>
      </c>
      <c r="I125" s="6" t="s">
        <v>473</v>
      </c>
      <c r="J125" s="1" t="s">
        <v>18</v>
      </c>
      <c r="K125" s="1" t="s">
        <v>19</v>
      </c>
      <c r="L125" s="6" t="s">
        <v>569</v>
      </c>
      <c r="M125" s="5">
        <v>1905</v>
      </c>
      <c r="N125" s="1" t="str">
        <f>+Tabla15[[#This Row],[NOMBRE DE LA CAUSA 2017]]</f>
        <v>ILEGALIDAD DEL ACTO ADMINISTRATIVO DE LIQUIDACION OFICIAL DE AFORO IMPUESTO DE VENTAS</v>
      </c>
    </row>
    <row r="126" spans="1:14" ht="15" customHeight="1">
      <c r="A126" s="1">
        <f>+Tabla15[[#This Row],[1]]</f>
        <v>124</v>
      </c>
      <c r="B126" s="6" t="s">
        <v>580</v>
      </c>
      <c r="C126" s="1">
        <v>1</v>
      </c>
      <c r="D126" s="1">
        <f>+IF(Tabla15[[#This Row],[NOMBRE DE LA CAUSA 2018]]=0,0,1)</f>
        <v>1</v>
      </c>
      <c r="E126" s="1">
        <f>+E125+Tabla15[[#This Row],[NOMBRE DE LA CAUSA 2019]]</f>
        <v>124</v>
      </c>
      <c r="F126" s="1">
        <f>+Tabla15[[#This Row],[0]]*Tabla15[[#This Row],[NOMBRE DE LA CAUSA 2019]]</f>
        <v>124</v>
      </c>
      <c r="G126" s="6" t="s">
        <v>17</v>
      </c>
      <c r="I126" s="6" t="s">
        <v>473</v>
      </c>
      <c r="J126" s="1" t="s">
        <v>18</v>
      </c>
      <c r="K126" s="1" t="s">
        <v>19</v>
      </c>
      <c r="L126" s="6" t="s">
        <v>581</v>
      </c>
      <c r="M126" s="5">
        <v>1912</v>
      </c>
      <c r="N126" s="1" t="str">
        <f>+Tabla15[[#This Row],[NOMBRE DE LA CAUSA 2017]]</f>
        <v>ILEGALIDAD DEL ACTO ADMINISTRATIVO DE LIQUIDACION OFICIAL DE AFORO IMPUESTO GMF</v>
      </c>
    </row>
    <row r="127" spans="1:14" ht="15" customHeight="1">
      <c r="A127" s="1">
        <f>+Tabla15[[#This Row],[1]]</f>
        <v>125</v>
      </c>
      <c r="B127" s="6" t="s">
        <v>560</v>
      </c>
      <c r="C127" s="1">
        <v>1</v>
      </c>
      <c r="D127" s="1">
        <f>+IF(Tabla15[[#This Row],[NOMBRE DE LA CAUSA 2018]]=0,0,1)</f>
        <v>1</v>
      </c>
      <c r="E127" s="1">
        <f>+E126+Tabla15[[#This Row],[NOMBRE DE LA CAUSA 2019]]</f>
        <v>125</v>
      </c>
      <c r="F127" s="1">
        <f>+Tabla15[[#This Row],[0]]*Tabla15[[#This Row],[NOMBRE DE LA CAUSA 2019]]</f>
        <v>125</v>
      </c>
      <c r="G127" s="6" t="s">
        <v>17</v>
      </c>
      <c r="H127" s="6"/>
      <c r="I127" s="6" t="s">
        <v>473</v>
      </c>
      <c r="J127" s="1" t="s">
        <v>18</v>
      </c>
      <c r="K127" s="1" t="s">
        <v>19</v>
      </c>
      <c r="L127" s="6" t="s">
        <v>561</v>
      </c>
      <c r="M127" s="5">
        <v>1900</v>
      </c>
      <c r="N127" s="1" t="str">
        <f>+Tabla15[[#This Row],[NOMBRE DE LA CAUSA 2017]]</f>
        <v>ILEGALIDAD DEL ACTO ADMINISTRATIVO DE LIQUIDACION OFICIAL DE CORRECCION IMPUESTO AL PATRIMONIO</v>
      </c>
    </row>
    <row r="128" spans="1:14" ht="15" customHeight="1">
      <c r="A128" s="1">
        <f>+Tabla15[[#This Row],[1]]</f>
        <v>126</v>
      </c>
      <c r="B128" s="6" t="s">
        <v>556</v>
      </c>
      <c r="C128" s="1">
        <v>1</v>
      </c>
      <c r="D128" s="1">
        <f>+IF(Tabla15[[#This Row],[NOMBRE DE LA CAUSA 2018]]=0,0,1)</f>
        <v>1</v>
      </c>
      <c r="E128" s="1">
        <f>+E127+Tabla15[[#This Row],[NOMBRE DE LA CAUSA 2019]]</f>
        <v>126</v>
      </c>
      <c r="F128" s="1">
        <f>+Tabla15[[#This Row],[0]]*Tabla15[[#This Row],[NOMBRE DE LA CAUSA 2019]]</f>
        <v>126</v>
      </c>
      <c r="G128" s="6" t="s">
        <v>17</v>
      </c>
      <c r="H128" s="6"/>
      <c r="I128" s="6" t="s">
        <v>473</v>
      </c>
      <c r="J128" s="1" t="s">
        <v>18</v>
      </c>
      <c r="K128" s="1" t="s">
        <v>19</v>
      </c>
      <c r="L128" s="6" t="s">
        <v>557</v>
      </c>
      <c r="M128" s="5">
        <v>1898</v>
      </c>
      <c r="N128" s="1" t="str">
        <f>+Tabla15[[#This Row],[NOMBRE DE LA CAUSA 2017]]</f>
        <v>ILEGALIDAD DEL ACTO ADMINISTRATIVO DE LIQUIDACION OFICIAL DE CORRECCION IMPUESTO CREE</v>
      </c>
    </row>
    <row r="129" spans="1:14" ht="15" customHeight="1">
      <c r="A129" s="1">
        <f>+Tabla15[[#This Row],[1]]</f>
        <v>127</v>
      </c>
      <c r="B129" s="6" t="s">
        <v>550</v>
      </c>
      <c r="C129" s="1">
        <v>1</v>
      </c>
      <c r="D129" s="1">
        <f>+IF(Tabla15[[#This Row],[NOMBRE DE LA CAUSA 2018]]=0,0,1)</f>
        <v>1</v>
      </c>
      <c r="E129" s="1">
        <f>+E128+Tabla15[[#This Row],[NOMBRE DE LA CAUSA 2019]]</f>
        <v>127</v>
      </c>
      <c r="F129" s="1">
        <f>+Tabla15[[#This Row],[0]]*Tabla15[[#This Row],[NOMBRE DE LA CAUSA 2019]]</f>
        <v>127</v>
      </c>
      <c r="G129" s="6" t="s">
        <v>17</v>
      </c>
      <c r="I129" s="6" t="s">
        <v>473</v>
      </c>
      <c r="J129" s="1" t="s">
        <v>18</v>
      </c>
      <c r="K129" s="1" t="s">
        <v>19</v>
      </c>
      <c r="L129" s="6" t="s">
        <v>551</v>
      </c>
      <c r="M129" s="5">
        <v>1895</v>
      </c>
      <c r="N129" s="1" t="str">
        <f>+Tabla15[[#This Row],[NOMBRE DE LA CAUSA 2017]]</f>
        <v>ILEGALIDAD DEL ACTO ADMINISTRATIVO DE LIQUIDACION OFICIAL DE CORRECCION IMPUESTO DE RENTA Y COMPLEMENTARIOS</v>
      </c>
    </row>
    <row r="130" spans="1:14" ht="15" customHeight="1">
      <c r="A130" s="1">
        <f>+Tabla15[[#This Row],[1]]</f>
        <v>128</v>
      </c>
      <c r="B130" s="6" t="s">
        <v>554</v>
      </c>
      <c r="C130" s="1">
        <v>1</v>
      </c>
      <c r="D130" s="1">
        <f>+IF(Tabla15[[#This Row],[NOMBRE DE LA CAUSA 2018]]=0,0,1)</f>
        <v>1</v>
      </c>
      <c r="E130" s="1">
        <f>+E129+Tabla15[[#This Row],[NOMBRE DE LA CAUSA 2019]]</f>
        <v>128</v>
      </c>
      <c r="F130" s="1">
        <f>+Tabla15[[#This Row],[0]]*Tabla15[[#This Row],[NOMBRE DE LA CAUSA 2019]]</f>
        <v>128</v>
      </c>
      <c r="G130" s="6" t="s">
        <v>17</v>
      </c>
      <c r="H130" s="6"/>
      <c r="I130" s="6" t="s">
        <v>473</v>
      </c>
      <c r="J130" s="1" t="s">
        <v>18</v>
      </c>
      <c r="K130" s="1" t="s">
        <v>19</v>
      </c>
      <c r="L130" s="6" t="s">
        <v>555</v>
      </c>
      <c r="M130" s="5">
        <v>1897</v>
      </c>
      <c r="N130" s="1" t="str">
        <f>+Tabla15[[#This Row],[NOMBRE DE LA CAUSA 2017]]</f>
        <v>ILEGALIDAD DEL ACTO ADMINISTRATIVO DE LIQUIDACION OFICIAL DE CORRECCION IMPUESTO DE RETENCION EN LA FUENTE</v>
      </c>
    </row>
    <row r="131" spans="1:14" ht="15" customHeight="1">
      <c r="A131" s="1">
        <f>+Tabla15[[#This Row],[1]]</f>
        <v>129</v>
      </c>
      <c r="B131" s="6" t="s">
        <v>558</v>
      </c>
      <c r="C131" s="1">
        <v>1</v>
      </c>
      <c r="D131" s="1">
        <f>+IF(Tabla15[[#This Row],[NOMBRE DE LA CAUSA 2018]]=0,0,1)</f>
        <v>1</v>
      </c>
      <c r="E131" s="1">
        <f>+E130+Tabla15[[#This Row],[NOMBRE DE LA CAUSA 2019]]</f>
        <v>129</v>
      </c>
      <c r="F131" s="1">
        <f>+Tabla15[[#This Row],[0]]*Tabla15[[#This Row],[NOMBRE DE LA CAUSA 2019]]</f>
        <v>129</v>
      </c>
      <c r="G131" s="6" t="s">
        <v>17</v>
      </c>
      <c r="H131" s="6"/>
      <c r="I131" s="6" t="s">
        <v>473</v>
      </c>
      <c r="J131" s="1" t="s">
        <v>18</v>
      </c>
      <c r="K131" s="1" t="s">
        <v>19</v>
      </c>
      <c r="L131" s="6" t="s">
        <v>559</v>
      </c>
      <c r="M131" s="5">
        <v>1899</v>
      </c>
      <c r="N131" s="1" t="str">
        <f>+Tabla15[[#This Row],[NOMBRE DE LA CAUSA 2017]]</f>
        <v>ILEGALIDAD DEL ACTO ADMINISTRATIVO DE LIQUIDACION OFICIAL DE CORRECCION IMPUESTO DE RIQUEZA</v>
      </c>
    </row>
    <row r="132" spans="1:14" ht="15" customHeight="1">
      <c r="A132" s="1">
        <f>+Tabla15[[#This Row],[1]]</f>
        <v>130</v>
      </c>
      <c r="B132" s="6" t="s">
        <v>562</v>
      </c>
      <c r="C132" s="1">
        <v>1</v>
      </c>
      <c r="D132" s="1">
        <f>+IF(Tabla15[[#This Row],[NOMBRE DE LA CAUSA 2018]]=0,0,1)</f>
        <v>1</v>
      </c>
      <c r="E132" s="1">
        <f>+E131+Tabla15[[#This Row],[NOMBRE DE LA CAUSA 2019]]</f>
        <v>130</v>
      </c>
      <c r="F132" s="1">
        <f>+Tabla15[[#This Row],[0]]*Tabla15[[#This Row],[NOMBRE DE LA CAUSA 2019]]</f>
        <v>130</v>
      </c>
      <c r="G132" s="6" t="s">
        <v>17</v>
      </c>
      <c r="H132" s="6"/>
      <c r="I132" s="6" t="s">
        <v>473</v>
      </c>
      <c r="J132" s="1" t="s">
        <v>18</v>
      </c>
      <c r="K132" s="1" t="s">
        <v>19</v>
      </c>
      <c r="L132" s="6" t="s">
        <v>563</v>
      </c>
      <c r="M132" s="5">
        <v>1901</v>
      </c>
      <c r="N132" s="1" t="str">
        <f>+Tabla15[[#This Row],[NOMBRE DE LA CAUSA 2017]]</f>
        <v>ILEGALIDAD DEL ACTO ADMINISTRATIVO DE LIQUIDACION OFICIAL DE CORRECCION IMPUESTO DE SEGURIDAD DEMOCRATICA</v>
      </c>
    </row>
    <row r="133" spans="1:14" ht="15" customHeight="1">
      <c r="A133" s="1">
        <f>+Tabla15[[#This Row],[1]]</f>
        <v>131</v>
      </c>
      <c r="B133" s="6" t="s">
        <v>552</v>
      </c>
      <c r="C133" s="1">
        <v>1</v>
      </c>
      <c r="D133" s="1">
        <f>+IF(Tabla15[[#This Row],[NOMBRE DE LA CAUSA 2018]]=0,0,1)</f>
        <v>1</v>
      </c>
      <c r="E133" s="1">
        <f>+E132+Tabla15[[#This Row],[NOMBRE DE LA CAUSA 2019]]</f>
        <v>131</v>
      </c>
      <c r="F133" s="1">
        <f>+Tabla15[[#This Row],[0]]*Tabla15[[#This Row],[NOMBRE DE LA CAUSA 2019]]</f>
        <v>131</v>
      </c>
      <c r="G133" s="6" t="s">
        <v>17</v>
      </c>
      <c r="I133" s="6" t="s">
        <v>473</v>
      </c>
      <c r="J133" s="1" t="s">
        <v>18</v>
      </c>
      <c r="K133" s="1" t="s">
        <v>19</v>
      </c>
      <c r="L133" s="6" t="s">
        <v>553</v>
      </c>
      <c r="M133" s="5">
        <v>1896</v>
      </c>
      <c r="N133" s="1" t="str">
        <f>+Tabla15[[#This Row],[NOMBRE DE LA CAUSA 2017]]</f>
        <v>ILEGALIDAD DEL ACTO ADMINISTRATIVO DE LIQUIDACION OFICIAL DE CORRECCION IMPUESTO DE VENTAS</v>
      </c>
    </row>
    <row r="134" spans="1:14" ht="15" customHeight="1">
      <c r="A134" s="1">
        <f>+Tabla15[[#This Row],[1]]</f>
        <v>132</v>
      </c>
      <c r="B134" s="6" t="s">
        <v>564</v>
      </c>
      <c r="C134" s="1">
        <v>1</v>
      </c>
      <c r="D134" s="1">
        <f>+IF(Tabla15[[#This Row],[NOMBRE DE LA CAUSA 2018]]=0,0,1)</f>
        <v>1</v>
      </c>
      <c r="E134" s="1">
        <f>+E133+Tabla15[[#This Row],[NOMBRE DE LA CAUSA 2019]]</f>
        <v>132</v>
      </c>
      <c r="F134" s="1">
        <f>+Tabla15[[#This Row],[0]]*Tabla15[[#This Row],[NOMBRE DE LA CAUSA 2019]]</f>
        <v>132</v>
      </c>
      <c r="G134" s="6" t="s">
        <v>17</v>
      </c>
      <c r="I134" s="6" t="s">
        <v>473</v>
      </c>
      <c r="J134" s="1" t="s">
        <v>18</v>
      </c>
      <c r="K134" s="1" t="s">
        <v>19</v>
      </c>
      <c r="L134" s="6" t="s">
        <v>565</v>
      </c>
      <c r="M134" s="5">
        <v>1894</v>
      </c>
      <c r="N134" s="1" t="str">
        <f>+Tabla15[[#This Row],[NOMBRE DE LA CAUSA 2017]]</f>
        <v>ILEGALIDAD DEL ACTO ADMINISTRATIVO DE LIQUIDACION OFICIAL DE CORRECCION IMPUESTO GMF</v>
      </c>
    </row>
    <row r="135" spans="1:14" ht="15" customHeight="1">
      <c r="A135" s="1">
        <f>+Tabla15[[#This Row],[1]]</f>
        <v>133</v>
      </c>
      <c r="B135" s="6" t="s">
        <v>548</v>
      </c>
      <c r="C135" s="1">
        <v>1</v>
      </c>
      <c r="D135" s="1">
        <f>+IF(Tabla15[[#This Row],[NOMBRE DE LA CAUSA 2018]]=0,0,1)</f>
        <v>1</v>
      </c>
      <c r="E135" s="1">
        <f>+E134+Tabla15[[#This Row],[NOMBRE DE LA CAUSA 2019]]</f>
        <v>133</v>
      </c>
      <c r="F135" s="1">
        <f>+Tabla15[[#This Row],[0]]*Tabla15[[#This Row],[NOMBRE DE LA CAUSA 2019]]</f>
        <v>133</v>
      </c>
      <c r="G135" s="6" t="s">
        <v>17</v>
      </c>
      <c r="I135" s="6" t="s">
        <v>473</v>
      </c>
      <c r="J135" s="1" t="s">
        <v>18</v>
      </c>
      <c r="K135" s="1" t="s">
        <v>19</v>
      </c>
      <c r="L135" s="6" t="s">
        <v>549</v>
      </c>
      <c r="M135" s="5">
        <v>1893</v>
      </c>
      <c r="N135" s="1" t="str">
        <f>+Tabla15[[#This Row],[NOMBRE DE LA CAUSA 2017]]</f>
        <v>ILEGALIDAD DEL ACTO ADMINISTRATIVO DE LIQUIDACION OFICIAL DE REVISION IMPUESTO AL CONSUMO</v>
      </c>
    </row>
    <row r="136" spans="1:14" ht="15" customHeight="1">
      <c r="A136" s="1">
        <f>+Tabla15[[#This Row],[1]]</f>
        <v>134</v>
      </c>
      <c r="B136" s="6" t="s">
        <v>544</v>
      </c>
      <c r="C136" s="1">
        <v>1</v>
      </c>
      <c r="D136" s="1">
        <f>+IF(Tabla15[[#This Row],[NOMBRE DE LA CAUSA 2018]]=0,0,1)</f>
        <v>1</v>
      </c>
      <c r="E136" s="1">
        <f>+E135+Tabla15[[#This Row],[NOMBRE DE LA CAUSA 2019]]</f>
        <v>134</v>
      </c>
      <c r="F136" s="1">
        <f>+Tabla15[[#This Row],[0]]*Tabla15[[#This Row],[NOMBRE DE LA CAUSA 2019]]</f>
        <v>134</v>
      </c>
      <c r="G136" s="6" t="s">
        <v>17</v>
      </c>
      <c r="I136" s="6" t="s">
        <v>473</v>
      </c>
      <c r="J136" s="1" t="s">
        <v>18</v>
      </c>
      <c r="K136" s="1" t="s">
        <v>19</v>
      </c>
      <c r="L136" s="6" t="s">
        <v>545</v>
      </c>
      <c r="M136" s="5">
        <v>1891</v>
      </c>
      <c r="N136" s="1" t="str">
        <f>+Tabla15[[#This Row],[NOMBRE DE LA CAUSA 2017]]</f>
        <v>ILEGALIDAD DEL ACTO ADMINISTRATIVO DE LIQUIDACION OFICIAL DE REVISION IMPUESTO AL PATRIMONIO</v>
      </c>
    </row>
    <row r="137" spans="1:14" ht="15" customHeight="1">
      <c r="A137" s="1">
        <f>+Tabla15[[#This Row],[1]]</f>
        <v>135</v>
      </c>
      <c r="B137" s="6" t="s">
        <v>540</v>
      </c>
      <c r="C137" s="1">
        <v>1</v>
      </c>
      <c r="D137" s="1">
        <f>+IF(Tabla15[[#This Row],[NOMBRE DE LA CAUSA 2018]]=0,0,1)</f>
        <v>1</v>
      </c>
      <c r="E137" s="1">
        <f>+E136+Tabla15[[#This Row],[NOMBRE DE LA CAUSA 2019]]</f>
        <v>135</v>
      </c>
      <c r="F137" s="1">
        <f>+Tabla15[[#This Row],[0]]*Tabla15[[#This Row],[NOMBRE DE LA CAUSA 2019]]</f>
        <v>135</v>
      </c>
      <c r="G137" s="6" t="s">
        <v>17</v>
      </c>
      <c r="I137" s="6" t="s">
        <v>473</v>
      </c>
      <c r="J137" s="1" t="s">
        <v>18</v>
      </c>
      <c r="K137" s="1" t="s">
        <v>19</v>
      </c>
      <c r="L137" s="6" t="s">
        <v>541</v>
      </c>
      <c r="M137" s="5">
        <v>1889</v>
      </c>
      <c r="N137" s="1" t="str">
        <f>+Tabla15[[#This Row],[NOMBRE DE LA CAUSA 2017]]</f>
        <v>ILEGALIDAD DEL ACTO ADMINISTRATIVO DE LIQUIDACION OFICIAL DE REVISION IMPUESTO CREE</v>
      </c>
    </row>
    <row r="138" spans="1:14" ht="15" customHeight="1">
      <c r="A138" s="1">
        <f>+Tabla15[[#This Row],[1]]</f>
        <v>136</v>
      </c>
      <c r="B138" s="6" t="s">
        <v>534</v>
      </c>
      <c r="C138" s="1">
        <v>1</v>
      </c>
      <c r="D138" s="1">
        <f>+IF(Tabla15[[#This Row],[NOMBRE DE LA CAUSA 2018]]=0,0,1)</f>
        <v>1</v>
      </c>
      <c r="E138" s="1">
        <f>+E137+Tabla15[[#This Row],[NOMBRE DE LA CAUSA 2019]]</f>
        <v>136</v>
      </c>
      <c r="F138" s="1">
        <f>+Tabla15[[#This Row],[0]]*Tabla15[[#This Row],[NOMBRE DE LA CAUSA 2019]]</f>
        <v>136</v>
      </c>
      <c r="G138" s="6" t="s">
        <v>17</v>
      </c>
      <c r="I138" s="6" t="s">
        <v>473</v>
      </c>
      <c r="J138" s="1" t="s">
        <v>18</v>
      </c>
      <c r="K138" s="1" t="s">
        <v>19</v>
      </c>
      <c r="L138" s="6" t="s">
        <v>535</v>
      </c>
      <c r="M138" s="5">
        <v>1886</v>
      </c>
      <c r="N138" s="1" t="str">
        <f>+Tabla15[[#This Row],[NOMBRE DE LA CAUSA 2017]]</f>
        <v>ILEGALIDAD DEL ACTO ADMINISTRATIVO DE LIQUIDACION OFICIAL DE REVISION IMPUESTO DE RENTA Y COMPLEMENTARIOS</v>
      </c>
    </row>
    <row r="139" spans="1:14" ht="15" customHeight="1">
      <c r="A139" s="1">
        <f>+Tabla15[[#This Row],[1]]</f>
        <v>137</v>
      </c>
      <c r="B139" s="6" t="s">
        <v>538</v>
      </c>
      <c r="C139" s="1">
        <v>1</v>
      </c>
      <c r="D139" s="1">
        <f>+IF(Tabla15[[#This Row],[NOMBRE DE LA CAUSA 2018]]=0,0,1)</f>
        <v>1</v>
      </c>
      <c r="E139" s="1">
        <f>+E138+Tabla15[[#This Row],[NOMBRE DE LA CAUSA 2019]]</f>
        <v>137</v>
      </c>
      <c r="F139" s="1">
        <f>+Tabla15[[#This Row],[0]]*Tabla15[[#This Row],[NOMBRE DE LA CAUSA 2019]]</f>
        <v>137</v>
      </c>
      <c r="G139" s="6" t="s">
        <v>17</v>
      </c>
      <c r="I139" s="6" t="s">
        <v>473</v>
      </c>
      <c r="J139" s="1" t="s">
        <v>18</v>
      </c>
      <c r="K139" s="1" t="s">
        <v>19</v>
      </c>
      <c r="L139" s="6" t="s">
        <v>539</v>
      </c>
      <c r="M139" s="5">
        <v>1888</v>
      </c>
      <c r="N139" s="1" t="str">
        <f>+Tabla15[[#This Row],[NOMBRE DE LA CAUSA 2017]]</f>
        <v>ILEGALIDAD DEL ACTO ADMINISTRATIVO DE LIQUIDACION OFICIAL DE REVISION IMPUESTO DE RETENCION EN LA FUENTE</v>
      </c>
    </row>
    <row r="140" spans="1:14" ht="15" customHeight="1">
      <c r="A140" s="1">
        <f>+Tabla15[[#This Row],[1]]</f>
        <v>138</v>
      </c>
      <c r="B140" s="6" t="s">
        <v>542</v>
      </c>
      <c r="C140" s="1">
        <v>1</v>
      </c>
      <c r="D140" s="1">
        <f>+IF(Tabla15[[#This Row],[NOMBRE DE LA CAUSA 2018]]=0,0,1)</f>
        <v>1</v>
      </c>
      <c r="E140" s="1">
        <f>+E139+Tabla15[[#This Row],[NOMBRE DE LA CAUSA 2019]]</f>
        <v>138</v>
      </c>
      <c r="F140" s="1">
        <f>+Tabla15[[#This Row],[0]]*Tabla15[[#This Row],[NOMBRE DE LA CAUSA 2019]]</f>
        <v>138</v>
      </c>
      <c r="G140" s="6" t="s">
        <v>17</v>
      </c>
      <c r="I140" s="6" t="s">
        <v>473</v>
      </c>
      <c r="J140" s="1" t="s">
        <v>18</v>
      </c>
      <c r="K140" s="1" t="s">
        <v>19</v>
      </c>
      <c r="L140" s="6" t="s">
        <v>543</v>
      </c>
      <c r="M140" s="5">
        <v>1890</v>
      </c>
      <c r="N140" s="1" t="str">
        <f>+Tabla15[[#This Row],[NOMBRE DE LA CAUSA 2017]]</f>
        <v>ILEGALIDAD DEL ACTO ADMINISTRATIVO DE LIQUIDACION OFICIAL DE REVISION IMPUESTO DE RIQUEZA</v>
      </c>
    </row>
    <row r="141" spans="1:14" ht="15" customHeight="1">
      <c r="A141" s="1">
        <f>+Tabla15[[#This Row],[1]]</f>
        <v>139</v>
      </c>
      <c r="B141" s="6" t="s">
        <v>546</v>
      </c>
      <c r="C141" s="1">
        <v>1</v>
      </c>
      <c r="D141" s="1">
        <f>+IF(Tabla15[[#This Row],[NOMBRE DE LA CAUSA 2018]]=0,0,1)</f>
        <v>1</v>
      </c>
      <c r="E141" s="1">
        <f>+E140+Tabla15[[#This Row],[NOMBRE DE LA CAUSA 2019]]</f>
        <v>139</v>
      </c>
      <c r="F141" s="1">
        <f>+Tabla15[[#This Row],[0]]*Tabla15[[#This Row],[NOMBRE DE LA CAUSA 2019]]</f>
        <v>139</v>
      </c>
      <c r="G141" s="6" t="s">
        <v>17</v>
      </c>
      <c r="I141" s="6" t="s">
        <v>473</v>
      </c>
      <c r="J141" s="1" t="s">
        <v>18</v>
      </c>
      <c r="K141" s="1" t="s">
        <v>19</v>
      </c>
      <c r="L141" s="6" t="s">
        <v>547</v>
      </c>
      <c r="M141" s="5">
        <v>1892</v>
      </c>
      <c r="N141" s="1" t="str">
        <f>+Tabla15[[#This Row],[NOMBRE DE LA CAUSA 2017]]</f>
        <v>ILEGALIDAD DEL ACTO ADMINISTRATIVO DE LIQUIDACION OFICIAL DE REVISION IMPUESTO DE SEGURIDAD DEMOCRATICA</v>
      </c>
    </row>
    <row r="142" spans="1:14" ht="15" customHeight="1">
      <c r="A142" s="1">
        <f>+Tabla15[[#This Row],[1]]</f>
        <v>140</v>
      </c>
      <c r="B142" s="6" t="s">
        <v>536</v>
      </c>
      <c r="C142" s="1">
        <v>1</v>
      </c>
      <c r="D142" s="1">
        <f>+IF(Tabla15[[#This Row],[NOMBRE DE LA CAUSA 2018]]=0,0,1)</f>
        <v>1</v>
      </c>
      <c r="E142" s="1">
        <f>+E141+Tabla15[[#This Row],[NOMBRE DE LA CAUSA 2019]]</f>
        <v>140</v>
      </c>
      <c r="F142" s="1">
        <f>+Tabla15[[#This Row],[0]]*Tabla15[[#This Row],[NOMBRE DE LA CAUSA 2019]]</f>
        <v>140</v>
      </c>
      <c r="G142" s="6" t="s">
        <v>17</v>
      </c>
      <c r="I142" s="6" t="s">
        <v>473</v>
      </c>
      <c r="J142" s="1" t="s">
        <v>18</v>
      </c>
      <c r="K142" s="1" t="s">
        <v>19</v>
      </c>
      <c r="L142" s="6" t="s">
        <v>537</v>
      </c>
      <c r="M142" s="5">
        <v>1887</v>
      </c>
      <c r="N142" s="1" t="str">
        <f>+Tabla15[[#This Row],[NOMBRE DE LA CAUSA 2017]]</f>
        <v>ILEGALIDAD DEL ACTO ADMINISTRATIVO DE LIQUIDACION OFICIAL DE REVISION IMPUESTO DE VENTAS</v>
      </c>
    </row>
    <row r="143" spans="1:14" ht="15" customHeight="1">
      <c r="A143" s="1">
        <f>+Tabla15[[#This Row],[1]]</f>
        <v>141</v>
      </c>
      <c r="B143" s="1" t="s">
        <v>272</v>
      </c>
      <c r="C143" s="1">
        <v>1</v>
      </c>
      <c r="D143" s="1">
        <f>+IF(Tabla15[[#This Row],[NOMBRE DE LA CAUSA 2018]]=0,0,1)</f>
        <v>1</v>
      </c>
      <c r="E143" s="1">
        <f>+E142+Tabla15[[#This Row],[NOMBRE DE LA CAUSA 2019]]</f>
        <v>141</v>
      </c>
      <c r="F143" s="1">
        <f>+Tabla15[[#This Row],[0]]*Tabla15[[#This Row],[NOMBRE DE LA CAUSA 2019]]</f>
        <v>141</v>
      </c>
      <c r="G143" s="1" t="s">
        <v>17</v>
      </c>
      <c r="J143" s="1" t="s">
        <v>18</v>
      </c>
      <c r="K143" s="1" t="s">
        <v>19</v>
      </c>
      <c r="L143" s="1" t="s">
        <v>273</v>
      </c>
      <c r="M143" s="5">
        <v>433</v>
      </c>
      <c r="N143" s="1" t="str">
        <f>+Tabla15[[#This Row],[NOMBRE DE LA CAUSA 2017]]</f>
        <v>ILEGALIDAD DEL ACTO ADMINISTRATIVO GENERAL QUE DISPONE LA REESTRUCTURACION O LIQUIDACION LAS ENTIDADES PUBLICAS</v>
      </c>
    </row>
    <row r="144" spans="1:14" ht="15" customHeight="1">
      <c r="A144" s="1">
        <f>+Tabla15[[#This Row],[1]]</f>
        <v>142</v>
      </c>
      <c r="B144" s="1" t="s">
        <v>48</v>
      </c>
      <c r="C144" s="1">
        <v>1</v>
      </c>
      <c r="D144" s="1">
        <f>+IF(Tabla15[[#This Row],[NOMBRE DE LA CAUSA 2018]]=0,0,1)</f>
        <v>1</v>
      </c>
      <c r="E144" s="1">
        <f>+E143+Tabla15[[#This Row],[NOMBRE DE LA CAUSA 2019]]</f>
        <v>142</v>
      </c>
      <c r="F144" s="1">
        <f>+Tabla15[[#This Row],[0]]*Tabla15[[#This Row],[NOMBRE DE LA CAUSA 2019]]</f>
        <v>142</v>
      </c>
      <c r="G144" s="1" t="s">
        <v>17</v>
      </c>
      <c r="J144" s="1" t="s">
        <v>18</v>
      </c>
      <c r="K144" s="1" t="s">
        <v>19</v>
      </c>
      <c r="L144" s="1" t="s">
        <v>49</v>
      </c>
      <c r="M144" s="5">
        <v>52</v>
      </c>
      <c r="N144" s="1" t="str">
        <f>+Tabla15[[#This Row],[NOMBRE DE LA CAUSA 2017]]</f>
        <v>ILEGALIDAD DEL ACTO ADMINISTRATIVO QUE ADJUDICA UN BIEN INMUEBLE</v>
      </c>
    </row>
    <row r="145" spans="1:14" ht="15" customHeight="1">
      <c r="A145" s="1">
        <f>+Tabla15[[#This Row],[1]]</f>
        <v>143</v>
      </c>
      <c r="B145" s="1" t="s">
        <v>246</v>
      </c>
      <c r="C145" s="1">
        <v>1</v>
      </c>
      <c r="D145" s="1">
        <f>+IF(Tabla15[[#This Row],[NOMBRE DE LA CAUSA 2018]]=0,0,1)</f>
        <v>1</v>
      </c>
      <c r="E145" s="1">
        <f>+E144+Tabla15[[#This Row],[NOMBRE DE LA CAUSA 2019]]</f>
        <v>143</v>
      </c>
      <c r="F145" s="1">
        <f>+Tabla15[[#This Row],[0]]*Tabla15[[#This Row],[NOMBRE DE LA CAUSA 2019]]</f>
        <v>143</v>
      </c>
      <c r="G145" s="1" t="s">
        <v>17</v>
      </c>
      <c r="J145" s="1" t="s">
        <v>18</v>
      </c>
      <c r="K145" s="1" t="s">
        <v>19</v>
      </c>
      <c r="L145" s="1" t="s">
        <v>247</v>
      </c>
      <c r="M145" s="5">
        <v>403</v>
      </c>
      <c r="N145" s="1" t="str">
        <f>+Tabla15[[#This Row],[NOMBRE DE LA CAUSA 2017]]</f>
        <v>ILEGALIDAD DEL ACTO ADMINISTRATIVO QUE ADJUDICA UN CONTRATO</v>
      </c>
    </row>
    <row r="146" spans="1:14" ht="15" customHeight="1">
      <c r="A146" s="1">
        <f>+Tabla15[[#This Row],[1]]</f>
        <v>144</v>
      </c>
      <c r="B146" s="6" t="s">
        <v>1386</v>
      </c>
      <c r="C146" s="1">
        <v>1</v>
      </c>
      <c r="D146" s="1">
        <f>+IF(Tabla15[[#This Row],[NOMBRE DE LA CAUSA 2018]]=0,0,1)</f>
        <v>1</v>
      </c>
      <c r="E146" s="1">
        <f>+E145+Tabla15[[#This Row],[NOMBRE DE LA CAUSA 2019]]</f>
        <v>144</v>
      </c>
      <c r="F146" s="1">
        <f>+Tabla15[[#This Row],[0]]*Tabla15[[#This Row],[NOMBRE DE LA CAUSA 2019]]</f>
        <v>144</v>
      </c>
      <c r="G146" s="1" t="s">
        <v>746</v>
      </c>
      <c r="I146" s="6" t="s">
        <v>1384</v>
      </c>
      <c r="K146" s="6" t="s">
        <v>19</v>
      </c>
      <c r="L146" s="6" t="s">
        <v>1387</v>
      </c>
      <c r="M146" s="5">
        <v>2312</v>
      </c>
      <c r="N146" s="1" t="str">
        <f>+Tabla15[[#This Row],[NOMBRE DE LA CAUSA 2017]]</f>
        <v>ILEGALIDAD DEL ACTO ADMINISTRATIVO QUE APRUEBA CALCULO ACTUARIAL</v>
      </c>
    </row>
    <row r="147" spans="1:14" ht="15" customHeight="1">
      <c r="A147" s="1">
        <f>+Tabla15[[#This Row],[1]]</f>
        <v>145</v>
      </c>
      <c r="B147" s="6" t="s">
        <v>721</v>
      </c>
      <c r="C147" s="1">
        <v>1</v>
      </c>
      <c r="D147" s="1">
        <f>+IF(Tabla15[[#This Row],[NOMBRE DE LA CAUSA 2018]]=0,0,1)</f>
        <v>1</v>
      </c>
      <c r="E147" s="1">
        <f>+E146+Tabla15[[#This Row],[NOMBRE DE LA CAUSA 2019]]</f>
        <v>145</v>
      </c>
      <c r="F147" s="1">
        <f>+Tabla15[[#This Row],[0]]*Tabla15[[#This Row],[NOMBRE DE LA CAUSA 2019]]</f>
        <v>145</v>
      </c>
      <c r="G147" s="6" t="s">
        <v>17</v>
      </c>
      <c r="J147" s="1" t="s">
        <v>18</v>
      </c>
      <c r="K147" s="1" t="s">
        <v>19</v>
      </c>
      <c r="L147" s="6" t="s">
        <v>722</v>
      </c>
      <c r="M147" s="5">
        <v>2003</v>
      </c>
      <c r="N147" s="1" t="str">
        <f>+Tabla15[[#This Row],[NOMBRE DE LA CAUSA 2017]]</f>
        <v>ILEGALIDAD DEL ACTO ADMINISTRATIVO QUE APRUEBA TARIFAS DE ENERGIA Y GAS COMBUSTIBLE</v>
      </c>
    </row>
    <row r="148" spans="1:14" ht="15" customHeight="1">
      <c r="A148" s="1">
        <f>+Tabla15[[#This Row],[1]]</f>
        <v>146</v>
      </c>
      <c r="B148" s="6" t="s">
        <v>236</v>
      </c>
      <c r="C148" s="1">
        <v>1</v>
      </c>
      <c r="D148" s="1">
        <f>+IF(Tabla15[[#This Row],[NOMBRE DE LA CAUSA 2018]]=0,0,1)</f>
        <v>1</v>
      </c>
      <c r="E148" s="1">
        <f>+E147+Tabla15[[#This Row],[NOMBRE DE LA CAUSA 2019]]</f>
        <v>146</v>
      </c>
      <c r="F148" s="1">
        <f>+Tabla15[[#This Row],[0]]*Tabla15[[#This Row],[NOMBRE DE LA CAUSA 2019]]</f>
        <v>146</v>
      </c>
      <c r="G148" s="6" t="s">
        <v>17</v>
      </c>
      <c r="J148" s="1" t="s">
        <v>18</v>
      </c>
      <c r="K148" s="1" t="s">
        <v>19</v>
      </c>
      <c r="L148" s="6" t="s">
        <v>237</v>
      </c>
      <c r="M148" s="5">
        <v>390</v>
      </c>
      <c r="N148" s="1" t="str">
        <f>+Tabla15[[#This Row],[NOMBRE DE LA CAUSA 2017]]</f>
        <v>ILEGALIDAD DEL ACTO ADMINISTRATIVO QUE AUTORIZA O NIEGA UN ASCENSO</v>
      </c>
    </row>
    <row r="149" spans="1:14" ht="15" customHeight="1">
      <c r="A149" s="1">
        <f>+Tabla15[[#This Row],[1]]</f>
        <v>147</v>
      </c>
      <c r="B149" s="1" t="s">
        <v>122</v>
      </c>
      <c r="C149" s="1">
        <v>1</v>
      </c>
      <c r="D149" s="1">
        <f>+IF(Tabla15[[#This Row],[NOMBRE DE LA CAUSA 2018]]=0,0,1)</f>
        <v>1</v>
      </c>
      <c r="E149" s="1">
        <f>+E148+Tabla15[[#This Row],[NOMBRE DE LA CAUSA 2019]]</f>
        <v>147</v>
      </c>
      <c r="F149" s="1">
        <f>+Tabla15[[#This Row],[0]]*Tabla15[[#This Row],[NOMBRE DE LA CAUSA 2019]]</f>
        <v>147</v>
      </c>
      <c r="G149" s="1" t="s">
        <v>17</v>
      </c>
      <c r="J149" s="1" t="s">
        <v>18</v>
      </c>
      <c r="K149" s="1" t="s">
        <v>19</v>
      </c>
      <c r="L149" s="1" t="s">
        <v>123</v>
      </c>
      <c r="M149" s="5">
        <v>201</v>
      </c>
      <c r="N149" s="1" t="str">
        <f>+Tabla15[[#This Row],[NOMBRE DE LA CAUSA 2017]]</f>
        <v>ILEGALIDAD DEL ACTO ADMINISTRATIVO QUE CALIFICA LA PERDIDA DE CAPACIDAD LABORAL</v>
      </c>
    </row>
    <row r="150" spans="1:14" ht="15" customHeight="1">
      <c r="A150" s="1">
        <f>+Tabla15[[#This Row],[1]]</f>
        <v>148</v>
      </c>
      <c r="B150" s="6" t="s">
        <v>582</v>
      </c>
      <c r="C150" s="1">
        <v>1</v>
      </c>
      <c r="D150" s="1">
        <f>+IF(Tabla15[[#This Row],[NOMBRE DE LA CAUSA 2018]]=0,0,1)</f>
        <v>1</v>
      </c>
      <c r="E150" s="1">
        <f>+E149+Tabla15[[#This Row],[NOMBRE DE LA CAUSA 2019]]</f>
        <v>148</v>
      </c>
      <c r="F150" s="1">
        <f>+Tabla15[[#This Row],[0]]*Tabla15[[#This Row],[NOMBRE DE LA CAUSA 2019]]</f>
        <v>148</v>
      </c>
      <c r="G150" s="6" t="s">
        <v>17</v>
      </c>
      <c r="I150" s="6" t="s">
        <v>473</v>
      </c>
      <c r="J150" s="1" t="s">
        <v>18</v>
      </c>
      <c r="K150" s="1" t="s">
        <v>19</v>
      </c>
      <c r="L150" s="6" t="s">
        <v>583</v>
      </c>
      <c r="M150" s="5">
        <v>1913</v>
      </c>
      <c r="N150" s="1" t="str">
        <f>+Tabla15[[#This Row],[NOMBRE DE LA CAUSA 2017]]</f>
        <v>ILEGALIDAD DEL ACTO ADMINISTRATIVO QUE CLAUSURA ESTABLECIMIENTO DE COMERCIO</v>
      </c>
    </row>
    <row r="151" spans="1:14" ht="15" customHeight="1">
      <c r="A151" s="1">
        <f>+Tabla15[[#This Row],[1]]</f>
        <v>149</v>
      </c>
      <c r="B151" s="1" t="s">
        <v>274</v>
      </c>
      <c r="C151" s="1">
        <v>1</v>
      </c>
      <c r="D151" s="1">
        <f>+IF(Tabla15[[#This Row],[NOMBRE DE LA CAUSA 2018]]=0,0,1)</f>
        <v>1</v>
      </c>
      <c r="E151" s="1">
        <f>+E150+Tabla15[[#This Row],[NOMBRE DE LA CAUSA 2019]]</f>
        <v>149</v>
      </c>
      <c r="F151" s="1">
        <f>+Tabla15[[#This Row],[0]]*Tabla15[[#This Row],[NOMBRE DE LA CAUSA 2019]]</f>
        <v>149</v>
      </c>
      <c r="G151" s="1" t="s">
        <v>17</v>
      </c>
      <c r="J151" s="1" t="s">
        <v>18</v>
      </c>
      <c r="K151" s="1" t="s">
        <v>19</v>
      </c>
      <c r="L151" s="1" t="s">
        <v>275</v>
      </c>
      <c r="M151" s="5">
        <v>434</v>
      </c>
      <c r="N151" s="1" t="str">
        <f>+Tabla15[[#This Row],[NOMBRE DE LA CAUSA 2017]]</f>
        <v>ILEGALIDAD DEL ACTO ADMINISTRATIVO QUE CONVOCA A CONCURSO PUBLICO DE MERITOS PARA PROVEER CARGOS PUBLICOS</v>
      </c>
    </row>
    <row r="152" spans="1:14" ht="15" customHeight="1">
      <c r="A152" s="1">
        <f>+Tabla15[[#This Row],[1]]</f>
        <v>150</v>
      </c>
      <c r="B152" s="6" t="s">
        <v>1355</v>
      </c>
      <c r="C152" s="1">
        <v>1</v>
      </c>
      <c r="D152" s="1">
        <f>+IF(Tabla15[[#This Row],[NOMBRE DE LA CAUSA 2018]]=0,0,1)</f>
        <v>1</v>
      </c>
      <c r="E152" s="1">
        <f>+E151+Tabla15[[#This Row],[NOMBRE DE LA CAUSA 2019]]</f>
        <v>150</v>
      </c>
      <c r="F152" s="1">
        <f>+Tabla15[[#This Row],[0]]*Tabla15[[#This Row],[NOMBRE DE LA CAUSA 2019]]</f>
        <v>150</v>
      </c>
      <c r="G152" s="1" t="s">
        <v>753</v>
      </c>
      <c r="H152" s="1" t="s">
        <v>1356</v>
      </c>
      <c r="K152" s="6" t="s">
        <v>19</v>
      </c>
      <c r="L152" s="6" t="s">
        <v>1357</v>
      </c>
      <c r="M152" s="5">
        <v>2297</v>
      </c>
      <c r="N152" s="1" t="str">
        <f>+Tabla15[[#This Row],[NOMBRE DE LA CAUSA 2017]]</f>
        <v>ILEGALIDAD DEL ACTO ADMINISTRATIVO QUE CREA UN IMPUESTO</v>
      </c>
    </row>
    <row r="153" spans="1:14" ht="15" customHeight="1">
      <c r="A153" s="1">
        <f>+Tabla15[[#This Row],[1]]</f>
        <v>151</v>
      </c>
      <c r="B153" s="6" t="s">
        <v>1364</v>
      </c>
      <c r="C153" s="1">
        <v>1</v>
      </c>
      <c r="D153" s="1">
        <f>+IF(Tabla15[[#This Row],[NOMBRE DE LA CAUSA 2018]]=0,0,1)</f>
        <v>1</v>
      </c>
      <c r="E153" s="1">
        <f>+E152+Tabla15[[#This Row],[NOMBRE DE LA CAUSA 2019]]</f>
        <v>151</v>
      </c>
      <c r="F153" s="1">
        <f>+Tabla15[[#This Row],[0]]*Tabla15[[#This Row],[NOMBRE DE LA CAUSA 2019]]</f>
        <v>151</v>
      </c>
      <c r="G153" s="1" t="s">
        <v>753</v>
      </c>
      <c r="H153" s="1" t="s">
        <v>1356</v>
      </c>
      <c r="K153" s="6" t="s">
        <v>19</v>
      </c>
      <c r="L153" s="6" t="s">
        <v>1365</v>
      </c>
      <c r="M153" s="5">
        <v>2301</v>
      </c>
      <c r="N153" s="1" t="str">
        <f>+Tabla15[[#This Row],[NOMBRE DE LA CAUSA 2017]]</f>
        <v>ILEGALIDAD DEL ACTO ADMINISTRATIVO QUE CREA UNA CONTRIBUCION ESPECIAL</v>
      </c>
    </row>
    <row r="154" spans="1:14" ht="15" customHeight="1">
      <c r="A154" s="1">
        <f>+Tabla15[[#This Row],[1]]</f>
        <v>152</v>
      </c>
      <c r="B154" s="6" t="s">
        <v>1360</v>
      </c>
      <c r="C154" s="1">
        <v>1</v>
      </c>
      <c r="D154" s="1">
        <f>+IF(Tabla15[[#This Row],[NOMBRE DE LA CAUSA 2018]]=0,0,1)</f>
        <v>1</v>
      </c>
      <c r="E154" s="1">
        <f>+E153+Tabla15[[#This Row],[NOMBRE DE LA CAUSA 2019]]</f>
        <v>152</v>
      </c>
      <c r="F154" s="1">
        <f>+Tabla15[[#This Row],[0]]*Tabla15[[#This Row],[NOMBRE DE LA CAUSA 2019]]</f>
        <v>152</v>
      </c>
      <c r="G154" s="1" t="s">
        <v>753</v>
      </c>
      <c r="H154" s="1" t="s">
        <v>1356</v>
      </c>
      <c r="K154" s="6" t="s">
        <v>19</v>
      </c>
      <c r="L154" s="6" t="s">
        <v>1361</v>
      </c>
      <c r="M154" s="5">
        <v>2299</v>
      </c>
      <c r="N154" s="1" t="str">
        <f>+Tabla15[[#This Row],[NOMBRE DE LA CAUSA 2017]]</f>
        <v>ILEGALIDAD DEL ACTO ADMINISTRATIVO QUE CREA UNA TASA</v>
      </c>
    </row>
    <row r="155" spans="1:14" ht="15" customHeight="1">
      <c r="A155" s="1">
        <f>+Tabla15[[#This Row],[1]]</f>
        <v>153</v>
      </c>
      <c r="B155" s="6" t="s">
        <v>1429</v>
      </c>
      <c r="C155" s="1">
        <v>1</v>
      </c>
      <c r="D155" s="1">
        <f>+IF(Tabla15[[#This Row],[NOMBRE DE LA CAUSA 2018]]=0,0,1)</f>
        <v>1</v>
      </c>
      <c r="E155" s="1">
        <f>+E154+Tabla15[[#This Row],[NOMBRE DE LA CAUSA 2019]]</f>
        <v>153</v>
      </c>
      <c r="F155" s="1">
        <f>+Tabla15[[#This Row],[0]]*Tabla15[[#This Row],[NOMBRE DE LA CAUSA 2019]]</f>
        <v>153</v>
      </c>
      <c r="G155" s="1" t="s">
        <v>746</v>
      </c>
      <c r="I155" s="6" t="s">
        <v>473</v>
      </c>
      <c r="K155" s="6" t="s">
        <v>19</v>
      </c>
      <c r="L155" s="6" t="s">
        <v>1430</v>
      </c>
      <c r="M155" s="36">
        <v>2332</v>
      </c>
      <c r="N155" s="1" t="str">
        <f>+Tabla15[[#This Row],[NOMBRE DE LA CAUSA 2017]]</f>
        <v>ILEGALIDAD DEL ACTO ADMINISTRATIVO QUE DA COMO NO PRESENTADA UNA DECLARACION TRIBUTARIA</v>
      </c>
    </row>
    <row r="156" spans="1:14" ht="15" customHeight="1">
      <c r="A156" s="1">
        <f>+Tabla15[[#This Row],[1]]</f>
        <v>154</v>
      </c>
      <c r="B156" s="6" t="s">
        <v>1425</v>
      </c>
      <c r="C156" s="1">
        <v>1</v>
      </c>
      <c r="D156" s="1">
        <f>+IF(Tabla15[[#This Row],[NOMBRE DE LA CAUSA 2018]]=0,0,1)</f>
        <v>1</v>
      </c>
      <c r="E156" s="1">
        <f>+E155+Tabla15[[#This Row],[NOMBRE DE LA CAUSA 2019]]</f>
        <v>154</v>
      </c>
      <c r="F156" s="1">
        <f>+Tabla15[[#This Row],[0]]*Tabla15[[#This Row],[NOMBRE DE LA CAUSA 2019]]</f>
        <v>154</v>
      </c>
      <c r="G156" s="1" t="s">
        <v>746</v>
      </c>
      <c r="I156" s="6" t="s">
        <v>473</v>
      </c>
      <c r="K156" s="6" t="s">
        <v>19</v>
      </c>
      <c r="L156" s="6" t="s">
        <v>1426</v>
      </c>
      <c r="M156" s="36">
        <v>2330</v>
      </c>
      <c r="N156" s="1" t="str">
        <f>+Tabla15[[#This Row],[NOMBRE DE LA CAUSA 2017]]</f>
        <v>ILEGALIDAD DEL ACTO ADMINISTRATIVO QUE DECIDE SOBRE TERMINACION POR MUTUO ACUERDO DE PROCESOS ADMINISTRATIVOS TRIBUTARIOS, ADUANEROS O CAMBIARIOS</v>
      </c>
    </row>
    <row r="157" spans="1:14" ht="15" customHeight="1">
      <c r="A157" s="1">
        <f>+Tabla15[[#This Row],[1]]</f>
        <v>155</v>
      </c>
      <c r="B157" s="1" t="s">
        <v>102</v>
      </c>
      <c r="C157" s="1">
        <v>1</v>
      </c>
      <c r="D157" s="1">
        <f>+IF(Tabla15[[#This Row],[NOMBRE DE LA CAUSA 2018]]=0,0,1)</f>
        <v>1</v>
      </c>
      <c r="E157" s="1">
        <f>+E156+Tabla15[[#This Row],[NOMBRE DE LA CAUSA 2019]]</f>
        <v>155</v>
      </c>
      <c r="F157" s="1">
        <f>+Tabla15[[#This Row],[0]]*Tabla15[[#This Row],[NOMBRE DE LA CAUSA 2019]]</f>
        <v>155</v>
      </c>
      <c r="G157" s="1" t="s">
        <v>17</v>
      </c>
      <c r="J157" s="1" t="s">
        <v>18</v>
      </c>
      <c r="K157" s="1" t="s">
        <v>19</v>
      </c>
      <c r="L157" s="1" t="s">
        <v>103</v>
      </c>
      <c r="M157" s="5">
        <v>171</v>
      </c>
      <c r="N157" s="1" t="str">
        <f>+Tabla15[[#This Row],[NOMBRE DE LA CAUSA 2017]]</f>
        <v>ILEGALIDAD DEL ACTO ADMINISTRATIVO QUE DECLARA DESIERTA LA LICITACION</v>
      </c>
    </row>
    <row r="158" spans="1:14" ht="15" customHeight="1">
      <c r="A158" s="1">
        <f>+Tabla15[[#This Row],[1]]</f>
        <v>156</v>
      </c>
      <c r="B158" s="6" t="s">
        <v>1417</v>
      </c>
      <c r="C158" s="1">
        <v>1</v>
      </c>
      <c r="D158" s="1">
        <f>+IF(Tabla15[[#This Row],[NOMBRE DE LA CAUSA 2018]]=0,0,1)</f>
        <v>1</v>
      </c>
      <c r="E158" s="1">
        <f>+E157+Tabla15[[#This Row],[NOMBRE DE LA CAUSA 2019]]</f>
        <v>156</v>
      </c>
      <c r="F158" s="1">
        <f>+Tabla15[[#This Row],[0]]*Tabla15[[#This Row],[NOMBRE DE LA CAUSA 2019]]</f>
        <v>156</v>
      </c>
      <c r="G158" s="1" t="s">
        <v>746</v>
      </c>
      <c r="I158" s="6" t="s">
        <v>473</v>
      </c>
      <c r="K158" s="6" t="s">
        <v>19</v>
      </c>
      <c r="L158" s="6" t="s">
        <v>1418</v>
      </c>
      <c r="M158" s="36">
        <v>2326</v>
      </c>
      <c r="N158" s="1" t="str">
        <f>+Tabla15[[#This Row],[NOMBRE DE LA CAUSA 2017]]</f>
        <v>ILEGALIDAD DEL ACTO ADMINISTRATIVO QUE DECLARA EL INCUMPLIMIENTO DE UNA OBLIGACION ADUANERA Y ORDENA HACER EFECTIVA LA GARANTIA</v>
      </c>
    </row>
    <row r="159" spans="1:14" ht="15" customHeight="1">
      <c r="A159" s="1">
        <f>+Tabla15[[#This Row],[1]]</f>
        <v>157</v>
      </c>
      <c r="B159" s="1" t="s">
        <v>748</v>
      </c>
      <c r="C159" s="1">
        <v>1</v>
      </c>
      <c r="D159" s="1">
        <f>+IF(Tabla15[[#This Row],[NOMBRE DE LA CAUSA 2018]]=0,0,1)</f>
        <v>1</v>
      </c>
      <c r="E159" s="1">
        <f>+E158+Tabla15[[#This Row],[NOMBRE DE LA CAUSA 2019]]</f>
        <v>157</v>
      </c>
      <c r="F159" s="1">
        <f>+Tabla15[[#This Row],[0]]*Tabla15[[#This Row],[NOMBRE DE LA CAUSA 2019]]</f>
        <v>157</v>
      </c>
      <c r="G159" s="1" t="s">
        <v>746</v>
      </c>
      <c r="K159" s="1" t="s">
        <v>19</v>
      </c>
      <c r="L159" s="1" t="s">
        <v>749</v>
      </c>
      <c r="M159" s="5">
        <v>2026</v>
      </c>
      <c r="N159" s="1" t="str">
        <f>+Tabla15[[#This Row],[NOMBRE DE LA CAUSA 2017]]</f>
        <v>ILEGALIDAD DEL ACTO ADMINISTRATIVO QUE DECLARA EL INCUMPLIMIENTO DEL CONTRATO</v>
      </c>
    </row>
    <row r="160" spans="1:14" ht="15" customHeight="1">
      <c r="A160" s="1">
        <f>+Tabla15[[#This Row],[1]]</f>
        <v>158</v>
      </c>
      <c r="B160" s="6" t="s">
        <v>513</v>
      </c>
      <c r="C160" s="1">
        <v>1</v>
      </c>
      <c r="D160" s="1">
        <f>+IF(Tabla15[[#This Row],[NOMBRE DE LA CAUSA 2018]]=0,0,1)</f>
        <v>1</v>
      </c>
      <c r="E160" s="1">
        <f>+E159+Tabla15[[#This Row],[NOMBRE DE LA CAUSA 2019]]</f>
        <v>158</v>
      </c>
      <c r="F160" s="1">
        <f>+Tabla15[[#This Row],[0]]*Tabla15[[#This Row],[NOMBRE DE LA CAUSA 2019]]</f>
        <v>158</v>
      </c>
      <c r="G160" s="6" t="s">
        <v>17</v>
      </c>
      <c r="J160" s="1" t="s">
        <v>18</v>
      </c>
      <c r="K160" s="1" t="s">
        <v>19</v>
      </c>
      <c r="L160" s="6" t="s">
        <v>514</v>
      </c>
      <c r="M160" s="5">
        <v>860</v>
      </c>
      <c r="N160" s="1" t="str">
        <f>+Tabla15[[#This Row],[NOMBRE DE LA CAUSA 2017]]</f>
        <v>ILEGALIDAD DEL ACTO ADMINISTRATIVO QUE DECLARA EL RESULTADO DE UN PROCESO ELECTORAL</v>
      </c>
    </row>
    <row r="161" spans="1:14" ht="15" customHeight="1">
      <c r="A161" s="1">
        <f>+Tabla15[[#This Row],[1]]</f>
        <v>159</v>
      </c>
      <c r="B161" s="1" t="s">
        <v>250</v>
      </c>
      <c r="C161" s="1">
        <v>1</v>
      </c>
      <c r="D161" s="1">
        <f>+IF(Tabla15[[#This Row],[NOMBRE DE LA CAUSA 2018]]=0,0,1)</f>
        <v>1</v>
      </c>
      <c r="E161" s="1">
        <f>+E160+Tabla15[[#This Row],[NOMBRE DE LA CAUSA 2019]]</f>
        <v>159</v>
      </c>
      <c r="F161" s="1">
        <f>+Tabla15[[#This Row],[0]]*Tabla15[[#This Row],[NOMBRE DE LA CAUSA 2019]]</f>
        <v>159</v>
      </c>
      <c r="G161" s="1" t="s">
        <v>17</v>
      </c>
      <c r="J161" s="1" t="s">
        <v>18</v>
      </c>
      <c r="K161" s="1" t="s">
        <v>19</v>
      </c>
      <c r="L161" s="1" t="s">
        <v>251</v>
      </c>
      <c r="M161" s="5">
        <v>408</v>
      </c>
      <c r="N161" s="1" t="str">
        <f>+Tabla15[[#This Row],[NOMBRE DE LA CAUSA 2017]]</f>
        <v>ILEGALIDAD DEL ACTO ADMINISTRATIVO QUE DECLARA LA CADUCIDAD CONTRACTUAL</v>
      </c>
    </row>
    <row r="162" spans="1:14" ht="15" customHeight="1">
      <c r="A162" s="1">
        <f>+Tabla15[[#This Row],[1]]</f>
        <v>160</v>
      </c>
      <c r="B162" s="1" t="s">
        <v>23</v>
      </c>
      <c r="C162" s="1">
        <v>1</v>
      </c>
      <c r="D162" s="1">
        <f>+IF(Tabla15[[#This Row],[NOMBRE DE LA CAUSA 2018]]=0,0,1)</f>
        <v>1</v>
      </c>
      <c r="E162" s="1">
        <f>+E161+Tabla15[[#This Row],[NOMBRE DE LA CAUSA 2019]]</f>
        <v>160</v>
      </c>
      <c r="F162" s="1">
        <f>+Tabla15[[#This Row],[0]]*Tabla15[[#This Row],[NOMBRE DE LA CAUSA 2019]]</f>
        <v>160</v>
      </c>
      <c r="G162" s="1" t="s">
        <v>17</v>
      </c>
      <c r="J162" s="1" t="s">
        <v>18</v>
      </c>
      <c r="K162" s="1" t="s">
        <v>19</v>
      </c>
      <c r="L162" s="1" t="s">
        <v>24</v>
      </c>
      <c r="M162" s="5">
        <v>6</v>
      </c>
      <c r="N162" s="1" t="str">
        <f>+Tabla15[[#This Row],[NOMBRE DE LA CAUSA 2017]]</f>
        <v>ILEGALIDAD DEL ACTO ADMINISTRATIVO QUE DECLARA LA INSUBSISTENCIA DE FUNCIONARIO DE CARRERA</v>
      </c>
    </row>
    <row r="163" spans="1:14" ht="15" customHeight="1">
      <c r="A163" s="1">
        <f>+Tabla15[[#This Row],[1]]</f>
        <v>161</v>
      </c>
      <c r="B163" s="1" t="s">
        <v>25</v>
      </c>
      <c r="C163" s="1">
        <v>1</v>
      </c>
      <c r="D163" s="1">
        <f>+IF(Tabla15[[#This Row],[NOMBRE DE LA CAUSA 2018]]=0,0,1)</f>
        <v>1</v>
      </c>
      <c r="E163" s="1">
        <f>+E162+Tabla15[[#This Row],[NOMBRE DE LA CAUSA 2019]]</f>
        <v>161</v>
      </c>
      <c r="F163" s="1">
        <f>+Tabla15[[#This Row],[0]]*Tabla15[[#This Row],[NOMBRE DE LA CAUSA 2019]]</f>
        <v>161</v>
      </c>
      <c r="G163" s="1" t="s">
        <v>17</v>
      </c>
      <c r="J163" s="1" t="s">
        <v>18</v>
      </c>
      <c r="K163" s="1" t="s">
        <v>19</v>
      </c>
      <c r="L163" s="1" t="s">
        <v>26</v>
      </c>
      <c r="M163" s="5">
        <v>7</v>
      </c>
      <c r="N163" s="1" t="str">
        <f>+Tabla15[[#This Row],[NOMBRE DE LA CAUSA 2017]]</f>
        <v>ILEGALIDAD DEL ACTO ADMINISTRATIVO QUE DECLARA LA INSUBSISTENCIA DE FUNCIONARIO DE LIBRE NOMBRAMIENTO Y REMOCION</v>
      </c>
    </row>
    <row r="164" spans="1:14" ht="15" customHeight="1">
      <c r="A164" s="1">
        <f>+Tabla15[[#This Row],[1]]</f>
        <v>162</v>
      </c>
      <c r="B164" s="1" t="s">
        <v>170</v>
      </c>
      <c r="C164" s="1">
        <v>1</v>
      </c>
      <c r="D164" s="1">
        <f>+IF(Tabla15[[#This Row],[NOMBRE DE LA CAUSA 2018]]=0,0,1)</f>
        <v>1</v>
      </c>
      <c r="E164" s="1">
        <f>+E163+Tabla15[[#This Row],[NOMBRE DE LA CAUSA 2019]]</f>
        <v>162</v>
      </c>
      <c r="F164" s="1">
        <f>+Tabla15[[#This Row],[0]]*Tabla15[[#This Row],[NOMBRE DE LA CAUSA 2019]]</f>
        <v>162</v>
      </c>
      <c r="G164" s="1" t="s">
        <v>17</v>
      </c>
      <c r="J164" s="1" t="s">
        <v>18</v>
      </c>
      <c r="K164" s="1" t="s">
        <v>19</v>
      </c>
      <c r="L164" s="1" t="s">
        <v>171</v>
      </c>
      <c r="M164" s="5">
        <v>279</v>
      </c>
      <c r="N164" s="1" t="str">
        <f>+Tabla15[[#This Row],[NOMBRE DE LA CAUSA 2017]]</f>
        <v>ILEGALIDAD DEL ACTO ADMINISTRATIVO QUE DECLARA LA INSUBSISTENCIA DE FUNCIONARIO EN PROVISIONALIDAD</v>
      </c>
    </row>
    <row r="165" spans="1:14" ht="15" customHeight="1">
      <c r="A165" s="1">
        <f>+Tabla15[[#This Row],[1]]</f>
        <v>163</v>
      </c>
      <c r="B165" s="1" t="s">
        <v>176</v>
      </c>
      <c r="C165" s="1">
        <v>1</v>
      </c>
      <c r="D165" s="1">
        <f>+IF(Tabla15[[#This Row],[NOMBRE DE LA CAUSA 2018]]=0,0,1)</f>
        <v>1</v>
      </c>
      <c r="E165" s="1">
        <f>+E164+Tabla15[[#This Row],[NOMBRE DE LA CAUSA 2019]]</f>
        <v>163</v>
      </c>
      <c r="F165" s="1">
        <f>+Tabla15[[#This Row],[0]]*Tabla15[[#This Row],[NOMBRE DE LA CAUSA 2019]]</f>
        <v>163</v>
      </c>
      <c r="G165" s="1" t="s">
        <v>17</v>
      </c>
      <c r="J165" s="1" t="s">
        <v>18</v>
      </c>
      <c r="K165" s="1" t="s">
        <v>19</v>
      </c>
      <c r="L165" s="1" t="s">
        <v>177</v>
      </c>
      <c r="M165" s="5">
        <v>286</v>
      </c>
      <c r="N165" s="1" t="str">
        <f>+Tabla15[[#This Row],[NOMBRE DE LA CAUSA 2017]]</f>
        <v>ILEGALIDAD DEL ACTO ADMINISTRATIVO QUE DECLARA LA OCURRENCIA DEL SINIESTRO Y ORDENA HACER EFECTIVA LA POLIZA</v>
      </c>
    </row>
    <row r="166" spans="1:14" ht="15" customHeight="1">
      <c r="A166" s="1">
        <f>+Tabla15[[#This Row],[1]]</f>
        <v>164</v>
      </c>
      <c r="B166" s="6" t="s">
        <v>1419</v>
      </c>
      <c r="C166" s="1">
        <v>1</v>
      </c>
      <c r="D166" s="1">
        <f>+IF(Tabla15[[#This Row],[NOMBRE DE LA CAUSA 2018]]=0,0,1)</f>
        <v>1</v>
      </c>
      <c r="E166" s="1">
        <f>+E165+Tabla15[[#This Row],[NOMBRE DE LA CAUSA 2019]]</f>
        <v>164</v>
      </c>
      <c r="F166" s="1">
        <f>+Tabla15[[#This Row],[0]]*Tabla15[[#This Row],[NOMBRE DE LA CAUSA 2019]]</f>
        <v>164</v>
      </c>
      <c r="G166" s="1" t="s">
        <v>746</v>
      </c>
      <c r="I166" s="6" t="s">
        <v>473</v>
      </c>
      <c r="K166" s="6" t="s">
        <v>19</v>
      </c>
      <c r="L166" s="6" t="s">
        <v>1420</v>
      </c>
      <c r="M166" s="36">
        <v>2327</v>
      </c>
      <c r="N166" s="1" t="str">
        <f>+Tabla15[[#This Row],[NOMBRE DE LA CAUSA 2017]]</f>
        <v>ILEGALIDAD DEL ACTO ADMINISTRATIVO QUE DECLARA LA PERDIDA O NO ACCESO A BENEFICIOS TRIBUTARIOS</v>
      </c>
    </row>
    <row r="167" spans="1:14" ht="15" customHeight="1">
      <c r="A167" s="1">
        <f>+Tabla15[[#This Row],[1]]</f>
        <v>165</v>
      </c>
      <c r="B167" s="1" t="s">
        <v>784</v>
      </c>
      <c r="C167" s="1">
        <v>1</v>
      </c>
      <c r="D167" s="1">
        <f>+IF(Tabla15[[#This Row],[NOMBRE DE LA CAUSA 2018]]=0,0,1)</f>
        <v>1</v>
      </c>
      <c r="E167" s="1">
        <f>+E166+Tabla15[[#This Row],[NOMBRE DE LA CAUSA 2019]]</f>
        <v>165</v>
      </c>
      <c r="F167" s="1">
        <f>+Tabla15[[#This Row],[0]]*Tabla15[[#This Row],[NOMBRE DE LA CAUSA 2019]]</f>
        <v>165</v>
      </c>
      <c r="G167" s="1" t="s">
        <v>746</v>
      </c>
      <c r="K167" s="1" t="s">
        <v>19</v>
      </c>
      <c r="L167" s="1" t="s">
        <v>785</v>
      </c>
      <c r="M167" s="5">
        <v>2041</v>
      </c>
      <c r="N167" s="1" t="str">
        <f>+Tabla15[[#This Row],[NOMBRE DE LA CAUSA 2017]]</f>
        <v>ILEGALIDAD DEL ACTO ADMINISTRATIVO QUE DECLARA LA TERMINACION UNILATERAL DEL CONTRATO</v>
      </c>
    </row>
    <row r="168" spans="1:14" ht="15" customHeight="1">
      <c r="A168" s="1">
        <f>+Tabla15[[#This Row],[1]]</f>
        <v>166</v>
      </c>
      <c r="B168" s="1" t="s">
        <v>232</v>
      </c>
      <c r="C168" s="1">
        <v>1</v>
      </c>
      <c r="D168" s="1">
        <f>+IF(Tabla15[[#This Row],[NOMBRE DE LA CAUSA 2018]]=0,0,1)</f>
        <v>1</v>
      </c>
      <c r="E168" s="1">
        <f>+E167+Tabla15[[#This Row],[NOMBRE DE LA CAUSA 2019]]</f>
        <v>166</v>
      </c>
      <c r="F168" s="1">
        <f>+Tabla15[[#This Row],[0]]*Tabla15[[#This Row],[NOMBRE DE LA CAUSA 2019]]</f>
        <v>166</v>
      </c>
      <c r="G168" s="1" t="s">
        <v>17</v>
      </c>
      <c r="J168" s="1" t="s">
        <v>18</v>
      </c>
      <c r="K168" s="1" t="s">
        <v>19</v>
      </c>
      <c r="L168" s="1" t="s">
        <v>233</v>
      </c>
      <c r="M168" s="5">
        <v>378</v>
      </c>
      <c r="N168" s="1" t="str">
        <f>+Tabla15[[#This Row],[NOMBRE DE LA CAUSA 2017]]</f>
        <v>ILEGALIDAD DEL ACTO ADMINISTRATIVO QUE DECRETA LA EXPROPIACION</v>
      </c>
    </row>
    <row r="169" spans="1:14" ht="15" customHeight="1">
      <c r="A169" s="1">
        <f>+Tabla15[[#This Row],[1]]</f>
        <v>167</v>
      </c>
      <c r="B169" s="1" t="s">
        <v>618</v>
      </c>
      <c r="C169" s="1">
        <v>1</v>
      </c>
      <c r="D169" s="1">
        <f>+IF(Tabla15[[#This Row],[NOMBRE DE LA CAUSA 2018]]=0,0,1)</f>
        <v>1</v>
      </c>
      <c r="E169" s="1">
        <f>+E168+Tabla15[[#This Row],[NOMBRE DE LA CAUSA 2019]]</f>
        <v>167</v>
      </c>
      <c r="F169" s="1">
        <f>+Tabla15[[#This Row],[0]]*Tabla15[[#This Row],[NOMBRE DE LA CAUSA 2019]]</f>
        <v>167</v>
      </c>
      <c r="G169" s="6" t="s">
        <v>17</v>
      </c>
      <c r="I169" s="6" t="s">
        <v>473</v>
      </c>
      <c r="J169" s="1" t="s">
        <v>18</v>
      </c>
      <c r="K169" s="1" t="s">
        <v>19</v>
      </c>
      <c r="L169" s="6" t="s">
        <v>619</v>
      </c>
      <c r="M169" s="5">
        <v>1932</v>
      </c>
      <c r="N169" s="1" t="str">
        <f>+Tabla15[[#This Row],[NOMBRE DE LA CAUSA 2017]]</f>
        <v>ILEGALIDAD DEL ACTO ADMINISTRATIVO QUE DECRETA MEDIDAS CAUTELARES</v>
      </c>
    </row>
    <row r="170" spans="1:14" ht="15" customHeight="1">
      <c r="A170" s="1">
        <f>+Tabla15[[#This Row],[1]]</f>
        <v>168</v>
      </c>
      <c r="B170" s="1" t="s">
        <v>689</v>
      </c>
      <c r="C170" s="1">
        <v>1</v>
      </c>
      <c r="D170" s="1">
        <f>+IF(Tabla15[[#This Row],[NOMBRE DE LA CAUSA 2018]]=0,0,1)</f>
        <v>1</v>
      </c>
      <c r="E170" s="1">
        <f>+E169+Tabla15[[#This Row],[NOMBRE DE LA CAUSA 2019]]</f>
        <v>168</v>
      </c>
      <c r="F170" s="1">
        <f>+Tabla15[[#This Row],[0]]*Tabla15[[#This Row],[NOMBRE DE LA CAUSA 2019]]</f>
        <v>168</v>
      </c>
      <c r="G170" s="1" t="s">
        <v>17</v>
      </c>
      <c r="J170" s="1" t="s">
        <v>18</v>
      </c>
      <c r="K170" s="1" t="s">
        <v>19</v>
      </c>
      <c r="L170" s="1" t="s">
        <v>690</v>
      </c>
      <c r="M170" s="5">
        <v>1972</v>
      </c>
      <c r="N170" s="1" t="str">
        <f>+Tabla15[[#This Row],[NOMBRE DE LA CAUSA 2017]]</f>
        <v>ILEGALIDAD DEL ACTO ADMINISTRATIVO QUE DEFINE AVALUO CATASTRAL</v>
      </c>
    </row>
    <row r="171" spans="1:14" ht="15" customHeight="1">
      <c r="A171" s="1">
        <f>+Tabla15[[#This Row],[1]]</f>
        <v>169</v>
      </c>
      <c r="B171" s="1" t="s">
        <v>628</v>
      </c>
      <c r="C171" s="1">
        <v>1</v>
      </c>
      <c r="D171" s="1">
        <f>+IF(Tabla15[[#This Row],[NOMBRE DE LA CAUSA 2018]]=0,0,1)</f>
        <v>1</v>
      </c>
      <c r="E171" s="1">
        <f>+E170+Tabla15[[#This Row],[NOMBRE DE LA CAUSA 2019]]</f>
        <v>169</v>
      </c>
      <c r="F171" s="1">
        <f>+Tabla15[[#This Row],[0]]*Tabla15[[#This Row],[NOMBRE DE LA CAUSA 2019]]</f>
        <v>169</v>
      </c>
      <c r="G171" s="6" t="s">
        <v>17</v>
      </c>
      <c r="I171" s="6" t="s">
        <v>473</v>
      </c>
      <c r="J171" s="1" t="s">
        <v>18</v>
      </c>
      <c r="K171" s="1" t="s">
        <v>19</v>
      </c>
      <c r="L171" s="6" t="s">
        <v>629</v>
      </c>
      <c r="M171" s="5">
        <v>1937</v>
      </c>
      <c r="N171" s="1" t="str">
        <f>+Tabla15[[#This Row],[NOMBRE DE LA CAUSA 2017]]</f>
        <v>ILEGALIDAD DEL ACTO ADMINISTRATIVO QUE DEJA SIN EFECTO FACILIDAD DE PAGO</v>
      </c>
    </row>
    <row r="172" spans="1:14" ht="15" customHeight="1">
      <c r="A172" s="1">
        <f>+Tabla15[[#This Row],[1]]</f>
        <v>170</v>
      </c>
      <c r="B172" s="1" t="s">
        <v>681</v>
      </c>
      <c r="C172" s="1">
        <v>1</v>
      </c>
      <c r="D172" s="1">
        <f>+IF(Tabla15[[#This Row],[NOMBRE DE LA CAUSA 2018]]=0,0,1)</f>
        <v>1</v>
      </c>
      <c r="E172" s="1">
        <f>+E171+Tabla15[[#This Row],[NOMBRE DE LA CAUSA 2019]]</f>
        <v>170</v>
      </c>
      <c r="F172" s="1">
        <f>+Tabla15[[#This Row],[0]]*Tabla15[[#This Row],[NOMBRE DE LA CAUSA 2019]]</f>
        <v>170</v>
      </c>
      <c r="G172" s="6" t="s">
        <v>17</v>
      </c>
      <c r="H172" s="6"/>
      <c r="I172" s="6" t="s">
        <v>473</v>
      </c>
      <c r="J172" s="1" t="s">
        <v>18</v>
      </c>
      <c r="K172" s="1" t="s">
        <v>19</v>
      </c>
      <c r="L172" s="6" t="s">
        <v>682</v>
      </c>
      <c r="M172" s="5">
        <v>1968</v>
      </c>
      <c r="N172" s="1" t="str">
        <f>+Tabla15[[#This Row],[NOMBRE DE LA CAUSA 2017]]</f>
        <v>ILEGALIDAD DEL ACTO ADMINISTRATIVO QUE DESVINCULA A SUPERNUMERARIO</v>
      </c>
    </row>
    <row r="173" spans="1:14" ht="15" customHeight="1">
      <c r="A173" s="1">
        <f>+Tabla15[[#This Row],[1]]</f>
        <v>171</v>
      </c>
      <c r="B173" s="6" t="s">
        <v>1443</v>
      </c>
      <c r="C173" s="1">
        <v>1</v>
      </c>
      <c r="D173" s="1">
        <f>+IF(Tabla15[[#This Row],[NOMBRE DE LA CAUSA 2018]]=0,0,1)</f>
        <v>1</v>
      </c>
      <c r="E173" s="1">
        <f>+E172+Tabla15[[#This Row],[NOMBRE DE LA CAUSA 2019]]</f>
        <v>171</v>
      </c>
      <c r="F173" s="1">
        <f>+Tabla15[[#This Row],[0]]*Tabla15[[#This Row],[NOMBRE DE LA CAUSA 2019]]</f>
        <v>171</v>
      </c>
      <c r="G173" s="1" t="s">
        <v>746</v>
      </c>
      <c r="I173" s="6" t="s">
        <v>1434</v>
      </c>
      <c r="K173" s="6" t="s">
        <v>19</v>
      </c>
      <c r="L173" s="6" t="s">
        <v>1444</v>
      </c>
      <c r="M173" s="34">
        <v>2342</v>
      </c>
      <c r="N173" s="1" t="str">
        <f>+Tabla15[[#This Row],[NOMBRE DE LA CAUSA 2017]]</f>
        <v>ILEGALIDAD DEL ACTO ADMINISTRATIVO QUE DETERMINA SI PROCEDE LA RECUPERACION DE CONSUMOS DE SERVICIOS PUBLICOS DOMICILIARIOS NO FACTURADOS</v>
      </c>
    </row>
    <row r="174" spans="1:14" ht="15" customHeight="1">
      <c r="A174" s="1">
        <f>+Tabla15[[#This Row],[1]]</f>
        <v>172</v>
      </c>
      <c r="B174" s="6" t="s">
        <v>635</v>
      </c>
      <c r="C174" s="1">
        <v>1</v>
      </c>
      <c r="D174" s="1">
        <f>+IF(Tabla15[[#This Row],[NOMBRE DE LA CAUSA 2018]]=0,0,1)</f>
        <v>1</v>
      </c>
      <c r="E174" s="1">
        <f>+E173+Tabla15[[#This Row],[NOMBRE DE LA CAUSA 2019]]</f>
        <v>172</v>
      </c>
      <c r="F174" s="1">
        <f>+Tabla15[[#This Row],[0]]*Tabla15[[#This Row],[NOMBRE DE LA CAUSA 2019]]</f>
        <v>172</v>
      </c>
      <c r="G174" s="6" t="s">
        <v>17</v>
      </c>
      <c r="I174" s="6" t="s">
        <v>473</v>
      </c>
      <c r="J174" s="1" t="s">
        <v>18</v>
      </c>
      <c r="K174" s="1" t="s">
        <v>19</v>
      </c>
      <c r="L174" s="6" t="s">
        <v>636</v>
      </c>
      <c r="M174" s="5">
        <v>1941</v>
      </c>
      <c r="N174" s="1" t="str">
        <f>+Tabla15[[#This Row],[NOMBRE DE LA CAUSA 2017]]</f>
        <v>ILEGALIDAD DEL ACTO ADMINISTRATIVO QUE DISPONE DECOMISO DE MERCANCIAS</v>
      </c>
    </row>
    <row r="175" spans="1:14" ht="15" customHeight="1">
      <c r="A175" s="1">
        <f>+Tabla15[[#This Row],[1]]</f>
        <v>173</v>
      </c>
      <c r="B175" s="6" t="s">
        <v>1447</v>
      </c>
      <c r="C175" s="1">
        <v>1</v>
      </c>
      <c r="D175" s="1">
        <f>+IF(Tabla15[[#This Row],[NOMBRE DE LA CAUSA 2018]]=0,0,1)</f>
        <v>1</v>
      </c>
      <c r="E175" s="1">
        <f>+E174+Tabla15[[#This Row],[NOMBRE DE LA CAUSA 2019]]</f>
        <v>173</v>
      </c>
      <c r="F175" s="1">
        <f>+Tabla15[[#This Row],[0]]*Tabla15[[#This Row],[NOMBRE DE LA CAUSA 2019]]</f>
        <v>173</v>
      </c>
      <c r="G175" s="1" t="s">
        <v>746</v>
      </c>
      <c r="I175" s="6" t="s">
        <v>1437</v>
      </c>
      <c r="K175" s="6" t="s">
        <v>19</v>
      </c>
      <c r="L175" s="6" t="s">
        <v>1448</v>
      </c>
      <c r="M175" s="34">
        <v>2344</v>
      </c>
      <c r="N175" s="1" t="str">
        <f>+Tabla15[[#This Row],[NOMBRE DE LA CAUSA 2017]]</f>
        <v>ILEGALIDAD DEL ACTO ADMINISTRATIVO QUE DISPONE EL REINTEGRO DE RECURSOS A FAVOR DEL ESTADO</v>
      </c>
    </row>
    <row r="176" spans="1:14" ht="15" customHeight="1">
      <c r="A176" s="1">
        <f>+Tabla15[[#This Row],[1]]</f>
        <v>174</v>
      </c>
      <c r="B176" s="6" t="s">
        <v>1441</v>
      </c>
      <c r="C176" s="1">
        <v>1</v>
      </c>
      <c r="D176" s="1">
        <f>+IF(Tabla15[[#This Row],[NOMBRE DE LA CAUSA 2018]]=0,0,1)</f>
        <v>1</v>
      </c>
      <c r="E176" s="1">
        <f>+E175+Tabla15[[#This Row],[NOMBRE DE LA CAUSA 2019]]</f>
        <v>174</v>
      </c>
      <c r="F176" s="1">
        <f>+Tabla15[[#This Row],[0]]*Tabla15[[#This Row],[NOMBRE DE LA CAUSA 2019]]</f>
        <v>174</v>
      </c>
      <c r="G176" s="1" t="s">
        <v>746</v>
      </c>
      <c r="I176" s="6" t="s">
        <v>1434</v>
      </c>
      <c r="K176" s="6" t="s">
        <v>19</v>
      </c>
      <c r="L176" s="6" t="s">
        <v>1442</v>
      </c>
      <c r="M176" s="34">
        <v>2341</v>
      </c>
      <c r="N176" s="1" t="str">
        <f>+Tabla15[[#This Row],[NOMBRE DE LA CAUSA 2017]]</f>
        <v>ILEGALIDAD DEL ACTO ADMINISTRATIVO QUE DISPONE LA TOMA DE POSESION DE UNA EMPRESA PRESTADORA DE SERVICIOS PUBLICOS DOMICILIARIOS</v>
      </c>
    </row>
    <row r="177" spans="1:14" ht="15" customHeight="1">
      <c r="A177" s="1">
        <f>+Tabla15[[#This Row],[1]]</f>
        <v>175</v>
      </c>
      <c r="B177" s="6" t="s">
        <v>675</v>
      </c>
      <c r="C177" s="1">
        <v>1</v>
      </c>
      <c r="D177" s="1">
        <f>+IF(Tabla15[[#This Row],[NOMBRE DE LA CAUSA 2018]]=0,0,1)</f>
        <v>1</v>
      </c>
      <c r="E177" s="1">
        <f>+E176+Tabla15[[#This Row],[NOMBRE DE LA CAUSA 2019]]</f>
        <v>175</v>
      </c>
      <c r="F177" s="1">
        <f>+Tabla15[[#This Row],[0]]*Tabla15[[#This Row],[NOMBRE DE LA CAUSA 2019]]</f>
        <v>175</v>
      </c>
      <c r="G177" s="6" t="s">
        <v>17</v>
      </c>
      <c r="I177" s="6" t="s">
        <v>473</v>
      </c>
      <c r="J177" s="1" t="s">
        <v>18</v>
      </c>
      <c r="K177" s="1" t="s">
        <v>19</v>
      </c>
      <c r="L177" s="6" t="s">
        <v>676</v>
      </c>
      <c r="M177" s="5">
        <v>1965</v>
      </c>
      <c r="N177" s="1" t="str">
        <f>+Tabla15[[#This Row],[NOMBRE DE LA CAUSA 2017]]</f>
        <v>ILEGALIDAD DEL ACTO ADMINISTRATIVO QUE EFECTUA CLASIFICACION ARANCELARIA MERCANCIAS</v>
      </c>
    </row>
    <row r="178" spans="1:14" ht="15" customHeight="1">
      <c r="A178" s="1">
        <f>+Tabla15[[#This Row],[1]]</f>
        <v>176</v>
      </c>
      <c r="B178" s="7" t="s">
        <v>394</v>
      </c>
      <c r="C178" s="1">
        <v>1</v>
      </c>
      <c r="D178" s="1">
        <f>+IF(Tabla15[[#This Row],[NOMBRE DE LA CAUSA 2018]]=0,0,1)</f>
        <v>1</v>
      </c>
      <c r="E178" s="1">
        <f>+E177+Tabla15[[#This Row],[NOMBRE DE LA CAUSA 2019]]</f>
        <v>176</v>
      </c>
      <c r="F178" s="1">
        <f>+Tabla15[[#This Row],[0]]*Tabla15[[#This Row],[NOMBRE DE LA CAUSA 2019]]</f>
        <v>176</v>
      </c>
      <c r="G178" s="6" t="s">
        <v>17</v>
      </c>
      <c r="J178" s="1" t="s">
        <v>18</v>
      </c>
      <c r="K178" s="1" t="s">
        <v>19</v>
      </c>
      <c r="L178" s="1" t="s">
        <v>395</v>
      </c>
      <c r="M178" s="5">
        <v>774</v>
      </c>
      <c r="N178" s="1" t="str">
        <f>+Tabla15[[#This Row],[NOMBRE DE LA CAUSA 2017]]</f>
        <v>ILEGALIDAD DEL ACTO ADMINISTRATIVO QUE ESTABLECE CUPOS DE COMBUSTIBLE LIBRE DE IMPUESTOS</v>
      </c>
    </row>
    <row r="179" spans="1:14" ht="15" customHeight="1">
      <c r="A179" s="1">
        <f>+Tabla15[[#This Row],[1]]</f>
        <v>177</v>
      </c>
      <c r="B179" s="1" t="s">
        <v>242</v>
      </c>
      <c r="C179" s="1">
        <v>1</v>
      </c>
      <c r="D179" s="1">
        <f>+IF(Tabla15[[#This Row],[NOMBRE DE LA CAUSA 2018]]=0,0,1)</f>
        <v>1</v>
      </c>
      <c r="E179" s="1">
        <f>+E178+Tabla15[[#This Row],[NOMBRE DE LA CAUSA 2019]]</f>
        <v>177</v>
      </c>
      <c r="F179" s="1">
        <f>+Tabla15[[#This Row],[0]]*Tabla15[[#This Row],[NOMBRE DE LA CAUSA 2019]]</f>
        <v>177</v>
      </c>
      <c r="G179" s="1" t="s">
        <v>17</v>
      </c>
      <c r="J179" s="1" t="s">
        <v>18</v>
      </c>
      <c r="K179" s="1" t="s">
        <v>19</v>
      </c>
      <c r="L179" s="1" t="s">
        <v>243</v>
      </c>
      <c r="M179" s="5">
        <v>400</v>
      </c>
      <c r="N179" s="1" t="str">
        <f>+Tabla15[[#This Row],[NOMBRE DE LA CAUSA 2017]]</f>
        <v>ILEGALIDAD DEL ACTO ADMINISTRATIVO QUE HACE EFECTIVA LA CLAUSULA PENAL PECUNIARIA</v>
      </c>
    </row>
    <row r="180" spans="1:14" ht="15" customHeight="1">
      <c r="A180" s="1">
        <f>+Tabla15[[#This Row],[1]]</f>
        <v>178</v>
      </c>
      <c r="B180" s="1" t="s">
        <v>244</v>
      </c>
      <c r="C180" s="1">
        <v>1</v>
      </c>
      <c r="D180" s="1">
        <f>+IF(Tabla15[[#This Row],[NOMBRE DE LA CAUSA 2018]]=0,0,1)</f>
        <v>1</v>
      </c>
      <c r="E180" s="1">
        <f>+E179+Tabla15[[#This Row],[NOMBRE DE LA CAUSA 2019]]</f>
        <v>178</v>
      </c>
      <c r="F180" s="1">
        <f>+Tabla15[[#This Row],[0]]*Tabla15[[#This Row],[NOMBRE DE LA CAUSA 2019]]</f>
        <v>178</v>
      </c>
      <c r="G180" s="1" t="s">
        <v>17</v>
      </c>
      <c r="J180" s="1" t="s">
        <v>18</v>
      </c>
      <c r="K180" s="1" t="s">
        <v>19</v>
      </c>
      <c r="L180" s="1" t="s">
        <v>245</v>
      </c>
      <c r="M180" s="5">
        <v>401</v>
      </c>
      <c r="N180" s="1" t="str">
        <f>+Tabla15[[#This Row],[NOMBRE DE LA CAUSA 2017]]</f>
        <v>ILEGALIDAD DEL ACTO ADMINISTRATIVO QUE IMPONE MULTA POR INCUMPLIMIENTO DEL CONTRATO</v>
      </c>
    </row>
    <row r="181" spans="1:14" ht="15" customHeight="1">
      <c r="A181" s="1">
        <f>+Tabla15[[#This Row],[1]]</f>
        <v>179</v>
      </c>
      <c r="B181" s="1" t="s">
        <v>588</v>
      </c>
      <c r="C181" s="1">
        <v>1</v>
      </c>
      <c r="D181" s="1">
        <f>+IF(Tabla15[[#This Row],[NOMBRE DE LA CAUSA 2018]]=0,0,1)</f>
        <v>1</v>
      </c>
      <c r="E181" s="1">
        <f>+E180+Tabla15[[#This Row],[NOMBRE DE LA CAUSA 2019]]</f>
        <v>179</v>
      </c>
      <c r="F181" s="1">
        <f>+Tabla15[[#This Row],[0]]*Tabla15[[#This Row],[NOMBRE DE LA CAUSA 2019]]</f>
        <v>179</v>
      </c>
      <c r="G181" s="6" t="s">
        <v>17</v>
      </c>
      <c r="I181" s="6" t="s">
        <v>473</v>
      </c>
      <c r="J181" s="1" t="s">
        <v>18</v>
      </c>
      <c r="K181" s="1" t="s">
        <v>19</v>
      </c>
      <c r="L181" s="6" t="s">
        <v>589</v>
      </c>
      <c r="M181" s="5">
        <v>1917</v>
      </c>
      <c r="N181" s="1" t="str">
        <f>+Tabla15[[#This Row],[NOMBRE DE LA CAUSA 2017]]</f>
        <v>ILEGALIDAD DEL ACTO ADMINISTRATIVO QUE IMPONE SANCION A CONTADORES PUBLICOS</v>
      </c>
    </row>
    <row r="182" spans="1:14" ht="15" customHeight="1">
      <c r="A182" s="1">
        <f>+Tabla15[[#This Row],[1]]</f>
        <v>180</v>
      </c>
      <c r="B182" s="6" t="s">
        <v>470</v>
      </c>
      <c r="C182" s="1">
        <v>1</v>
      </c>
      <c r="D182" s="1">
        <f>+IF(Tabla15[[#This Row],[NOMBRE DE LA CAUSA 2018]]=0,0,1)</f>
        <v>1</v>
      </c>
      <c r="E182" s="1">
        <f>+E181+Tabla15[[#This Row],[NOMBRE DE LA CAUSA 2019]]</f>
        <v>180</v>
      </c>
      <c r="F182" s="1">
        <f>+Tabla15[[#This Row],[0]]*Tabla15[[#This Row],[NOMBRE DE LA CAUSA 2019]]</f>
        <v>180</v>
      </c>
      <c r="G182" s="6" t="s">
        <v>17</v>
      </c>
      <c r="J182" s="1" t="s">
        <v>18</v>
      </c>
      <c r="K182" s="1" t="s">
        <v>19</v>
      </c>
      <c r="L182" s="6" t="s">
        <v>471</v>
      </c>
      <c r="M182" s="5">
        <v>830</v>
      </c>
      <c r="N182" s="1" t="str">
        <f>+Tabla15[[#This Row],[NOMBRE DE LA CAUSA 2017]]</f>
        <v>ILEGALIDAD DEL ACTO ADMINISTRATIVO QUE IMPONE SANCION A EMPRESA PRESTADORA DE SERVICIOS PUBLICOS DOMICILIARIOS POR VIOLACION AL ESTATUTO DEL CONSUMIDOR</v>
      </c>
    </row>
    <row r="183" spans="1:14" ht="15" customHeight="1">
      <c r="A183" s="1">
        <f>+Tabla15[[#This Row],[1]]</f>
        <v>181</v>
      </c>
      <c r="B183" s="6" t="s">
        <v>586</v>
      </c>
      <c r="C183" s="1">
        <v>1</v>
      </c>
      <c r="D183" s="1">
        <f>+IF(Tabla15[[#This Row],[NOMBRE DE LA CAUSA 2018]]=0,0,1)</f>
        <v>1</v>
      </c>
      <c r="E183" s="1">
        <f>+E182+Tabla15[[#This Row],[NOMBRE DE LA CAUSA 2019]]</f>
        <v>181</v>
      </c>
      <c r="F183" s="1">
        <f>+Tabla15[[#This Row],[0]]*Tabla15[[#This Row],[NOMBRE DE LA CAUSA 2019]]</f>
        <v>181</v>
      </c>
      <c r="G183" s="6" t="s">
        <v>17</v>
      </c>
      <c r="J183" s="1" t="s">
        <v>18</v>
      </c>
      <c r="K183" s="1" t="s">
        <v>19</v>
      </c>
      <c r="L183" s="6" t="s">
        <v>587</v>
      </c>
      <c r="M183" s="5">
        <v>1915</v>
      </c>
      <c r="N183" s="1" t="str">
        <f>+Tabla15[[#This Row],[NOMBRE DE LA CAUSA 2017]]</f>
        <v>ILEGALIDAD DEL ACTO ADMINISTRATIVO QUE IMPONE SANCION A ENTIDADES AUTORIZADAS PARA LA RECEPCION Y RECAUDO DE IMPUESTOS</v>
      </c>
    </row>
    <row r="184" spans="1:14" ht="15" customHeight="1">
      <c r="A184" s="1">
        <f>+Tabla15[[#This Row],[1]]</f>
        <v>182</v>
      </c>
      <c r="B184" s="6" t="s">
        <v>392</v>
      </c>
      <c r="C184" s="1">
        <v>1</v>
      </c>
      <c r="D184" s="1">
        <f>+IF(Tabla15[[#This Row],[NOMBRE DE LA CAUSA 2018]]=0,0,1)</f>
        <v>1</v>
      </c>
      <c r="E184" s="1">
        <f>+E183+Tabla15[[#This Row],[NOMBRE DE LA CAUSA 2019]]</f>
        <v>182</v>
      </c>
      <c r="F184" s="1">
        <f>+Tabla15[[#This Row],[0]]*Tabla15[[#This Row],[NOMBRE DE LA CAUSA 2019]]</f>
        <v>182</v>
      </c>
      <c r="G184" s="6" t="s">
        <v>17</v>
      </c>
      <c r="J184" s="1" t="s">
        <v>18</v>
      </c>
      <c r="K184" s="1" t="s">
        <v>19</v>
      </c>
      <c r="L184" s="6" t="s">
        <v>393</v>
      </c>
      <c r="M184" s="5">
        <v>773</v>
      </c>
      <c r="N184" s="1" t="str">
        <f>+Tabla15[[#This Row],[NOMBRE DE LA CAUSA 2017]]</f>
        <v>ILEGALIDAD DEL ACTO ADMINISTRATIVO QUE IMPONE SANCION A LOS USUARIOS DE SERVICIOS PUBLICOS DOMICILIARIOS</v>
      </c>
    </row>
    <row r="185" spans="1:14" ht="15" customHeight="1">
      <c r="A185" s="1">
        <f>+Tabla15[[#This Row],[1]]</f>
        <v>183</v>
      </c>
      <c r="B185" s="6" t="s">
        <v>21</v>
      </c>
      <c r="C185" s="1">
        <v>1</v>
      </c>
      <c r="D185" s="1">
        <f>+IF(Tabla15[[#This Row],[NOMBRE DE LA CAUSA 2018]]=0,0,1)</f>
        <v>1</v>
      </c>
      <c r="E185" s="1">
        <f>+E184+Tabla15[[#This Row],[NOMBRE DE LA CAUSA 2019]]</f>
        <v>183</v>
      </c>
      <c r="F185" s="1">
        <f>+Tabla15[[#This Row],[0]]*Tabla15[[#This Row],[NOMBRE DE LA CAUSA 2019]]</f>
        <v>183</v>
      </c>
      <c r="G185" s="6" t="s">
        <v>17</v>
      </c>
      <c r="J185" s="1" t="s">
        <v>18</v>
      </c>
      <c r="K185" s="1" t="s">
        <v>19</v>
      </c>
      <c r="L185" s="6" t="s">
        <v>22</v>
      </c>
      <c r="M185" s="5">
        <v>4</v>
      </c>
      <c r="N185" s="1" t="str">
        <f>+Tabla15[[#This Row],[NOMBRE DE LA CAUSA 2017]]</f>
        <v>ILEGALIDAD DEL ACTO ADMINISTRATIVO QUE IMPONE SANCION DISCIPLINARIA</v>
      </c>
    </row>
    <row r="186" spans="1:14" ht="15" customHeight="1">
      <c r="A186" s="1">
        <f>+Tabla15[[#This Row],[1]]</f>
        <v>184</v>
      </c>
      <c r="B186" s="6" t="s">
        <v>282</v>
      </c>
      <c r="C186" s="1">
        <v>1</v>
      </c>
      <c r="D186" s="1">
        <f>+IF(Tabla15[[#This Row],[NOMBRE DE LA CAUSA 2018]]=0,0,1)</f>
        <v>1</v>
      </c>
      <c r="E186" s="1">
        <f>+E185+Tabla15[[#This Row],[NOMBRE DE LA CAUSA 2019]]</f>
        <v>184</v>
      </c>
      <c r="F186" s="1">
        <f>+Tabla15[[#This Row],[0]]*Tabla15[[#This Row],[NOMBRE DE LA CAUSA 2019]]</f>
        <v>184</v>
      </c>
      <c r="G186" s="6" t="s">
        <v>17</v>
      </c>
      <c r="J186" s="1" t="s">
        <v>18</v>
      </c>
      <c r="K186" s="1" t="s">
        <v>19</v>
      </c>
      <c r="L186" s="6" t="s">
        <v>283</v>
      </c>
      <c r="M186" s="5">
        <v>450</v>
      </c>
      <c r="N186" s="1" t="str">
        <f>+Tabla15[[#This Row],[NOMBRE DE LA CAUSA 2017]]</f>
        <v>ILEGALIDAD DEL ACTO ADMINISTRATIVO QUE IMPONE SANCION EN EJERCICIO DEL CONTROL FISCAL</v>
      </c>
    </row>
    <row r="187" spans="1:14" ht="15" customHeight="1">
      <c r="A187" s="1">
        <f>+Tabla15[[#This Row],[1]]</f>
        <v>185</v>
      </c>
      <c r="B187" s="6" t="s">
        <v>612</v>
      </c>
      <c r="C187" s="1">
        <v>1</v>
      </c>
      <c r="D187" s="1">
        <f>+IF(Tabla15[[#This Row],[NOMBRE DE LA CAUSA 2018]]=0,0,1)</f>
        <v>1</v>
      </c>
      <c r="E187" s="1">
        <f>+E186+Tabla15[[#This Row],[NOMBRE DE LA CAUSA 2019]]</f>
        <v>185</v>
      </c>
      <c r="F187" s="1">
        <f>+Tabla15[[#This Row],[0]]*Tabla15[[#This Row],[NOMBRE DE LA CAUSA 2019]]</f>
        <v>185</v>
      </c>
      <c r="G187" s="6" t="s">
        <v>17</v>
      </c>
      <c r="I187" s="6" t="s">
        <v>473</v>
      </c>
      <c r="J187" s="1" t="s">
        <v>18</v>
      </c>
      <c r="K187" s="1" t="s">
        <v>19</v>
      </c>
      <c r="L187" s="6" t="s">
        <v>613</v>
      </c>
      <c r="M187" s="5">
        <v>1929</v>
      </c>
      <c r="N187" s="1" t="str">
        <f>+Tabla15[[#This Row],[NOMBRE DE LA CAUSA 2017]]</f>
        <v>ILEGALIDAD DEL ACTO ADMINISTRATIVO QUE IMPONE SANCION POR DECLARACION DE INSOLVENCIA</v>
      </c>
    </row>
    <row r="188" spans="1:14" ht="15" customHeight="1">
      <c r="A188" s="1">
        <f>+Tabla15[[#This Row],[1]]</f>
        <v>186</v>
      </c>
      <c r="B188" s="1" t="s">
        <v>610</v>
      </c>
      <c r="C188" s="1">
        <v>1</v>
      </c>
      <c r="D188" s="1">
        <f>+IF(Tabla15[[#This Row],[NOMBRE DE LA CAUSA 2018]]=0,0,1)</f>
        <v>1</v>
      </c>
      <c r="E188" s="1">
        <f>+E187+Tabla15[[#This Row],[NOMBRE DE LA CAUSA 2019]]</f>
        <v>186</v>
      </c>
      <c r="F188" s="1">
        <f>+Tabla15[[#This Row],[0]]*Tabla15[[#This Row],[NOMBRE DE LA CAUSA 2019]]</f>
        <v>186</v>
      </c>
      <c r="G188" s="6" t="s">
        <v>17</v>
      </c>
      <c r="I188" s="6" t="s">
        <v>473</v>
      </c>
      <c r="J188" s="1" t="s">
        <v>18</v>
      </c>
      <c r="K188" s="1" t="s">
        <v>19</v>
      </c>
      <c r="L188" s="6" t="s">
        <v>611</v>
      </c>
      <c r="M188" s="5">
        <v>1928</v>
      </c>
      <c r="N188" s="1" t="str">
        <f>+Tabla15[[#This Row],[NOMBRE DE LA CAUSA 2017]]</f>
        <v>ILEGALIDAD DEL ACTO ADMINISTRATIVO QUE IMPONE SANCION POR DECLARACION DE PROVEEDOR FICTICIO O INSOLVENTE</v>
      </c>
    </row>
    <row r="189" spans="1:14" ht="15" customHeight="1">
      <c r="A189" s="1">
        <f>+Tabla15[[#This Row],[1]]</f>
        <v>187</v>
      </c>
      <c r="B189" s="6" t="s">
        <v>608</v>
      </c>
      <c r="C189" s="1">
        <v>1</v>
      </c>
      <c r="D189" s="1">
        <f>+IF(Tabla15[[#This Row],[NOMBRE DE LA CAUSA 2018]]=0,0,1)</f>
        <v>1</v>
      </c>
      <c r="E189" s="1">
        <f>+E188+Tabla15[[#This Row],[NOMBRE DE LA CAUSA 2019]]</f>
        <v>187</v>
      </c>
      <c r="F189" s="1">
        <f>+Tabla15[[#This Row],[0]]*Tabla15[[#This Row],[NOMBRE DE LA CAUSA 2019]]</f>
        <v>187</v>
      </c>
      <c r="G189" s="6" t="s">
        <v>17</v>
      </c>
      <c r="I189" s="6" t="s">
        <v>473</v>
      </c>
      <c r="J189" s="1" t="s">
        <v>18</v>
      </c>
      <c r="K189" s="1" t="s">
        <v>19</v>
      </c>
      <c r="L189" s="6" t="s">
        <v>609</v>
      </c>
      <c r="M189" s="5">
        <v>1927</v>
      </c>
      <c r="N189" s="1" t="str">
        <f>+Tabla15[[#This Row],[NOMBRE DE LA CAUSA 2017]]</f>
        <v>ILEGALIDAD DEL ACTO ADMINISTRATIVO QUE IMPONE SANCION POR DEVOLUCION O COMPENSACION IMPROCEDENTE</v>
      </c>
    </row>
    <row r="190" spans="1:14" ht="15" customHeight="1">
      <c r="A190" s="1">
        <f>+Tabla15[[#This Row],[1]]</f>
        <v>188</v>
      </c>
      <c r="B190" s="1" t="s">
        <v>604</v>
      </c>
      <c r="C190" s="1">
        <v>1</v>
      </c>
      <c r="D190" s="1">
        <f>+IF(Tabla15[[#This Row],[NOMBRE DE LA CAUSA 2018]]=0,0,1)</f>
        <v>1</v>
      </c>
      <c r="E190" s="1">
        <f>+E189+Tabla15[[#This Row],[NOMBRE DE LA CAUSA 2019]]</f>
        <v>188</v>
      </c>
      <c r="F190" s="1">
        <f>+Tabla15[[#This Row],[0]]*Tabla15[[#This Row],[NOMBRE DE LA CAUSA 2019]]</f>
        <v>188</v>
      </c>
      <c r="G190" s="6" t="s">
        <v>17</v>
      </c>
      <c r="I190" s="6" t="s">
        <v>473</v>
      </c>
      <c r="J190" s="1" t="s">
        <v>18</v>
      </c>
      <c r="K190" s="1" t="s">
        <v>19</v>
      </c>
      <c r="L190" s="6" t="s">
        <v>605</v>
      </c>
      <c r="M190" s="5">
        <v>1925</v>
      </c>
      <c r="N190" s="1" t="str">
        <f>+Tabla15[[#This Row],[NOMBRE DE LA CAUSA 2017]]</f>
        <v>ILEGALIDAD DEL ACTO ADMINISTRATIVO QUE IMPONE SANCION POR EXTEMPORANEIDAD DE LA PRESENTACION DE INFORMACION EXOGENA</v>
      </c>
    </row>
    <row r="191" spans="1:14" ht="15" customHeight="1">
      <c r="A191" s="1">
        <f>+Tabla15[[#This Row],[1]]</f>
        <v>189</v>
      </c>
      <c r="B191" s="1" t="s">
        <v>590</v>
      </c>
      <c r="C191" s="1">
        <v>1</v>
      </c>
      <c r="D191" s="1">
        <f>+IF(Tabla15[[#This Row],[NOMBRE DE LA CAUSA 2018]]=0,0,1)</f>
        <v>1</v>
      </c>
      <c r="E191" s="1">
        <f>+E190+Tabla15[[#This Row],[NOMBRE DE LA CAUSA 2019]]</f>
        <v>189</v>
      </c>
      <c r="F191" s="1">
        <f>+Tabla15[[#This Row],[0]]*Tabla15[[#This Row],[NOMBRE DE LA CAUSA 2019]]</f>
        <v>189</v>
      </c>
      <c r="G191" s="6" t="s">
        <v>17</v>
      </c>
      <c r="I191" s="6" t="s">
        <v>473</v>
      </c>
      <c r="J191" s="1" t="s">
        <v>18</v>
      </c>
      <c r="K191" s="1" t="s">
        <v>19</v>
      </c>
      <c r="L191" s="6" t="s">
        <v>591</v>
      </c>
      <c r="M191" s="5">
        <v>1918</v>
      </c>
      <c r="N191" s="1" t="str">
        <f>+Tabla15[[#This Row],[NOMBRE DE LA CAUSA 2017]]</f>
        <v>ILEGALIDAD DEL ACTO ADMINISTRATIVO QUE IMPONE SANCION POR EXTEMPORANEIDAD EN LA DECLARACION INFORMATIVA DE PRECIOS DE TRANSFERENCIA</v>
      </c>
    </row>
    <row r="192" spans="1:14" ht="15" customHeight="1">
      <c r="A192" s="1">
        <f>+Tabla15[[#This Row],[1]]</f>
        <v>190</v>
      </c>
      <c r="B192" s="1" t="s">
        <v>596</v>
      </c>
      <c r="C192" s="1">
        <v>1</v>
      </c>
      <c r="D192" s="1">
        <f>+IF(Tabla15[[#This Row],[NOMBRE DE LA CAUSA 2018]]=0,0,1)</f>
        <v>1</v>
      </c>
      <c r="E192" s="1">
        <f>+E191+Tabla15[[#This Row],[NOMBRE DE LA CAUSA 2019]]</f>
        <v>190</v>
      </c>
      <c r="F192" s="1">
        <f>+Tabla15[[#This Row],[0]]*Tabla15[[#This Row],[NOMBRE DE LA CAUSA 2019]]</f>
        <v>190</v>
      </c>
      <c r="G192" s="6" t="s">
        <v>17</v>
      </c>
      <c r="I192" s="6" t="s">
        <v>473</v>
      </c>
      <c r="J192" s="1" t="s">
        <v>18</v>
      </c>
      <c r="K192" s="1" t="s">
        <v>19</v>
      </c>
      <c r="L192" s="6" t="s">
        <v>597</v>
      </c>
      <c r="M192" s="5">
        <v>1921</v>
      </c>
      <c r="N192" s="1" t="str">
        <f>+Tabla15[[#This Row],[NOMBRE DE LA CAUSA 2017]]</f>
        <v>ILEGALIDAD DEL ACTO ADMINISTRATIVO QUE IMPONE SANCION POR EXTEMPORANEIDAD EN LA DOCUMENTACION COMPROBATORIA DE PRECIOS DE TRANSFERENCIA</v>
      </c>
    </row>
    <row r="193" spans="1:14" ht="15" customHeight="1">
      <c r="A193" s="1">
        <f>+Tabla15[[#This Row],[1]]</f>
        <v>191</v>
      </c>
      <c r="B193" s="1" t="s">
        <v>614</v>
      </c>
      <c r="C193" s="1">
        <v>1</v>
      </c>
      <c r="D193" s="1">
        <f>+IF(Tabla15[[#This Row],[NOMBRE DE LA CAUSA 2018]]=0,0,1)</f>
        <v>1</v>
      </c>
      <c r="E193" s="1">
        <f>+E192+Tabla15[[#This Row],[NOMBRE DE LA CAUSA 2019]]</f>
        <v>191</v>
      </c>
      <c r="F193" s="1">
        <f>+Tabla15[[#This Row],[0]]*Tabla15[[#This Row],[NOMBRE DE LA CAUSA 2019]]</f>
        <v>191</v>
      </c>
      <c r="G193" s="6" t="s">
        <v>17</v>
      </c>
      <c r="I193" s="6" t="s">
        <v>473</v>
      </c>
      <c r="J193" s="1" t="s">
        <v>18</v>
      </c>
      <c r="K193" s="1" t="s">
        <v>19</v>
      </c>
      <c r="L193" s="6" t="s">
        <v>615</v>
      </c>
      <c r="M193" s="5">
        <v>1930</v>
      </c>
      <c r="N193" s="1" t="str">
        <f>+Tabla15[[#This Row],[NOMBRE DE LA CAUSA 2017]]</f>
        <v>ILEGALIDAD DEL ACTO ADMINISTRATIVO QUE IMPONE SANCION POR EXTEMPORANEIDAD EN LA INSCRIPCION EN EL REGISTRO NACIONAL DE VENDEDORES</v>
      </c>
    </row>
    <row r="194" spans="1:14" ht="15" customHeight="1">
      <c r="A194" s="1">
        <f>+Tabla15[[#This Row],[1]]</f>
        <v>192</v>
      </c>
      <c r="B194" s="1" t="s">
        <v>647</v>
      </c>
      <c r="C194" s="1">
        <v>1</v>
      </c>
      <c r="D194" s="1">
        <f>+IF(Tabla15[[#This Row],[NOMBRE DE LA CAUSA 2018]]=0,0,1)</f>
        <v>1</v>
      </c>
      <c r="E194" s="1">
        <f>+E193+Tabla15[[#This Row],[NOMBRE DE LA CAUSA 2019]]</f>
        <v>192</v>
      </c>
      <c r="F194" s="1">
        <f>+Tabla15[[#This Row],[0]]*Tabla15[[#This Row],[NOMBRE DE LA CAUSA 2019]]</f>
        <v>192</v>
      </c>
      <c r="G194" s="6" t="s">
        <v>17</v>
      </c>
      <c r="H194" s="6"/>
      <c r="I194" s="6" t="s">
        <v>473</v>
      </c>
      <c r="J194" s="1" t="s">
        <v>18</v>
      </c>
      <c r="K194" s="1" t="s">
        <v>19</v>
      </c>
      <c r="L194" s="6" t="s">
        <v>648</v>
      </c>
      <c r="M194" s="5">
        <v>1949</v>
      </c>
      <c r="N194" s="1" t="str">
        <f>+Tabla15[[#This Row],[NOMBRE DE LA CAUSA 2017]]</f>
        <v>ILEGALIDAD DEL ACTO ADMINISTRATIVO QUE IMPONE SANCION POR FALTA ADUANERA DE LOS AGENTES DE ADUANAS</v>
      </c>
    </row>
    <row r="195" spans="1:14" ht="15" customHeight="1">
      <c r="A195" s="1">
        <f>+Tabla15[[#This Row],[1]]</f>
        <v>193</v>
      </c>
      <c r="B195" s="1" t="s">
        <v>661</v>
      </c>
      <c r="C195" s="1">
        <v>1</v>
      </c>
      <c r="D195" s="1">
        <f>+IF(Tabla15[[#This Row],[NOMBRE DE LA CAUSA 2018]]=0,0,1)</f>
        <v>1</v>
      </c>
      <c r="E195" s="1">
        <f>+E194+Tabla15[[#This Row],[NOMBRE DE LA CAUSA 2019]]</f>
        <v>193</v>
      </c>
      <c r="F195" s="1">
        <f>+Tabla15[[#This Row],[0]]*Tabla15[[#This Row],[NOMBRE DE LA CAUSA 2019]]</f>
        <v>193</v>
      </c>
      <c r="G195" s="6" t="s">
        <v>17</v>
      </c>
      <c r="H195" s="6"/>
      <c r="I195" s="6" t="s">
        <v>473</v>
      </c>
      <c r="J195" s="1" t="s">
        <v>18</v>
      </c>
      <c r="K195" s="1" t="s">
        <v>19</v>
      </c>
      <c r="L195" s="6" t="s">
        <v>662</v>
      </c>
      <c r="M195" s="5">
        <v>1956</v>
      </c>
      <c r="N195" s="1" t="str">
        <f>+Tabla15[[#This Row],[NOMBRE DE LA CAUSA 2017]]</f>
        <v>ILEGALIDAD DEL ACTO ADMINISTRATIVO QUE IMPONE SANCION POR FALTA ADUANERA DE LOS AGENTES DE CARGA INTERNACIONAL</v>
      </c>
    </row>
    <row r="196" spans="1:14" ht="15" customHeight="1">
      <c r="A196" s="1">
        <f>+Tabla15[[#This Row],[1]]</f>
        <v>194</v>
      </c>
      <c r="B196" s="1" t="s">
        <v>643</v>
      </c>
      <c r="C196" s="1">
        <v>1</v>
      </c>
      <c r="D196" s="1">
        <f>+IF(Tabla15[[#This Row],[NOMBRE DE LA CAUSA 2018]]=0,0,1)</f>
        <v>1</v>
      </c>
      <c r="E196" s="1">
        <f>+E195+Tabla15[[#This Row],[NOMBRE DE LA CAUSA 2019]]</f>
        <v>194</v>
      </c>
      <c r="F196" s="1">
        <f>+Tabla15[[#This Row],[0]]*Tabla15[[#This Row],[NOMBRE DE LA CAUSA 2019]]</f>
        <v>194</v>
      </c>
      <c r="G196" s="6" t="s">
        <v>17</v>
      </c>
      <c r="H196" s="6"/>
      <c r="I196" s="6" t="s">
        <v>473</v>
      </c>
      <c r="J196" s="1" t="s">
        <v>18</v>
      </c>
      <c r="K196" s="1" t="s">
        <v>19</v>
      </c>
      <c r="L196" s="6" t="s">
        <v>644</v>
      </c>
      <c r="M196" s="5">
        <v>1946</v>
      </c>
      <c r="N196" s="1" t="str">
        <f>+Tabla15[[#This Row],[NOMBRE DE LA CAUSA 2017]]</f>
        <v>ILEGALIDAD DEL ACTO ADMINISTRATIVO QUE IMPONE SANCION POR FALTA ADUANERA DE LOS DECLARANTES EN EL REGIMEN DE EXPORTACION</v>
      </c>
    </row>
    <row r="197" spans="1:14" ht="15" customHeight="1">
      <c r="A197" s="1">
        <f>+Tabla15[[#This Row],[1]]</f>
        <v>195</v>
      </c>
      <c r="B197" s="1" t="s">
        <v>641</v>
      </c>
      <c r="C197" s="1">
        <v>1</v>
      </c>
      <c r="D197" s="1">
        <f>+IF(Tabla15[[#This Row],[NOMBRE DE LA CAUSA 2018]]=0,0,1)</f>
        <v>1</v>
      </c>
      <c r="E197" s="1">
        <f>+E196+Tabla15[[#This Row],[NOMBRE DE LA CAUSA 2019]]</f>
        <v>195</v>
      </c>
      <c r="F197" s="1">
        <f>+Tabla15[[#This Row],[0]]*Tabla15[[#This Row],[NOMBRE DE LA CAUSA 2019]]</f>
        <v>195</v>
      </c>
      <c r="G197" s="6" t="s">
        <v>17</v>
      </c>
      <c r="H197" s="6"/>
      <c r="I197" s="6" t="s">
        <v>473</v>
      </c>
      <c r="J197" s="1" t="s">
        <v>18</v>
      </c>
      <c r="K197" s="1" t="s">
        <v>19</v>
      </c>
      <c r="L197" s="6" t="s">
        <v>642</v>
      </c>
      <c r="M197" s="5">
        <v>1945</v>
      </c>
      <c r="N197" s="1" t="str">
        <f>+Tabla15[[#This Row],[NOMBRE DE LA CAUSA 2017]]</f>
        <v>ILEGALIDAD DEL ACTO ADMINISTRATIVO QUE IMPONE SANCION POR FALTA ADUANERA DE LOS DECLARANTES EN EL REGIMEN DE IMPORTACION</v>
      </c>
    </row>
    <row r="198" spans="1:14" ht="15" customHeight="1">
      <c r="A198" s="1">
        <f>+Tabla15[[#This Row],[1]]</f>
        <v>196</v>
      </c>
      <c r="B198" s="1" t="s">
        <v>645</v>
      </c>
      <c r="C198" s="1">
        <v>1</v>
      </c>
      <c r="D198" s="1">
        <f>+IF(Tabla15[[#This Row],[NOMBRE DE LA CAUSA 2018]]=0,0,1)</f>
        <v>1</v>
      </c>
      <c r="E198" s="1">
        <f>+E197+Tabla15[[#This Row],[NOMBRE DE LA CAUSA 2019]]</f>
        <v>196</v>
      </c>
      <c r="F198" s="1">
        <f>+Tabla15[[#This Row],[0]]*Tabla15[[#This Row],[NOMBRE DE LA CAUSA 2019]]</f>
        <v>196</v>
      </c>
      <c r="G198" s="6" t="s">
        <v>17</v>
      </c>
      <c r="H198" s="6"/>
      <c r="I198" s="6" t="s">
        <v>473</v>
      </c>
      <c r="J198" s="1" t="s">
        <v>18</v>
      </c>
      <c r="K198" s="1" t="s">
        <v>19</v>
      </c>
      <c r="L198" s="6" t="s">
        <v>646</v>
      </c>
      <c r="M198" s="5">
        <v>1947</v>
      </c>
      <c r="N198" s="1" t="str">
        <f>+Tabla15[[#This Row],[NOMBRE DE LA CAUSA 2017]]</f>
        <v>ILEGALIDAD DEL ACTO ADMINISTRATIVO QUE IMPONE SANCION POR FALTA ADUANERA DE LOS DECLARANTES EN EL REGIMEN DE TRANSITO ADUANERO</v>
      </c>
    </row>
    <row r="199" spans="1:14" ht="15" customHeight="1">
      <c r="A199" s="1">
        <f>+Tabla15[[#This Row],[1]]</f>
        <v>197</v>
      </c>
      <c r="B199" s="1" t="s">
        <v>655</v>
      </c>
      <c r="C199" s="1">
        <v>1</v>
      </c>
      <c r="D199" s="1">
        <f>+IF(Tabla15[[#This Row],[NOMBRE DE LA CAUSA 2018]]=0,0,1)</f>
        <v>1</v>
      </c>
      <c r="E199" s="1">
        <f>+E198+Tabla15[[#This Row],[NOMBRE DE LA CAUSA 2019]]</f>
        <v>197</v>
      </c>
      <c r="F199" s="1">
        <f>+Tabla15[[#This Row],[0]]*Tabla15[[#This Row],[NOMBRE DE LA CAUSA 2019]]</f>
        <v>197</v>
      </c>
      <c r="G199" s="6" t="s">
        <v>17</v>
      </c>
      <c r="H199" s="6"/>
      <c r="I199" s="6" t="s">
        <v>473</v>
      </c>
      <c r="J199" s="1" t="s">
        <v>18</v>
      </c>
      <c r="K199" s="1" t="s">
        <v>19</v>
      </c>
      <c r="L199" s="6" t="s">
        <v>656</v>
      </c>
      <c r="M199" s="5">
        <v>1953</v>
      </c>
      <c r="N199" s="1" t="str">
        <f>+Tabla15[[#This Row],[NOMBRE DE LA CAUSA 2017]]</f>
        <v>ILEGALIDAD DEL ACTO ADMINISTRATIVO QUE IMPONE SANCION POR FALTA ADUANERA DE LOS DEPOSITOS PUBLICOS Y PRIVADOS</v>
      </c>
    </row>
    <row r="200" spans="1:14" ht="15" customHeight="1">
      <c r="A200" s="1">
        <f>+Tabla15[[#This Row],[1]]</f>
        <v>198</v>
      </c>
      <c r="B200" s="1" t="s">
        <v>657</v>
      </c>
      <c r="C200" s="1">
        <v>1</v>
      </c>
      <c r="D200" s="1">
        <f>+IF(Tabla15[[#This Row],[NOMBRE DE LA CAUSA 2018]]=0,0,1)</f>
        <v>1</v>
      </c>
      <c r="E200" s="1">
        <f>+E199+Tabla15[[#This Row],[NOMBRE DE LA CAUSA 2019]]</f>
        <v>198</v>
      </c>
      <c r="F200" s="1">
        <f>+Tabla15[[#This Row],[0]]*Tabla15[[#This Row],[NOMBRE DE LA CAUSA 2019]]</f>
        <v>198</v>
      </c>
      <c r="G200" s="6" t="s">
        <v>17</v>
      </c>
      <c r="H200" s="6"/>
      <c r="I200" s="6" t="s">
        <v>473</v>
      </c>
      <c r="J200" s="1" t="s">
        <v>18</v>
      </c>
      <c r="K200" s="1" t="s">
        <v>19</v>
      </c>
      <c r="L200" s="6" t="s">
        <v>658</v>
      </c>
      <c r="M200" s="5">
        <v>1954</v>
      </c>
      <c r="N200" s="1" t="str">
        <f>+Tabla15[[#This Row],[NOMBRE DE LA CAUSA 2017]]</f>
        <v>ILEGALIDAD DEL ACTO ADMINISTRATIVO QUE IMPONE SANCION POR FALTA ADUANERA DE LOS INTERMEDIARIOS DE TRAFICO POSTAL Y ENVIOS URGENTES</v>
      </c>
    </row>
    <row r="201" spans="1:14" ht="15" customHeight="1">
      <c r="A201" s="1">
        <f>+Tabla15[[#This Row],[1]]</f>
        <v>199</v>
      </c>
      <c r="B201" s="1" t="s">
        <v>659</v>
      </c>
      <c r="C201" s="1">
        <v>1</v>
      </c>
      <c r="D201" s="1">
        <f>+IF(Tabla15[[#This Row],[NOMBRE DE LA CAUSA 2018]]=0,0,1)</f>
        <v>1</v>
      </c>
      <c r="E201" s="1">
        <f>+E200+Tabla15[[#This Row],[NOMBRE DE LA CAUSA 2019]]</f>
        <v>199</v>
      </c>
      <c r="F201" s="1">
        <f>+Tabla15[[#This Row],[0]]*Tabla15[[#This Row],[NOMBRE DE LA CAUSA 2019]]</f>
        <v>199</v>
      </c>
      <c r="G201" s="6" t="s">
        <v>17</v>
      </c>
      <c r="H201" s="6"/>
      <c r="I201" s="6" t="s">
        <v>473</v>
      </c>
      <c r="J201" s="1" t="s">
        <v>18</v>
      </c>
      <c r="K201" s="1" t="s">
        <v>19</v>
      </c>
      <c r="L201" s="6" t="s">
        <v>660</v>
      </c>
      <c r="M201" s="5">
        <v>1955</v>
      </c>
      <c r="N201" s="1" t="str">
        <f>+Tabla15[[#This Row],[NOMBRE DE LA CAUSA 2017]]</f>
        <v>ILEGALIDAD DEL ACTO ADMINISTRATIVO QUE IMPONE SANCION POR FALTA ADUANERA DE LOS TRANSPORTADORES</v>
      </c>
    </row>
    <row r="202" spans="1:14" ht="15" customHeight="1">
      <c r="A202" s="1">
        <f>+Tabla15[[#This Row],[1]]</f>
        <v>200</v>
      </c>
      <c r="B202" s="1" t="s">
        <v>649</v>
      </c>
      <c r="C202" s="1">
        <v>1</v>
      </c>
      <c r="D202" s="1">
        <f>+IF(Tabla15[[#This Row],[NOMBRE DE LA CAUSA 2018]]=0,0,1)</f>
        <v>1</v>
      </c>
      <c r="E202" s="1">
        <f>+E201+Tabla15[[#This Row],[NOMBRE DE LA CAUSA 2019]]</f>
        <v>200</v>
      </c>
      <c r="F202" s="1">
        <f>+Tabla15[[#This Row],[0]]*Tabla15[[#This Row],[NOMBRE DE LA CAUSA 2019]]</f>
        <v>200</v>
      </c>
      <c r="G202" s="6" t="s">
        <v>17</v>
      </c>
      <c r="H202" s="6"/>
      <c r="I202" s="6" t="s">
        <v>473</v>
      </c>
      <c r="J202" s="1" t="s">
        <v>18</v>
      </c>
      <c r="K202" s="1" t="s">
        <v>19</v>
      </c>
      <c r="L202" s="6" t="s">
        <v>650</v>
      </c>
      <c r="M202" s="5">
        <v>1950</v>
      </c>
      <c r="N202" s="1" t="str">
        <f>+Tabla15[[#This Row],[NOMBRE DE LA CAUSA 2017]]</f>
        <v>ILEGALIDAD DEL ACTO ADMINISTRATIVO QUE IMPONE SANCION POR FALTA ADUANERA DE LOS USUARIOS ADUANEROS PERMANENTES</v>
      </c>
    </row>
    <row r="203" spans="1:14" ht="15" customHeight="1">
      <c r="A203" s="1">
        <f>+Tabla15[[#This Row],[1]]</f>
        <v>201</v>
      </c>
      <c r="B203" s="1" t="s">
        <v>653</v>
      </c>
      <c r="C203" s="1">
        <v>1</v>
      </c>
      <c r="D203" s="1">
        <f>+IF(Tabla15[[#This Row],[NOMBRE DE LA CAUSA 2018]]=0,0,1)</f>
        <v>1</v>
      </c>
      <c r="E203" s="1">
        <f>+E202+Tabla15[[#This Row],[NOMBRE DE LA CAUSA 2019]]</f>
        <v>201</v>
      </c>
      <c r="F203" s="1">
        <f>+Tabla15[[#This Row],[0]]*Tabla15[[#This Row],[NOMBRE DE LA CAUSA 2019]]</f>
        <v>201</v>
      </c>
      <c r="G203" s="6" t="s">
        <v>17</v>
      </c>
      <c r="H203" s="6"/>
      <c r="I203" s="6" t="s">
        <v>473</v>
      </c>
      <c r="J203" s="1" t="s">
        <v>18</v>
      </c>
      <c r="K203" s="1" t="s">
        <v>19</v>
      </c>
      <c r="L203" s="6" t="s">
        <v>654</v>
      </c>
      <c r="M203" s="5">
        <v>1952</v>
      </c>
      <c r="N203" s="1" t="str">
        <f>+Tabla15[[#This Row],[NOMBRE DE LA CAUSA 2017]]</f>
        <v>ILEGALIDAD DEL ACTO ADMINISTRATIVO QUE IMPONE SANCION POR FALTA ADUANERA DE LOS USUARIOS INDUSTRIALES Y COMERCIALES DE ZONA FRANCA</v>
      </c>
    </row>
    <row r="204" spans="1:14" ht="15" customHeight="1">
      <c r="A204" s="1">
        <f>+Tabla15[[#This Row],[1]]</f>
        <v>202</v>
      </c>
      <c r="B204" s="1" t="s">
        <v>651</v>
      </c>
      <c r="C204" s="1">
        <v>1</v>
      </c>
      <c r="D204" s="1">
        <f>+IF(Tabla15[[#This Row],[NOMBRE DE LA CAUSA 2018]]=0,0,1)</f>
        <v>1</v>
      </c>
      <c r="E204" s="1">
        <f>+E203+Tabla15[[#This Row],[NOMBRE DE LA CAUSA 2019]]</f>
        <v>202</v>
      </c>
      <c r="F204" s="1">
        <f>+Tabla15[[#This Row],[0]]*Tabla15[[#This Row],[NOMBRE DE LA CAUSA 2019]]</f>
        <v>202</v>
      </c>
      <c r="G204" s="6" t="s">
        <v>17</v>
      </c>
      <c r="H204" s="6"/>
      <c r="I204" s="6" t="s">
        <v>473</v>
      </c>
      <c r="J204" s="1" t="s">
        <v>18</v>
      </c>
      <c r="K204" s="1" t="s">
        <v>19</v>
      </c>
      <c r="L204" s="6" t="s">
        <v>652</v>
      </c>
      <c r="M204" s="5">
        <v>1951</v>
      </c>
      <c r="N204" s="1" t="str">
        <f>+Tabla15[[#This Row],[NOMBRE DE LA CAUSA 2017]]</f>
        <v>ILEGALIDAD DEL ACTO ADMINISTRATIVO QUE IMPONE SANCION POR FALTA ADUANERA DE LOS USUARIOS OPERADORES DE ZONA FRANCA</v>
      </c>
    </row>
    <row r="205" spans="1:14" ht="15" customHeight="1">
      <c r="A205" s="1">
        <f>+Tabla15[[#This Row],[1]]</f>
        <v>203</v>
      </c>
      <c r="B205" s="1" t="s">
        <v>663</v>
      </c>
      <c r="C205" s="1">
        <v>1</v>
      </c>
      <c r="D205" s="1">
        <f>+IF(Tabla15[[#This Row],[NOMBRE DE LA CAUSA 2018]]=0,0,1)</f>
        <v>1</v>
      </c>
      <c r="E205" s="1">
        <f>+E204+Tabla15[[#This Row],[NOMBRE DE LA CAUSA 2019]]</f>
        <v>203</v>
      </c>
      <c r="F205" s="1">
        <f>+Tabla15[[#This Row],[0]]*Tabla15[[#This Row],[NOMBRE DE LA CAUSA 2019]]</f>
        <v>203</v>
      </c>
      <c r="G205" s="6" t="s">
        <v>17</v>
      </c>
      <c r="H205" s="6"/>
      <c r="I205" s="6" t="s">
        <v>473</v>
      </c>
      <c r="J205" s="1" t="s">
        <v>18</v>
      </c>
      <c r="K205" s="1" t="s">
        <v>19</v>
      </c>
      <c r="L205" s="6" t="s">
        <v>664</v>
      </c>
      <c r="M205" s="5">
        <v>1957</v>
      </c>
      <c r="N205" s="1" t="str">
        <f>+Tabla15[[#This Row],[NOMBRE DE LA CAUSA 2017]]</f>
        <v>ILEGALIDAD DEL ACTO ADMINISTRATIVO QUE IMPONE SANCION POR FALTA ADUANERA EN MATERIA DE VALORACION DE MERCANCIAS</v>
      </c>
    </row>
    <row r="206" spans="1:14" ht="15" customHeight="1">
      <c r="A206" s="1">
        <f>+Tabla15[[#This Row],[1]]</f>
        <v>204</v>
      </c>
      <c r="B206" s="1" t="s">
        <v>592</v>
      </c>
      <c r="C206" s="1">
        <v>1</v>
      </c>
      <c r="D206" s="1">
        <f>+IF(Tabla15[[#This Row],[NOMBRE DE LA CAUSA 2018]]=0,0,1)</f>
        <v>1</v>
      </c>
      <c r="E206" s="1">
        <f>+E205+Tabla15[[#This Row],[NOMBRE DE LA CAUSA 2019]]</f>
        <v>204</v>
      </c>
      <c r="F206" s="1">
        <f>+Tabla15[[#This Row],[0]]*Tabla15[[#This Row],[NOMBRE DE LA CAUSA 2019]]</f>
        <v>204</v>
      </c>
      <c r="G206" s="6" t="s">
        <v>17</v>
      </c>
      <c r="I206" s="6" t="s">
        <v>473</v>
      </c>
      <c r="J206" s="1" t="s">
        <v>18</v>
      </c>
      <c r="K206" s="1" t="s">
        <v>19</v>
      </c>
      <c r="L206" s="6" t="s">
        <v>593</v>
      </c>
      <c r="M206" s="5">
        <v>1919</v>
      </c>
      <c r="N206" s="1" t="str">
        <f>+Tabla15[[#This Row],[NOMBRE DE LA CAUSA 2017]]</f>
        <v>ILEGALIDAD DEL ACTO ADMINISTRATIVO QUE IMPONE SANCION POR INCONSISTENCIAS EN LA DECLARACION INFORMATIVA DE PRECIOS DE TRANSFERENCIA</v>
      </c>
    </row>
    <row r="207" spans="1:14" ht="15" customHeight="1">
      <c r="A207" s="1">
        <f>+Tabla15[[#This Row],[1]]</f>
        <v>205</v>
      </c>
      <c r="B207" s="1" t="s">
        <v>598</v>
      </c>
      <c r="C207" s="1">
        <v>1</v>
      </c>
      <c r="D207" s="1">
        <f>+IF(Tabla15[[#This Row],[NOMBRE DE LA CAUSA 2018]]=0,0,1)</f>
        <v>1</v>
      </c>
      <c r="E207" s="1">
        <f>+E206+Tabla15[[#This Row],[NOMBRE DE LA CAUSA 2019]]</f>
        <v>205</v>
      </c>
      <c r="F207" s="1">
        <f>+Tabla15[[#This Row],[0]]*Tabla15[[#This Row],[NOMBRE DE LA CAUSA 2019]]</f>
        <v>205</v>
      </c>
      <c r="G207" s="6" t="s">
        <v>17</v>
      </c>
      <c r="I207" s="6" t="s">
        <v>473</v>
      </c>
      <c r="J207" s="1" t="s">
        <v>18</v>
      </c>
      <c r="K207" s="1" t="s">
        <v>19</v>
      </c>
      <c r="L207" s="6" t="s">
        <v>599</v>
      </c>
      <c r="M207" s="5">
        <v>1922</v>
      </c>
      <c r="N207" s="1" t="str">
        <f>+Tabla15[[#This Row],[NOMBRE DE LA CAUSA 2017]]</f>
        <v>ILEGALIDAD DEL ACTO ADMINISTRATIVO QUE IMPONE SANCION POR INCONSISTENCIAS EN LA DOCUMENTACION COMPROBATORIA DE PRECIOS DE TRANSFERENCIA</v>
      </c>
    </row>
    <row r="208" spans="1:14" ht="15" customHeight="1">
      <c r="A208" s="1">
        <f>+Tabla15[[#This Row],[1]]</f>
        <v>206</v>
      </c>
      <c r="B208" s="1" t="s">
        <v>606</v>
      </c>
      <c r="C208" s="1">
        <v>1</v>
      </c>
      <c r="D208" s="1">
        <f>+IF(Tabla15[[#This Row],[NOMBRE DE LA CAUSA 2018]]=0,0,1)</f>
        <v>1</v>
      </c>
      <c r="E208" s="1">
        <f>+E207+Tabla15[[#This Row],[NOMBRE DE LA CAUSA 2019]]</f>
        <v>206</v>
      </c>
      <c r="F208" s="1">
        <f>+Tabla15[[#This Row],[0]]*Tabla15[[#This Row],[NOMBRE DE LA CAUSA 2019]]</f>
        <v>206</v>
      </c>
      <c r="G208" s="6" t="s">
        <v>17</v>
      </c>
      <c r="I208" s="6" t="s">
        <v>473</v>
      </c>
      <c r="J208" s="1" t="s">
        <v>18</v>
      </c>
      <c r="K208" s="1" t="s">
        <v>19</v>
      </c>
      <c r="L208" s="6" t="s">
        <v>607</v>
      </c>
      <c r="M208" s="5">
        <v>1926</v>
      </c>
      <c r="N208" s="1" t="str">
        <f>+Tabla15[[#This Row],[NOMBRE DE LA CAUSA 2017]]</f>
        <v>ILEGALIDAD DEL ACTO ADMINISTRATIVO QUE IMPONE SANCION POR INCONSISTENCIAS EN LA PRESENTACION DE INFORMACION EXOGENA</v>
      </c>
    </row>
    <row r="209" spans="1:14" ht="15" customHeight="1">
      <c r="A209" s="1">
        <f>+Tabla15[[#This Row],[1]]</f>
        <v>207</v>
      </c>
      <c r="B209" s="6" t="s">
        <v>1407</v>
      </c>
      <c r="C209" s="1">
        <v>1</v>
      </c>
      <c r="D209" s="1">
        <f>+IF(Tabla15[[#This Row],[NOMBRE DE LA CAUSA 2018]]=0,0,1)</f>
        <v>1</v>
      </c>
      <c r="E209" s="1">
        <f>+E208+Tabla15[[#This Row],[NOMBRE DE LA CAUSA 2019]]</f>
        <v>207</v>
      </c>
      <c r="F209" s="1">
        <f>+Tabla15[[#This Row],[0]]*Tabla15[[#This Row],[NOMBRE DE LA CAUSA 2019]]</f>
        <v>207</v>
      </c>
      <c r="G209" s="1" t="s">
        <v>746</v>
      </c>
      <c r="I209" s="6" t="s">
        <v>473</v>
      </c>
      <c r="K209" s="6" t="s">
        <v>19</v>
      </c>
      <c r="L209" s="6" t="s">
        <v>1408</v>
      </c>
      <c r="M209" s="36">
        <v>2321</v>
      </c>
      <c r="N209" s="1" t="str">
        <f>+Tabla15[[#This Row],[NOMBRE DE LA CAUSA 2017]]</f>
        <v>ILEGALIDAD DEL ACTO ADMINISTRATIVO QUE IMPONE SANCION POR INDEBIDA CANALIZACION DE DIVISAS</v>
      </c>
    </row>
    <row r="210" spans="1:14" ht="15" customHeight="1">
      <c r="A210" s="1">
        <f>+Tabla15[[#This Row],[1]]</f>
        <v>208</v>
      </c>
      <c r="B210" s="6" t="s">
        <v>532</v>
      </c>
      <c r="C210" s="1">
        <v>1</v>
      </c>
      <c r="D210" s="1">
        <f>+IF(Tabla15[[#This Row],[NOMBRE DE LA CAUSA 2018]]=0,0,1)</f>
        <v>1</v>
      </c>
      <c r="E210" s="1">
        <f>+E209+Tabla15[[#This Row],[NOMBRE DE LA CAUSA 2019]]</f>
        <v>208</v>
      </c>
      <c r="F210" s="1">
        <f>+Tabla15[[#This Row],[0]]*Tabla15[[#This Row],[NOMBRE DE LA CAUSA 2019]]</f>
        <v>208</v>
      </c>
      <c r="G210" s="6" t="s">
        <v>17</v>
      </c>
      <c r="J210" s="1" t="s">
        <v>18</v>
      </c>
      <c r="K210" s="1" t="s">
        <v>19</v>
      </c>
      <c r="L210" s="6" t="s">
        <v>533</v>
      </c>
      <c r="M210" s="5">
        <v>1885</v>
      </c>
      <c r="N210" s="1" t="str">
        <f>+Tabla15[[#This Row],[NOMBRE DE LA CAUSA 2017]]</f>
        <v>ILEGALIDAD DEL ACTO ADMINISTRATIVO QUE IMPONE SANCION POR INFRACCION DE TRANSITO</v>
      </c>
    </row>
    <row r="211" spans="1:14" ht="15" customHeight="1">
      <c r="A211" s="1">
        <f>+Tabla15[[#This Row],[1]]</f>
        <v>209</v>
      </c>
      <c r="B211" s="6" t="s">
        <v>1415</v>
      </c>
      <c r="C211" s="1">
        <v>1</v>
      </c>
      <c r="D211" s="1">
        <f>+IF(Tabla15[[#This Row],[NOMBRE DE LA CAUSA 2018]]=0,0,1)</f>
        <v>1</v>
      </c>
      <c r="E211" s="1">
        <f>+E210+Tabla15[[#This Row],[NOMBRE DE LA CAUSA 2019]]</f>
        <v>209</v>
      </c>
      <c r="F211" s="1">
        <f>+Tabla15[[#This Row],[0]]*Tabla15[[#This Row],[NOMBRE DE LA CAUSA 2019]]</f>
        <v>209</v>
      </c>
      <c r="G211" s="1" t="s">
        <v>746</v>
      </c>
      <c r="I211" s="6" t="s">
        <v>473</v>
      </c>
      <c r="K211" s="6" t="s">
        <v>19</v>
      </c>
      <c r="L211" s="6" t="s">
        <v>1416</v>
      </c>
      <c r="M211" s="36">
        <v>2325</v>
      </c>
      <c r="N211" s="1" t="str">
        <f>+Tabla15[[#This Row],[NOMBRE DE LA CAUSA 2017]]</f>
        <v>ILEGALIDAD DEL ACTO ADMINISTRATIVO QUE IMPONE SANCION POR INFRACCIONES CAMBIARIAS</v>
      </c>
    </row>
    <row r="212" spans="1:14" ht="15" customHeight="1">
      <c r="A212" s="1">
        <f>+Tabla15[[#This Row],[1]]</f>
        <v>210</v>
      </c>
      <c r="B212" s="1" t="s">
        <v>602</v>
      </c>
      <c r="C212" s="1">
        <v>1</v>
      </c>
      <c r="D212" s="1">
        <f>+IF(Tabla15[[#This Row],[NOMBRE DE LA CAUSA 2018]]=0,0,1)</f>
        <v>1</v>
      </c>
      <c r="E212" s="1">
        <f>+E211+Tabla15[[#This Row],[NOMBRE DE LA CAUSA 2019]]</f>
        <v>210</v>
      </c>
      <c r="F212" s="1">
        <f>+Tabla15[[#This Row],[0]]*Tabla15[[#This Row],[NOMBRE DE LA CAUSA 2019]]</f>
        <v>210</v>
      </c>
      <c r="G212" s="6" t="s">
        <v>17</v>
      </c>
      <c r="I212" s="6" t="s">
        <v>473</v>
      </c>
      <c r="J212" s="1" t="s">
        <v>18</v>
      </c>
      <c r="K212" s="1" t="s">
        <v>19</v>
      </c>
      <c r="L212" s="6" t="s">
        <v>603</v>
      </c>
      <c r="M212" s="5">
        <v>1924</v>
      </c>
      <c r="N212" s="1" t="str">
        <f>+Tabla15[[#This Row],[NOMBRE DE LA CAUSA 2017]]</f>
        <v>ILEGALIDAD DEL ACTO ADMINISTRATIVO QUE IMPONE SANCION POR LA NO PRESENTACION DE INFORMACION EXOGENA</v>
      </c>
    </row>
    <row r="213" spans="1:14" ht="15" customHeight="1">
      <c r="A213" s="1">
        <f>+Tabla15[[#This Row],[1]]</f>
        <v>211</v>
      </c>
      <c r="B213" s="1" t="s">
        <v>594</v>
      </c>
      <c r="C213" s="1">
        <v>1</v>
      </c>
      <c r="D213" s="1">
        <f>+IF(Tabla15[[#This Row],[NOMBRE DE LA CAUSA 2018]]=0,0,1)</f>
        <v>1</v>
      </c>
      <c r="E213" s="1">
        <f>+E212+Tabla15[[#This Row],[NOMBRE DE LA CAUSA 2019]]</f>
        <v>211</v>
      </c>
      <c r="F213" s="1">
        <f>+Tabla15[[#This Row],[0]]*Tabla15[[#This Row],[NOMBRE DE LA CAUSA 2019]]</f>
        <v>211</v>
      </c>
      <c r="G213" s="6" t="s">
        <v>17</v>
      </c>
      <c r="I213" s="6" t="s">
        <v>473</v>
      </c>
      <c r="J213" s="1" t="s">
        <v>18</v>
      </c>
      <c r="K213" s="1" t="s">
        <v>19</v>
      </c>
      <c r="L213" s="6" t="s">
        <v>595</v>
      </c>
      <c r="M213" s="5">
        <v>1920</v>
      </c>
      <c r="N213" s="1" t="str">
        <f>+Tabla15[[#This Row],[NOMBRE DE LA CAUSA 2017]]</f>
        <v>ILEGALIDAD DEL ACTO ADMINISTRATIVO QUE IMPONE SANCION POR LA NO PRESENTACION DE LA DECLARACION INFORMATIVA DE PRECIOS DE TRANSFERENCIA</v>
      </c>
    </row>
    <row r="214" spans="1:14" ht="15" customHeight="1">
      <c r="A214" s="1">
        <f>+Tabla15[[#This Row],[1]]</f>
        <v>212</v>
      </c>
      <c r="B214" s="1" t="s">
        <v>600</v>
      </c>
      <c r="C214" s="1">
        <v>1</v>
      </c>
      <c r="D214" s="1">
        <f>+IF(Tabla15[[#This Row],[NOMBRE DE LA CAUSA 2018]]=0,0,1)</f>
        <v>1</v>
      </c>
      <c r="E214" s="1">
        <f>+E213+Tabla15[[#This Row],[NOMBRE DE LA CAUSA 2019]]</f>
        <v>212</v>
      </c>
      <c r="F214" s="1">
        <f>+Tabla15[[#This Row],[0]]*Tabla15[[#This Row],[NOMBRE DE LA CAUSA 2019]]</f>
        <v>212</v>
      </c>
      <c r="G214" s="6" t="s">
        <v>17</v>
      </c>
      <c r="I214" s="6" t="s">
        <v>473</v>
      </c>
      <c r="J214" s="1" t="s">
        <v>18</v>
      </c>
      <c r="K214" s="1" t="s">
        <v>19</v>
      </c>
      <c r="L214" s="6" t="s">
        <v>601</v>
      </c>
      <c r="M214" s="5">
        <v>1923</v>
      </c>
      <c r="N214" s="1" t="str">
        <f>+Tabla15[[#This Row],[NOMBRE DE LA CAUSA 2017]]</f>
        <v>ILEGALIDAD DEL ACTO ADMINISTRATIVO QUE IMPONE SANCION POR LA NO PRESENTACION DE LA DOCUMENTACION COMPROBATORIA DE PRECIOS DE TRANSFERENCIA</v>
      </c>
    </row>
    <row r="215" spans="1:14" ht="15" customHeight="1">
      <c r="A215" s="1">
        <f>+Tabla15[[#This Row],[1]]</f>
        <v>213</v>
      </c>
      <c r="B215" s="1" t="s">
        <v>616</v>
      </c>
      <c r="C215" s="1">
        <v>1</v>
      </c>
      <c r="D215" s="1">
        <f>+IF(Tabla15[[#This Row],[NOMBRE DE LA CAUSA 2018]]=0,0,1)</f>
        <v>1</v>
      </c>
      <c r="E215" s="1">
        <f>+E214+Tabla15[[#This Row],[NOMBRE DE LA CAUSA 2019]]</f>
        <v>213</v>
      </c>
      <c r="F215" s="1">
        <f>+Tabla15[[#This Row],[0]]*Tabla15[[#This Row],[NOMBRE DE LA CAUSA 2019]]</f>
        <v>213</v>
      </c>
      <c r="G215" s="6" t="s">
        <v>17</v>
      </c>
      <c r="J215" s="1" t="s">
        <v>18</v>
      </c>
      <c r="K215" s="1" t="s">
        <v>19</v>
      </c>
      <c r="L215" s="6" t="s">
        <v>617</v>
      </c>
      <c r="M215" s="5">
        <v>1931</v>
      </c>
      <c r="N215" s="1" t="str">
        <f>+Tabla15[[#This Row],[NOMBRE DE LA CAUSA 2017]]</f>
        <v>ILEGALIDAD DEL ACTO ADMINISTRATIVO QUE IMPONE SANCION POR LA OMISION EN LA EXPEDICION DE CERTIFICADOS</v>
      </c>
    </row>
    <row r="216" spans="1:14" ht="15" customHeight="1">
      <c r="A216" s="1">
        <f>+Tabla15[[#This Row],[1]]</f>
        <v>214</v>
      </c>
      <c r="B216" s="6" t="s">
        <v>1409</v>
      </c>
      <c r="C216" s="1">
        <v>1</v>
      </c>
      <c r="D216" s="1">
        <f>+IF(Tabla15[[#This Row],[NOMBRE DE LA CAUSA 2018]]=0,0,1)</f>
        <v>1</v>
      </c>
      <c r="E216" s="1">
        <f>+E215+Tabla15[[#This Row],[NOMBRE DE LA CAUSA 2019]]</f>
        <v>214</v>
      </c>
      <c r="F216" s="1">
        <f>+Tabla15[[#This Row],[0]]*Tabla15[[#This Row],[NOMBRE DE LA CAUSA 2019]]</f>
        <v>214</v>
      </c>
      <c r="G216" s="1" t="s">
        <v>746</v>
      </c>
      <c r="I216" s="6" t="s">
        <v>473</v>
      </c>
      <c r="K216" s="6" t="s">
        <v>19</v>
      </c>
      <c r="L216" s="6" t="s">
        <v>1410</v>
      </c>
      <c r="M216" s="36">
        <v>2322</v>
      </c>
      <c r="N216" s="1" t="str">
        <f>+Tabla15[[#This Row],[NOMBRE DE LA CAUSA 2017]]</f>
        <v>ILEGALIDAD DEL ACTO ADMINISTRATIVO QUE IMPONE SANCION POR NO CANALIZACION DE DIVISAS</v>
      </c>
    </row>
    <row r="217" spans="1:14" ht="15" customHeight="1">
      <c r="A217" s="1">
        <f>+Tabla15[[#This Row],[1]]</f>
        <v>215</v>
      </c>
      <c r="B217" s="6" t="s">
        <v>462</v>
      </c>
      <c r="C217" s="1">
        <v>1</v>
      </c>
      <c r="D217" s="1">
        <f>+IF(Tabla15[[#This Row],[NOMBRE DE LA CAUSA 2018]]=0,0,1)</f>
        <v>1</v>
      </c>
      <c r="E217" s="1">
        <f>+E216+Tabla15[[#This Row],[NOMBRE DE LA CAUSA 2019]]</f>
        <v>215</v>
      </c>
      <c r="F217" s="1">
        <f>+Tabla15[[#This Row],[0]]*Tabla15[[#This Row],[NOMBRE DE LA CAUSA 2019]]</f>
        <v>215</v>
      </c>
      <c r="G217" s="6" t="s">
        <v>17</v>
      </c>
      <c r="J217" s="1" t="s">
        <v>18</v>
      </c>
      <c r="K217" s="1" t="s">
        <v>19</v>
      </c>
      <c r="L217" s="6" t="s">
        <v>463</v>
      </c>
      <c r="M217" s="5">
        <v>825</v>
      </c>
      <c r="N217" s="1" t="str">
        <f>+Tabla15[[#This Row],[NOMBRE DE LA CAUSA 2017]]</f>
        <v>ILEGALIDAD DEL ACTO ADMINISTRATIVO QUE IMPONE SANCION POR NO PAGO DE APORTES PARAFISCALES</v>
      </c>
    </row>
    <row r="218" spans="1:14" ht="15" customHeight="1">
      <c r="A218" s="1">
        <f>+Tabla15[[#This Row],[1]]</f>
        <v>216</v>
      </c>
      <c r="B218" s="6" t="s">
        <v>1431</v>
      </c>
      <c r="C218" s="1">
        <v>1</v>
      </c>
      <c r="D218" s="1">
        <f>+IF(Tabla15[[#This Row],[NOMBRE DE LA CAUSA 2018]]=0,0,1)</f>
        <v>1</v>
      </c>
      <c r="E218" s="1">
        <f>+E217+Tabla15[[#This Row],[NOMBRE DE LA CAUSA 2019]]</f>
        <v>216</v>
      </c>
      <c r="F218" s="1">
        <f>+Tabla15[[#This Row],[0]]*Tabla15[[#This Row],[NOMBRE DE LA CAUSA 2019]]</f>
        <v>216</v>
      </c>
      <c r="G218" s="1" t="s">
        <v>746</v>
      </c>
      <c r="I218" s="6" t="s">
        <v>473</v>
      </c>
      <c r="K218" s="6" t="s">
        <v>19</v>
      </c>
      <c r="L218" s="6" t="s">
        <v>1432</v>
      </c>
      <c r="M218" s="36">
        <v>2333</v>
      </c>
      <c r="N218" s="1" t="str">
        <f>+Tabla15[[#This Row],[NOMBRE DE LA CAUSA 2017]]</f>
        <v>ILEGALIDAD DEL ACTO ADMINISTRATIVO QUE IMPONE SANCION POR NO PRESENTAR DECLARACION TRIBUTARIA</v>
      </c>
    </row>
    <row r="219" spans="1:14" ht="15" customHeight="1">
      <c r="A219" s="1">
        <f>+Tabla15[[#This Row],[1]]</f>
        <v>217</v>
      </c>
      <c r="B219" s="1" t="s">
        <v>584</v>
      </c>
      <c r="C219" s="1">
        <v>1</v>
      </c>
      <c r="D219" s="1">
        <f>+IF(Tabla15[[#This Row],[NOMBRE DE LA CAUSA 2018]]=0,0,1)</f>
        <v>1</v>
      </c>
      <c r="E219" s="1">
        <f>+E218+Tabla15[[#This Row],[NOMBRE DE LA CAUSA 2019]]</f>
        <v>217</v>
      </c>
      <c r="F219" s="1">
        <f>+Tabla15[[#This Row],[0]]*Tabla15[[#This Row],[NOMBRE DE LA CAUSA 2019]]</f>
        <v>217</v>
      </c>
      <c r="G219" s="6" t="s">
        <v>17</v>
      </c>
      <c r="I219" s="6" t="s">
        <v>473</v>
      </c>
      <c r="J219" s="1" t="s">
        <v>18</v>
      </c>
      <c r="K219" s="1" t="s">
        <v>19</v>
      </c>
      <c r="L219" s="6" t="s">
        <v>585</v>
      </c>
      <c r="M219" s="5">
        <v>1914</v>
      </c>
      <c r="N219" s="1" t="str">
        <f>+Tabla15[[#This Row],[NOMBRE DE LA CAUSA 2017]]</f>
        <v>ILEGALIDAD DEL ACTO ADMINISTRATIVO QUE IMPONE SANCION POR OMISION EN LA OBLIGACION DE LLEVAR LIBROS DE CONTABILIDAD</v>
      </c>
    </row>
    <row r="220" spans="1:14" ht="15" customHeight="1">
      <c r="A220" s="1">
        <f>+Tabla15[[#This Row],[1]]</f>
        <v>218</v>
      </c>
      <c r="B220" s="9" t="s">
        <v>1413</v>
      </c>
      <c r="C220" s="1">
        <v>1</v>
      </c>
      <c r="D220" s="1">
        <f>+IF(Tabla15[[#This Row],[NOMBRE DE LA CAUSA 2018]]=0,0,1)</f>
        <v>1</v>
      </c>
      <c r="E220" s="1">
        <f>+E219+Tabla15[[#This Row],[NOMBRE DE LA CAUSA 2019]]</f>
        <v>218</v>
      </c>
      <c r="F220" s="1">
        <f>+Tabla15[[#This Row],[0]]*Tabla15[[#This Row],[NOMBRE DE LA CAUSA 2019]]</f>
        <v>218</v>
      </c>
      <c r="G220" s="1" t="s">
        <v>746</v>
      </c>
      <c r="I220" s="6" t="s">
        <v>473</v>
      </c>
      <c r="K220" s="6" t="s">
        <v>19</v>
      </c>
      <c r="L220" s="11" t="s">
        <v>1414</v>
      </c>
      <c r="M220" s="36">
        <v>2324</v>
      </c>
      <c r="N220" s="1" t="str">
        <f>+Tabla15[[#This Row],[NOMBRE DE LA CAUSA 2017]]</f>
        <v>ILEGALIDAD DEL ACTO ADMINISTRATIVO QUE IMPONE SANCION POR OPERACIONES DE MERCADO LIBRE</v>
      </c>
    </row>
    <row r="221" spans="1:14" ht="15" customHeight="1">
      <c r="A221" s="1">
        <f>+Tabla15[[#This Row],[1]]</f>
        <v>219</v>
      </c>
      <c r="B221" s="6" t="s">
        <v>446</v>
      </c>
      <c r="C221" s="1">
        <v>1</v>
      </c>
      <c r="D221" s="1">
        <f>+IF(Tabla15[[#This Row],[NOMBRE DE LA CAUSA 2018]]=0,0,1)</f>
        <v>1</v>
      </c>
      <c r="E221" s="1">
        <f>+E220+Tabla15[[#This Row],[NOMBRE DE LA CAUSA 2019]]</f>
        <v>219</v>
      </c>
      <c r="F221" s="1">
        <f>+Tabla15[[#This Row],[0]]*Tabla15[[#This Row],[NOMBRE DE LA CAUSA 2019]]</f>
        <v>219</v>
      </c>
      <c r="G221" s="6" t="s">
        <v>17</v>
      </c>
      <c r="J221" s="1" t="s">
        <v>18</v>
      </c>
      <c r="K221" s="1" t="s">
        <v>19</v>
      </c>
      <c r="L221" s="6" t="s">
        <v>447</v>
      </c>
      <c r="M221" s="5">
        <v>813</v>
      </c>
      <c r="N221" s="1" t="str">
        <f>+Tabla15[[#This Row],[NOMBRE DE LA CAUSA 2017]]</f>
        <v>ILEGALIDAD DEL ACTO ADMINISTRATIVO QUE IMPONE SANCION POR PRACTICA RESTRICTIVA DE LA COMPETENCIA</v>
      </c>
    </row>
    <row r="222" spans="1:14" ht="15" customHeight="1">
      <c r="A222" s="1">
        <f>+Tabla15[[#This Row],[1]]</f>
        <v>220</v>
      </c>
      <c r="B222" s="6" t="s">
        <v>729</v>
      </c>
      <c r="C222" s="1">
        <v>1</v>
      </c>
      <c r="D222" s="1">
        <f>+IF(Tabla15[[#This Row],[NOMBRE DE LA CAUSA 2018]]=0,0,1)</f>
        <v>1</v>
      </c>
      <c r="E222" s="1">
        <f>+E221+Tabla15[[#This Row],[NOMBRE DE LA CAUSA 2019]]</f>
        <v>220</v>
      </c>
      <c r="F222" s="1">
        <f>+Tabla15[[#This Row],[0]]*Tabla15[[#This Row],[NOMBRE DE LA CAUSA 2019]]</f>
        <v>220</v>
      </c>
      <c r="G222" s="6" t="s">
        <v>17</v>
      </c>
      <c r="J222" s="1" t="s">
        <v>18</v>
      </c>
      <c r="K222" s="1" t="s">
        <v>19</v>
      </c>
      <c r="L222" s="6" t="s">
        <v>730</v>
      </c>
      <c r="M222" s="5">
        <v>2009</v>
      </c>
      <c r="N222" s="1" t="str">
        <f>+Tabla15[[#This Row],[NOMBRE DE LA CAUSA 2017]]</f>
        <v>ILEGALIDAD DEL ACTO ADMINISTRATIVO QUE IMPONE SANCION POR VIOLACION DE NORMAS DE DERECHO LABORAL COLECTIVO</v>
      </c>
    </row>
    <row r="223" spans="1:14" ht="15" customHeight="1">
      <c r="A223" s="1">
        <f>+Tabla15[[#This Row],[1]]</f>
        <v>221</v>
      </c>
      <c r="B223" s="6" t="s">
        <v>727</v>
      </c>
      <c r="C223" s="1">
        <v>1</v>
      </c>
      <c r="D223" s="1">
        <f>+IF(Tabla15[[#This Row],[NOMBRE DE LA CAUSA 2018]]=0,0,1)</f>
        <v>1</v>
      </c>
      <c r="E223" s="1">
        <f>+E222+Tabla15[[#This Row],[NOMBRE DE LA CAUSA 2019]]</f>
        <v>221</v>
      </c>
      <c r="F223" s="1">
        <f>+Tabla15[[#This Row],[0]]*Tabla15[[#This Row],[NOMBRE DE LA CAUSA 2019]]</f>
        <v>221</v>
      </c>
      <c r="G223" s="6" t="s">
        <v>17</v>
      </c>
      <c r="J223" s="1" t="s">
        <v>18</v>
      </c>
      <c r="K223" s="1" t="s">
        <v>19</v>
      </c>
      <c r="L223" s="6" t="s">
        <v>728</v>
      </c>
      <c r="M223" s="5">
        <v>2008</v>
      </c>
      <c r="N223" s="1" t="str">
        <f>+Tabla15[[#This Row],[NOMBRE DE LA CAUSA 2017]]</f>
        <v>ILEGALIDAD DEL ACTO ADMINISTRATIVO QUE IMPONE SANCION POR VIOLACION DE NORMAS DE DERECHO LABORAL INDIVIDUAL</v>
      </c>
    </row>
    <row r="224" spans="1:14" ht="15" customHeight="1">
      <c r="A224" s="1">
        <f>+Tabla15[[#This Row],[1]]</f>
        <v>222</v>
      </c>
      <c r="B224" s="6" t="s">
        <v>491</v>
      </c>
      <c r="C224" s="1">
        <v>1</v>
      </c>
      <c r="D224" s="1">
        <f>+IF(Tabla15[[#This Row],[NOMBRE DE LA CAUSA 2018]]=0,0,1)</f>
        <v>1</v>
      </c>
      <c r="E224" s="1">
        <f>+E223+Tabla15[[#This Row],[NOMBRE DE LA CAUSA 2019]]</f>
        <v>222</v>
      </c>
      <c r="F224" s="1">
        <f>+Tabla15[[#This Row],[0]]*Tabla15[[#This Row],[NOMBRE DE LA CAUSA 2019]]</f>
        <v>222</v>
      </c>
      <c r="G224" s="6" t="s">
        <v>17</v>
      </c>
      <c r="J224" s="1" t="s">
        <v>18</v>
      </c>
      <c r="K224" s="1" t="s">
        <v>19</v>
      </c>
      <c r="L224" s="6" t="s">
        <v>492</v>
      </c>
      <c r="M224" s="5">
        <v>840</v>
      </c>
      <c r="N224" s="1" t="str">
        <f>+Tabla15[[#This Row],[NOMBRE DE LA CAUSA 2017]]</f>
        <v>ILEGALIDAD DEL ACTO ADMINISTRATIVO QUE IMPONE SANCION POR VIOLACION DE NORMAS DE PROTECCION AMBIENTAL</v>
      </c>
    </row>
    <row r="225" spans="1:14" ht="15" customHeight="1">
      <c r="A225" s="1">
        <f>+Tabla15[[#This Row],[1]]</f>
        <v>223</v>
      </c>
      <c r="B225" s="6" t="s">
        <v>731</v>
      </c>
      <c r="C225" s="1">
        <v>1</v>
      </c>
      <c r="D225" s="1">
        <f>+IF(Tabla15[[#This Row],[NOMBRE DE LA CAUSA 2018]]=0,0,1)</f>
        <v>1</v>
      </c>
      <c r="E225" s="1">
        <f>+E224+Tabla15[[#This Row],[NOMBRE DE LA CAUSA 2019]]</f>
        <v>223</v>
      </c>
      <c r="F225" s="1">
        <f>+Tabla15[[#This Row],[0]]*Tabla15[[#This Row],[NOMBRE DE LA CAUSA 2019]]</f>
        <v>223</v>
      </c>
      <c r="G225" s="1" t="s">
        <v>17</v>
      </c>
      <c r="J225" s="1" t="s">
        <v>18</v>
      </c>
      <c r="K225" s="1" t="s">
        <v>19</v>
      </c>
      <c r="L225" s="6" t="s">
        <v>732</v>
      </c>
      <c r="M225" s="5">
        <v>2011</v>
      </c>
      <c r="N225" s="1" t="str">
        <f>+Tabla15[[#This Row],[NOMBRE DE LA CAUSA 2017]]</f>
        <v>ILEGALIDAD DEL ACTO ADMINISTRATIVO QUE IMPONE SANCION POR VIOLACION DE NORMAS DEL SISTEMA DE SEGURIDAD SOCIAL INTEGRAL</v>
      </c>
    </row>
    <row r="226" spans="1:14" ht="15" customHeight="1">
      <c r="A226" s="1">
        <f>+Tabla15[[#This Row],[1]]</f>
        <v>224</v>
      </c>
      <c r="B226" s="6" t="s">
        <v>495</v>
      </c>
      <c r="C226" s="1">
        <v>1</v>
      </c>
      <c r="D226" s="1">
        <f>+IF(Tabla15[[#This Row],[NOMBRE DE LA CAUSA 2018]]=0,0,1)</f>
        <v>1</v>
      </c>
      <c r="E226" s="1">
        <f>+E225+Tabla15[[#This Row],[NOMBRE DE LA CAUSA 2019]]</f>
        <v>224</v>
      </c>
      <c r="F226" s="1">
        <f>+Tabla15[[#This Row],[0]]*Tabla15[[#This Row],[NOMBRE DE LA CAUSA 2019]]</f>
        <v>224</v>
      </c>
      <c r="G226" s="6" t="s">
        <v>17</v>
      </c>
      <c r="J226" s="1" t="s">
        <v>18</v>
      </c>
      <c r="K226" s="1" t="s">
        <v>19</v>
      </c>
      <c r="L226" s="6" t="s">
        <v>496</v>
      </c>
      <c r="M226" s="5">
        <v>843</v>
      </c>
      <c r="N226" s="1" t="str">
        <f>+Tabla15[[#This Row],[NOMBRE DE LA CAUSA 2017]]</f>
        <v>ILEGALIDAD DEL ACTO ADMINISTRATIVO QUE IMPONE SANCION POR VIOLACION DE NORMAS SOBRE CONTRATO DE APRENDIZAJE</v>
      </c>
    </row>
    <row r="227" spans="1:14" ht="15" customHeight="1">
      <c r="A227" s="1">
        <f>+Tabla15[[#This Row],[1]]</f>
        <v>225</v>
      </c>
      <c r="B227" s="6" t="s">
        <v>1411</v>
      </c>
      <c r="C227" s="1">
        <v>1</v>
      </c>
      <c r="D227" s="1">
        <f>+IF(Tabla15[[#This Row],[NOMBRE DE LA CAUSA 2018]]=0,0,1)</f>
        <v>1</v>
      </c>
      <c r="E227" s="1">
        <f>+E226+Tabla15[[#This Row],[NOMBRE DE LA CAUSA 2019]]</f>
        <v>225</v>
      </c>
      <c r="F227" s="1">
        <f>+Tabla15[[#This Row],[0]]*Tabla15[[#This Row],[NOMBRE DE LA CAUSA 2019]]</f>
        <v>225</v>
      </c>
      <c r="G227" s="1" t="s">
        <v>746</v>
      </c>
      <c r="I227" s="6" t="s">
        <v>473</v>
      </c>
      <c r="K227" s="6" t="s">
        <v>19</v>
      </c>
      <c r="L227" s="6" t="s">
        <v>1412</v>
      </c>
      <c r="M227" s="36">
        <v>2323</v>
      </c>
      <c r="N227" s="1" t="str">
        <f>+Tabla15[[#This Row],[NOMBRE DE LA CAUSA 2017]]</f>
        <v>ILEGALIDAD DEL ACTO ADMINISTRATIVO QUE IMPONE SANCION RELACIONADA CON CUENTAS DE COMPENSACION</v>
      </c>
    </row>
    <row r="228" spans="1:14" ht="15" customHeight="1">
      <c r="A228" s="1">
        <f>+Tabla15[[#This Row],[1]]</f>
        <v>226</v>
      </c>
      <c r="B228" s="1" t="s">
        <v>743</v>
      </c>
      <c r="C228" s="1">
        <v>1</v>
      </c>
      <c r="D228" s="1">
        <f>+IF(Tabla15[[#This Row],[NOMBRE DE LA CAUSA 2018]]=0,0,1)</f>
        <v>1</v>
      </c>
      <c r="E228" s="1">
        <f>+E227+Tabla15[[#This Row],[NOMBRE DE LA CAUSA 2019]]</f>
        <v>226</v>
      </c>
      <c r="F228" s="1">
        <f>+Tabla15[[#This Row],[0]]*Tabla15[[#This Row],[NOMBRE DE LA CAUSA 2019]]</f>
        <v>226</v>
      </c>
      <c r="G228" s="6" t="s">
        <v>17</v>
      </c>
      <c r="J228" s="1" t="s">
        <v>18</v>
      </c>
      <c r="K228" s="31" t="s">
        <v>19</v>
      </c>
      <c r="L228" s="1" t="s">
        <v>744</v>
      </c>
      <c r="M228" s="5">
        <v>2024</v>
      </c>
      <c r="N228" s="1" t="str">
        <f>+Tabla15[[#This Row],[NOMBRE DE LA CAUSA 2017]]</f>
        <v>ILEGALIDAD DEL ACTO ADMINISTRATIVO QUE IMPONE SANCIONES DERIVADAS DE LA FACULTAD DE INSPECCION, VIGILANCIA Y CONTROL</v>
      </c>
    </row>
    <row r="229" spans="1:14" ht="15" customHeight="1">
      <c r="A229" s="1">
        <f>+Tabla15[[#This Row],[1]]</f>
        <v>227</v>
      </c>
      <c r="B229" s="1" t="s">
        <v>798</v>
      </c>
      <c r="C229" s="1">
        <v>1</v>
      </c>
      <c r="D229" s="1">
        <f>+IF(Tabla15[[#This Row],[NOMBRE DE LA CAUSA 2018]]=0,0,1)</f>
        <v>1</v>
      </c>
      <c r="E229" s="1">
        <f>+E228+Tabla15[[#This Row],[NOMBRE DE LA CAUSA 2019]]</f>
        <v>227</v>
      </c>
      <c r="F229" s="1">
        <f>+Tabla15[[#This Row],[0]]*Tabla15[[#This Row],[NOMBRE DE LA CAUSA 2019]]</f>
        <v>227</v>
      </c>
      <c r="G229" s="1" t="s">
        <v>746</v>
      </c>
      <c r="K229" s="1" t="s">
        <v>19</v>
      </c>
      <c r="L229" s="1" t="s">
        <v>799</v>
      </c>
      <c r="M229" s="5">
        <v>2048</v>
      </c>
      <c r="N229" s="1" t="str">
        <f>+Tabla15[[#This Row],[NOMBRE DE LA CAUSA 2017]]</f>
        <v>ILEGALIDAD DEL ACTO ADMINISTRATIVO QUE INTERPRETA UNILATERALMENTE EL CONTRATO</v>
      </c>
    </row>
    <row r="230" spans="1:14" ht="15" customHeight="1">
      <c r="A230" s="1">
        <f>+Tabla15[[#This Row],[1]]</f>
        <v>228</v>
      </c>
      <c r="B230" s="1" t="s">
        <v>472</v>
      </c>
      <c r="C230" s="1">
        <v>1</v>
      </c>
      <c r="D230" s="1">
        <f>+IF(Tabla15[[#This Row],[NOMBRE DE LA CAUSA 2018]]=0,0,1)</f>
        <v>1</v>
      </c>
      <c r="E230" s="1">
        <f>+E229+Tabla15[[#This Row],[NOMBRE DE LA CAUSA 2019]]</f>
        <v>228</v>
      </c>
      <c r="F230" s="1">
        <f>+Tabla15[[#This Row],[0]]*Tabla15[[#This Row],[NOMBRE DE LA CAUSA 2019]]</f>
        <v>228</v>
      </c>
      <c r="G230" s="6" t="s">
        <v>17</v>
      </c>
      <c r="I230" s="6" t="s">
        <v>473</v>
      </c>
      <c r="J230" s="1" t="s">
        <v>18</v>
      </c>
      <c r="K230" s="1" t="s">
        <v>19</v>
      </c>
      <c r="L230" s="6" t="s">
        <v>474</v>
      </c>
      <c r="M230" s="5">
        <v>831</v>
      </c>
      <c r="N230" s="1" t="str">
        <f>+Tabla15[[#This Row],[NOMBRE DE LA CAUSA 2017]]</f>
        <v>ILEGALIDAD DEL ACTO ADMINISTRATIVO QUE LIBRA MANDAMIENTO DE PAGO</v>
      </c>
    </row>
    <row r="231" spans="1:14" ht="15" customHeight="1">
      <c r="A231" s="1">
        <f>+Tabla15[[#This Row],[1]]</f>
        <v>229</v>
      </c>
      <c r="B231" s="6" t="s">
        <v>1421</v>
      </c>
      <c r="C231" s="1">
        <v>1</v>
      </c>
      <c r="D231" s="1">
        <f>+IF(Tabla15[[#This Row],[NOMBRE DE LA CAUSA 2018]]=0,0,1)</f>
        <v>1</v>
      </c>
      <c r="E231" s="1">
        <f>+E230+Tabla15[[#This Row],[NOMBRE DE LA CAUSA 2019]]</f>
        <v>229</v>
      </c>
      <c r="F231" s="1">
        <f>+Tabla15[[#This Row],[0]]*Tabla15[[#This Row],[NOMBRE DE LA CAUSA 2019]]</f>
        <v>229</v>
      </c>
      <c r="G231" s="1" t="s">
        <v>746</v>
      </c>
      <c r="I231" s="6" t="s">
        <v>473</v>
      </c>
      <c r="K231" s="6" t="s">
        <v>19</v>
      </c>
      <c r="L231" s="6" t="s">
        <v>1422</v>
      </c>
      <c r="M231" s="36">
        <v>2328</v>
      </c>
      <c r="N231" s="1" t="str">
        <f>+Tabla15[[#This Row],[NOMBRE DE LA CAUSA 2017]]</f>
        <v>ILEGALIDAD DEL ACTO ADMINISTRATIVO QUE LIQUIDA IMPUESTO ARMAS, MUNICIONES Y EXPLOSIVOS</v>
      </c>
    </row>
    <row r="232" spans="1:14" ht="15" customHeight="1">
      <c r="A232" s="1">
        <f>+Tabla15[[#This Row],[1]]</f>
        <v>230</v>
      </c>
      <c r="B232" s="1" t="s">
        <v>330</v>
      </c>
      <c r="C232" s="1">
        <v>1</v>
      </c>
      <c r="D232" s="1">
        <f>+IF(Tabla15[[#This Row],[NOMBRE DE LA CAUSA 2018]]=0,0,1)</f>
        <v>1</v>
      </c>
      <c r="E232" s="1">
        <f>+E231+Tabla15[[#This Row],[NOMBRE DE LA CAUSA 2019]]</f>
        <v>230</v>
      </c>
      <c r="F232" s="1">
        <f>+Tabla15[[#This Row],[0]]*Tabla15[[#This Row],[NOMBRE DE LA CAUSA 2019]]</f>
        <v>230</v>
      </c>
      <c r="G232" s="1" t="s">
        <v>17</v>
      </c>
      <c r="J232" s="1" t="s">
        <v>18</v>
      </c>
      <c r="K232" s="1" t="s">
        <v>19</v>
      </c>
      <c r="L232" s="1" t="s">
        <v>331</v>
      </c>
      <c r="M232" s="5">
        <v>539</v>
      </c>
      <c r="N232" s="1" t="str">
        <f>+Tabla15[[#This Row],[NOMBRE DE LA CAUSA 2017]]</f>
        <v>ILEGALIDAD DEL ACTO ADMINISTRATIVO QUE LIQUIDA LA PENSION - ACCION DE LESIVIDAD</v>
      </c>
    </row>
    <row r="233" spans="1:14" ht="15" customHeight="1">
      <c r="A233" s="1">
        <f>+Tabla15[[#This Row],[1]]</f>
        <v>231</v>
      </c>
      <c r="B233" s="1" t="s">
        <v>248</v>
      </c>
      <c r="C233" s="1">
        <v>1</v>
      </c>
      <c r="D233" s="1">
        <f>+IF(Tabla15[[#This Row],[NOMBRE DE LA CAUSA 2018]]=0,0,1)</f>
        <v>1</v>
      </c>
      <c r="E233" s="1">
        <f>+E232+Tabla15[[#This Row],[NOMBRE DE LA CAUSA 2019]]</f>
        <v>231</v>
      </c>
      <c r="F233" s="1">
        <f>+Tabla15[[#This Row],[0]]*Tabla15[[#This Row],[NOMBRE DE LA CAUSA 2019]]</f>
        <v>231</v>
      </c>
      <c r="G233" s="1" t="s">
        <v>17</v>
      </c>
      <c r="J233" s="1" t="s">
        <v>18</v>
      </c>
      <c r="K233" s="1" t="s">
        <v>19</v>
      </c>
      <c r="L233" s="1" t="s">
        <v>249</v>
      </c>
      <c r="M233" s="5">
        <v>407</v>
      </c>
      <c r="N233" s="1" t="str">
        <f>+Tabla15[[#This Row],[NOMBRE DE LA CAUSA 2017]]</f>
        <v>ILEGALIDAD DEL ACTO ADMINISTRATIVO QUE LIQUIDA UN CONTRATO</v>
      </c>
    </row>
    <row r="234" spans="1:14" ht="15" customHeight="1">
      <c r="A234" s="1">
        <f>+Tabla15[[#This Row],[1]]</f>
        <v>232</v>
      </c>
      <c r="B234" s="6" t="s">
        <v>1358</v>
      </c>
      <c r="C234" s="1">
        <v>1</v>
      </c>
      <c r="D234" s="1">
        <f>+IF(Tabla15[[#This Row],[NOMBRE DE LA CAUSA 2018]]=0,0,1)</f>
        <v>1</v>
      </c>
      <c r="E234" s="1">
        <f>+E233+Tabla15[[#This Row],[NOMBRE DE LA CAUSA 2019]]</f>
        <v>232</v>
      </c>
      <c r="F234" s="1">
        <f>+Tabla15[[#This Row],[0]]*Tabla15[[#This Row],[NOMBRE DE LA CAUSA 2019]]</f>
        <v>232</v>
      </c>
      <c r="G234" s="1" t="s">
        <v>753</v>
      </c>
      <c r="H234" s="1" t="s">
        <v>1356</v>
      </c>
      <c r="K234" s="6" t="s">
        <v>19</v>
      </c>
      <c r="L234" s="6" t="s">
        <v>1359</v>
      </c>
      <c r="M234" s="5">
        <v>2298</v>
      </c>
      <c r="N234" s="1" t="str">
        <f>+Tabla15[[#This Row],[NOMBRE DE LA CAUSA 2017]]</f>
        <v>ILEGALIDAD DEL ACTO ADMINISTRATIVO QUE LIQUIDA UN IMPUESTO</v>
      </c>
    </row>
    <row r="235" spans="1:14" ht="15" customHeight="1">
      <c r="A235" s="1">
        <f>+Tabla15[[#This Row],[1]]</f>
        <v>233</v>
      </c>
      <c r="B235" s="6" t="s">
        <v>1423</v>
      </c>
      <c r="C235" s="1">
        <v>1</v>
      </c>
      <c r="D235" s="1">
        <f>+IF(Tabla15[[#This Row],[NOMBRE DE LA CAUSA 2018]]=0,0,1)</f>
        <v>1</v>
      </c>
      <c r="E235" s="1">
        <f>+E234+Tabla15[[#This Row],[NOMBRE DE LA CAUSA 2019]]</f>
        <v>233</v>
      </c>
      <c r="F235" s="1">
        <f>+Tabla15[[#This Row],[0]]*Tabla15[[#This Row],[NOMBRE DE LA CAUSA 2019]]</f>
        <v>233</v>
      </c>
      <c r="G235" s="1" t="s">
        <v>746</v>
      </c>
      <c r="I235" s="6" t="s">
        <v>473</v>
      </c>
      <c r="K235" s="6" t="s">
        <v>19</v>
      </c>
      <c r="L235" s="6" t="s">
        <v>1424</v>
      </c>
      <c r="M235" s="36">
        <v>2329</v>
      </c>
      <c r="N235" s="1" t="str">
        <f>+Tabla15[[#This Row],[NOMBRE DE LA CAUSA 2017]]</f>
        <v>ILEGALIDAD DEL ACTO ADMINISTRATIVO QUE LIQUIDA UNA CONTRIBUCION DE OBRA PUBLICA</v>
      </c>
    </row>
    <row r="236" spans="1:14" ht="15" customHeight="1">
      <c r="A236" s="1">
        <f>+Tabla15[[#This Row],[1]]</f>
        <v>234</v>
      </c>
      <c r="B236" s="6" t="s">
        <v>1366</v>
      </c>
      <c r="C236" s="1">
        <v>1</v>
      </c>
      <c r="D236" s="1">
        <f>+IF(Tabla15[[#This Row],[NOMBRE DE LA CAUSA 2018]]=0,0,1)</f>
        <v>1</v>
      </c>
      <c r="E236" s="1">
        <f>+E235+Tabla15[[#This Row],[NOMBRE DE LA CAUSA 2019]]</f>
        <v>234</v>
      </c>
      <c r="F236" s="1">
        <f>+Tabla15[[#This Row],[0]]*Tabla15[[#This Row],[NOMBRE DE LA CAUSA 2019]]</f>
        <v>234</v>
      </c>
      <c r="G236" s="1" t="s">
        <v>753</v>
      </c>
      <c r="H236" s="1" t="s">
        <v>1356</v>
      </c>
      <c r="K236" s="6" t="s">
        <v>19</v>
      </c>
      <c r="L236" s="6" t="s">
        <v>1367</v>
      </c>
      <c r="M236" s="5">
        <v>2302</v>
      </c>
      <c r="N236" s="1" t="str">
        <f>+Tabla15[[#This Row],[NOMBRE DE LA CAUSA 2017]]</f>
        <v>ILEGALIDAD DEL ACTO ADMINISTRATIVO QUE LIQUIDA UNA CONTRIBUCION ESPECIAL</v>
      </c>
    </row>
    <row r="237" spans="1:14" ht="15" customHeight="1">
      <c r="A237" s="1">
        <f>+Tabla15[[#This Row],[1]]</f>
        <v>235</v>
      </c>
      <c r="B237" s="6" t="s">
        <v>1362</v>
      </c>
      <c r="C237" s="1">
        <v>1</v>
      </c>
      <c r="D237" s="1">
        <f>+IF(Tabla15[[#This Row],[NOMBRE DE LA CAUSA 2018]]=0,0,1)</f>
        <v>1</v>
      </c>
      <c r="E237" s="1">
        <f>+E236+Tabla15[[#This Row],[NOMBRE DE LA CAUSA 2019]]</f>
        <v>235</v>
      </c>
      <c r="F237" s="1">
        <f>+Tabla15[[#This Row],[0]]*Tabla15[[#This Row],[NOMBRE DE LA CAUSA 2019]]</f>
        <v>235</v>
      </c>
      <c r="G237" s="1" t="s">
        <v>753</v>
      </c>
      <c r="H237" s="1" t="s">
        <v>1356</v>
      </c>
      <c r="K237" s="6" t="s">
        <v>19</v>
      </c>
      <c r="L237" s="11" t="s">
        <v>1363</v>
      </c>
      <c r="M237" s="5">
        <v>2300</v>
      </c>
      <c r="N237" s="1" t="str">
        <f>+Tabla15[[#This Row],[NOMBRE DE LA CAUSA 2017]]</f>
        <v>ILEGALIDAD DEL ACTO ADMINISTRATIVO QUE LIQUIDA UNA TASA</v>
      </c>
    </row>
    <row r="238" spans="1:14" ht="15" customHeight="1">
      <c r="A238" s="1">
        <f>+Tabla15[[#This Row],[1]]</f>
        <v>236</v>
      </c>
      <c r="B238" s="6" t="s">
        <v>479</v>
      </c>
      <c r="C238" s="1">
        <v>1</v>
      </c>
      <c r="D238" s="1">
        <f>+IF(Tabla15[[#This Row],[NOMBRE DE LA CAUSA 2018]]=0,0,1)</f>
        <v>1</v>
      </c>
      <c r="E238" s="1">
        <f>+E237+Tabla15[[#This Row],[NOMBRE DE LA CAUSA 2019]]</f>
        <v>236</v>
      </c>
      <c r="F238" s="1">
        <f>+Tabla15[[#This Row],[0]]*Tabla15[[#This Row],[NOMBRE DE LA CAUSA 2019]]</f>
        <v>236</v>
      </c>
      <c r="G238" s="6" t="s">
        <v>17</v>
      </c>
      <c r="J238" s="1" t="s">
        <v>18</v>
      </c>
      <c r="K238" s="1" t="s">
        <v>19</v>
      </c>
      <c r="L238" s="6" t="s">
        <v>480</v>
      </c>
      <c r="M238" s="5">
        <v>834</v>
      </c>
      <c r="N238" s="1" t="str">
        <f>+Tabla15[[#This Row],[NOMBRE DE LA CAUSA 2017]]</f>
        <v>ILEGALIDAD DEL ACTO ADMINISTRATIVO QUE MODIFICA PLANTA DE PERSONAL</v>
      </c>
    </row>
    <row r="239" spans="1:14" ht="15" customHeight="1">
      <c r="A239" s="1">
        <f>+Tabla15[[#This Row],[1]]</f>
        <v>237</v>
      </c>
      <c r="B239" s="6" t="s">
        <v>1474</v>
      </c>
      <c r="C239" s="1">
        <v>1</v>
      </c>
      <c r="D239" s="1">
        <f>+IF(Tabla15[[#This Row],[NOMBRE DE LA CAUSA 2018]]=0,0,1)</f>
        <v>1</v>
      </c>
      <c r="E239" s="1">
        <f>+E238+Tabla15[[#This Row],[NOMBRE DE LA CAUSA 2019]]</f>
        <v>237</v>
      </c>
      <c r="F239" s="1">
        <f>+Tabla15[[#This Row],[0]]*Tabla15[[#This Row],[NOMBRE DE LA CAUSA 2019]]</f>
        <v>237</v>
      </c>
      <c r="G239" s="1" t="s">
        <v>746</v>
      </c>
      <c r="I239" s="6" t="s">
        <v>473</v>
      </c>
      <c r="K239" s="6" t="s">
        <v>19</v>
      </c>
      <c r="L239" s="6" t="s">
        <v>1475</v>
      </c>
      <c r="M239" s="36">
        <v>2334</v>
      </c>
      <c r="N239" s="1" t="str">
        <f>+Tabla15[[#This Row],[NOMBRE DE LA CAUSA 2017]]</f>
        <v>ILEGALIDAD DEL ACTO ADMINISTRATIVO QUE NIEGA ACTUALIZACION O CANCELACION DE RUT</v>
      </c>
    </row>
    <row r="240" spans="1:14" ht="15" customHeight="1">
      <c r="A240" s="1">
        <f>+Tabla15[[#This Row],[1]]</f>
        <v>238</v>
      </c>
      <c r="B240" s="6" t="s">
        <v>1347</v>
      </c>
      <c r="C240" s="1">
        <v>1</v>
      </c>
      <c r="D240" s="1">
        <f>+IF(Tabla15[[#This Row],[NOMBRE DE LA CAUSA 2018]]=0,0,1)</f>
        <v>1</v>
      </c>
      <c r="E240" s="1">
        <f>+E239+Tabla15[[#This Row],[NOMBRE DE LA CAUSA 2019]]</f>
        <v>238</v>
      </c>
      <c r="F240" s="1">
        <f>+Tabla15[[#This Row],[0]]*Tabla15[[#This Row],[NOMBRE DE LA CAUSA 2019]]</f>
        <v>238</v>
      </c>
      <c r="G240" s="1" t="s">
        <v>746</v>
      </c>
      <c r="K240" s="6" t="s">
        <v>19</v>
      </c>
      <c r="L240" s="6" t="s">
        <v>1348</v>
      </c>
      <c r="M240" s="5">
        <v>2293</v>
      </c>
      <c r="N240" s="1" t="str">
        <f>+Tabla15[[#This Row],[NOMBRE DE LA CAUSA 2017]]</f>
        <v>ILEGALIDAD DEL ACTO ADMINISTRATIVO QUE NIEGA APORTES MINEROS</v>
      </c>
    </row>
    <row r="241" spans="1:14" ht="15" customHeight="1">
      <c r="A241" s="1">
        <f>+Tabla15[[#This Row],[1]]</f>
        <v>239</v>
      </c>
      <c r="B241" s="6" t="s">
        <v>487</v>
      </c>
      <c r="C241" s="1">
        <v>1</v>
      </c>
      <c r="D241" s="1">
        <f>+IF(Tabla15[[#This Row],[NOMBRE DE LA CAUSA 2018]]=0,0,1)</f>
        <v>1</v>
      </c>
      <c r="E241" s="1">
        <f>+E240+Tabla15[[#This Row],[NOMBRE DE LA CAUSA 2019]]</f>
        <v>239</v>
      </c>
      <c r="F241" s="1">
        <f>+Tabla15[[#This Row],[0]]*Tabla15[[#This Row],[NOMBRE DE LA CAUSA 2019]]</f>
        <v>239</v>
      </c>
      <c r="G241" s="6" t="s">
        <v>17</v>
      </c>
      <c r="J241" s="1" t="s">
        <v>18</v>
      </c>
      <c r="K241" s="1" t="s">
        <v>19</v>
      </c>
      <c r="L241" s="6" t="s">
        <v>488</v>
      </c>
      <c r="M241" s="5">
        <v>838</v>
      </c>
      <c r="N241" s="1" t="str">
        <f>+Tabla15[[#This Row],[NOMBRE DE LA CAUSA 2017]]</f>
        <v>ILEGALIDAD DEL ACTO ADMINISTRATIVO QUE NIEGA CONDONACION DE CREDITO EDUCATIVO</v>
      </c>
    </row>
    <row r="242" spans="1:14" ht="15" customHeight="1">
      <c r="A242" s="1">
        <f>+Tabla15[[#This Row],[1]]</f>
        <v>240</v>
      </c>
      <c r="B242" s="1" t="s">
        <v>483</v>
      </c>
      <c r="C242" s="1">
        <v>1</v>
      </c>
      <c r="D242" s="1">
        <f>+IF(Tabla15[[#This Row],[NOMBRE DE LA CAUSA 2018]]=0,0,1)</f>
        <v>1</v>
      </c>
      <c r="E242" s="1">
        <f>+E241+Tabla15[[#This Row],[NOMBRE DE LA CAUSA 2019]]</f>
        <v>240</v>
      </c>
      <c r="F242" s="1">
        <f>+Tabla15[[#This Row],[0]]*Tabla15[[#This Row],[NOMBRE DE LA CAUSA 2019]]</f>
        <v>240</v>
      </c>
      <c r="G242" s="6" t="s">
        <v>17</v>
      </c>
      <c r="J242" s="1" t="s">
        <v>18</v>
      </c>
      <c r="K242" s="1" t="s">
        <v>19</v>
      </c>
      <c r="L242" s="10" t="s">
        <v>484</v>
      </c>
      <c r="M242" s="5">
        <v>836</v>
      </c>
      <c r="N242" s="1" t="str">
        <f>+Tabla15[[#This Row],[NOMBRE DE LA CAUSA 2017]]</f>
        <v>ILEGALIDAD DEL ACTO ADMINISTRATIVO QUE NIEGA CREACION DE ZONA FRANCA</v>
      </c>
    </row>
    <row r="243" spans="1:14" ht="15" customHeight="1">
      <c r="A243" s="1">
        <f>+Tabla15[[#This Row],[1]]</f>
        <v>241</v>
      </c>
      <c r="B243" s="1" t="s">
        <v>667</v>
      </c>
      <c r="C243" s="1">
        <v>1</v>
      </c>
      <c r="D243" s="1">
        <f>+IF(Tabla15[[#This Row],[NOMBRE DE LA CAUSA 2018]]=0,0,1)</f>
        <v>1</v>
      </c>
      <c r="E243" s="1">
        <f>+E242+Tabla15[[#This Row],[NOMBRE DE LA CAUSA 2019]]</f>
        <v>241</v>
      </c>
      <c r="F243" s="1">
        <f>+Tabla15[[#This Row],[0]]*Tabla15[[#This Row],[NOMBRE DE LA CAUSA 2019]]</f>
        <v>241</v>
      </c>
      <c r="G243" s="6" t="s">
        <v>17</v>
      </c>
      <c r="I243" s="6" t="s">
        <v>473</v>
      </c>
      <c r="J243" s="1" t="s">
        <v>18</v>
      </c>
      <c r="K243" s="1" t="s">
        <v>19</v>
      </c>
      <c r="L243" s="6" t="s">
        <v>668</v>
      </c>
      <c r="M243" s="5">
        <v>1960</v>
      </c>
      <c r="N243" s="1" t="str">
        <f>+Tabla15[[#This Row],[NOMBRE DE LA CAUSA 2017]]</f>
        <v>ILEGALIDAD DEL ACTO ADMINISTRATIVO QUE NIEGA EL RECONOCIMIENTO E INSCRIPCION O RENOVACION DE LOS USUARIOS ADUANEROS PERMANENTES</v>
      </c>
    </row>
    <row r="244" spans="1:14" ht="15" customHeight="1">
      <c r="A244" s="1">
        <f>+Tabla15[[#This Row],[1]]</f>
        <v>242</v>
      </c>
      <c r="B244" s="1" t="s">
        <v>697</v>
      </c>
      <c r="C244" s="1">
        <v>1</v>
      </c>
      <c r="D244" s="1">
        <f>+IF(Tabla15[[#This Row],[NOMBRE DE LA CAUSA 2018]]=0,0,1)</f>
        <v>1</v>
      </c>
      <c r="E244" s="1">
        <f>+E243+Tabla15[[#This Row],[NOMBRE DE LA CAUSA 2019]]</f>
        <v>242</v>
      </c>
      <c r="F244" s="1">
        <f>+Tabla15[[#This Row],[0]]*Tabla15[[#This Row],[NOMBRE DE LA CAUSA 2019]]</f>
        <v>242</v>
      </c>
      <c r="G244" s="6" t="s">
        <v>17</v>
      </c>
      <c r="J244" s="1" t="s">
        <v>18</v>
      </c>
      <c r="K244" s="1" t="s">
        <v>19</v>
      </c>
      <c r="L244" s="6" t="s">
        <v>698</v>
      </c>
      <c r="M244" s="5">
        <v>1979</v>
      </c>
      <c r="N244" s="1" t="str">
        <f>+Tabla15[[#This Row],[NOMBRE DE LA CAUSA 2017]]</f>
        <v>ILEGALIDAD DEL ACTO ADMINISTRATIVO QUE NIEGA EXPEDICION DE HOJA DE SERVICIOS</v>
      </c>
    </row>
    <row r="245" spans="1:14" ht="15" customHeight="1">
      <c r="A245" s="1">
        <f>+Tabla15[[#This Row],[1]]</f>
        <v>243</v>
      </c>
      <c r="B245" s="1" t="s">
        <v>707</v>
      </c>
      <c r="C245" s="1">
        <v>1</v>
      </c>
      <c r="D245" s="1">
        <f>+IF(Tabla15[[#This Row],[NOMBRE DE LA CAUSA 2018]]=0,0,1)</f>
        <v>1</v>
      </c>
      <c r="E245" s="1">
        <f>+E244+Tabla15[[#This Row],[NOMBRE DE LA CAUSA 2019]]</f>
        <v>243</v>
      </c>
      <c r="F245" s="1">
        <f>+Tabla15[[#This Row],[0]]*Tabla15[[#This Row],[NOMBRE DE LA CAUSA 2019]]</f>
        <v>243</v>
      </c>
      <c r="G245" s="6" t="s">
        <v>17</v>
      </c>
      <c r="J245" s="1" t="s">
        <v>18</v>
      </c>
      <c r="K245" s="1" t="s">
        <v>19</v>
      </c>
      <c r="L245" s="6" t="s">
        <v>708</v>
      </c>
      <c r="M245" s="5">
        <v>1989</v>
      </c>
      <c r="N245" s="1" t="str">
        <f>+Tabla15[[#This Row],[NOMBRE DE LA CAUSA 2017]]</f>
        <v>ILEGALIDAD DEL ACTO ADMINISTRATIVO QUE NIEGA FINANCIACION DE ESTUDIOS</v>
      </c>
    </row>
    <row r="246" spans="1:14" ht="15" customHeight="1">
      <c r="A246" s="1">
        <f>+Tabla15[[#This Row],[1]]</f>
        <v>244</v>
      </c>
      <c r="B246" s="1" t="s">
        <v>683</v>
      </c>
      <c r="C246" s="1">
        <v>1</v>
      </c>
      <c r="D246" s="1">
        <f>+IF(Tabla15[[#This Row],[NOMBRE DE LA CAUSA 2018]]=0,0,1)</f>
        <v>1</v>
      </c>
      <c r="E246" s="1">
        <f>+E245+Tabla15[[#This Row],[NOMBRE DE LA CAUSA 2019]]</f>
        <v>244</v>
      </c>
      <c r="F246" s="1">
        <f>+Tabla15[[#This Row],[0]]*Tabla15[[#This Row],[NOMBRE DE LA CAUSA 2019]]</f>
        <v>244</v>
      </c>
      <c r="G246" s="1" t="s">
        <v>17</v>
      </c>
      <c r="J246" s="1" t="s">
        <v>18</v>
      </c>
      <c r="K246" s="1" t="s">
        <v>19</v>
      </c>
      <c r="L246" s="1" t="s">
        <v>684</v>
      </c>
      <c r="M246" s="5">
        <v>1969</v>
      </c>
      <c r="N246" s="1" t="str">
        <f>+Tabla15[[#This Row],[NOMBRE DE LA CAUSA 2017]]</f>
        <v>ILEGALIDAD DEL ACTO ADMINISTRATIVO QUE NIEGA INSCRIPCION DE FUNCIONARIO EN EL REGISTRO PUBLICO DE CARRERA ADMINISTRATIVA</v>
      </c>
    </row>
    <row r="247" spans="1:14" ht="15" customHeight="1">
      <c r="A247" s="1">
        <f>+Tabla15[[#This Row],[1]]</f>
        <v>245</v>
      </c>
      <c r="B247" s="6" t="s">
        <v>1353</v>
      </c>
      <c r="C247" s="1">
        <v>1</v>
      </c>
      <c r="D247" s="1">
        <f>+IF(Tabla15[[#This Row],[NOMBRE DE LA CAUSA 2018]]=0,0,1)</f>
        <v>1</v>
      </c>
      <c r="E247" s="1">
        <f>+E246+Tabla15[[#This Row],[NOMBRE DE LA CAUSA 2019]]</f>
        <v>245</v>
      </c>
      <c r="F247" s="1">
        <f>+Tabla15[[#This Row],[0]]*Tabla15[[#This Row],[NOMBRE DE LA CAUSA 2019]]</f>
        <v>245</v>
      </c>
      <c r="G247" s="1" t="s">
        <v>746</v>
      </c>
      <c r="K247" s="6" t="s">
        <v>19</v>
      </c>
      <c r="L247" s="6" t="s">
        <v>1354</v>
      </c>
      <c r="M247" s="5">
        <v>2296</v>
      </c>
      <c r="N247" s="1" t="str">
        <f>+Tabla15[[#This Row],[NOMBRE DE LA CAUSA 2017]]</f>
        <v>ILEGALIDAD DEL ACTO ADMINISTRATIVO QUE NIEGA INSCRIPCION DE TITULO MINERO EN EL REGISTRO MINERO</v>
      </c>
    </row>
    <row r="248" spans="1:14" ht="15" customHeight="1">
      <c r="A248" s="1">
        <f>+Tabla15[[#This Row],[1]]</f>
        <v>246</v>
      </c>
      <c r="B248" s="6" t="s">
        <v>1405</v>
      </c>
      <c r="C248" s="1">
        <v>1</v>
      </c>
      <c r="D248" s="1">
        <f>+IF(Tabla15[[#This Row],[NOMBRE DE LA CAUSA 2018]]=0,0,1)</f>
        <v>1</v>
      </c>
      <c r="E248" s="1">
        <f>+E247+Tabla15[[#This Row],[NOMBRE DE LA CAUSA 2019]]</f>
        <v>246</v>
      </c>
      <c r="F248" s="1">
        <f>+Tabla15[[#This Row],[0]]*Tabla15[[#This Row],[NOMBRE DE LA CAUSA 2019]]</f>
        <v>246</v>
      </c>
      <c r="G248" s="1" t="s">
        <v>746</v>
      </c>
      <c r="I248" s="6"/>
      <c r="K248" s="6" t="s">
        <v>19</v>
      </c>
      <c r="L248" s="6" t="s">
        <v>1406</v>
      </c>
      <c r="M248" s="17">
        <v>2336</v>
      </c>
      <c r="N248" s="1" t="str">
        <f>+Tabla15[[#This Row],[NOMBRE DE LA CAUSA 2017]]</f>
        <v>ILEGALIDAD DEL ACTO ADMINISTRATIVO QUE NIEGA INSCRIPCION EN EL REGISTRO UNICO DE VICTIMAS</v>
      </c>
    </row>
    <row r="249" spans="1:14" ht="15" customHeight="1">
      <c r="A249" s="1">
        <f>+Tabla15[[#This Row],[1]]</f>
        <v>247</v>
      </c>
      <c r="B249" s="1" t="s">
        <v>671</v>
      </c>
      <c r="C249" s="1">
        <v>1</v>
      </c>
      <c r="D249" s="1">
        <f>+IF(Tabla15[[#This Row],[NOMBRE DE LA CAUSA 2018]]=0,0,1)</f>
        <v>1</v>
      </c>
      <c r="E249" s="1">
        <f>+E248+Tabla15[[#This Row],[NOMBRE DE LA CAUSA 2019]]</f>
        <v>247</v>
      </c>
      <c r="F249" s="1">
        <f>+Tabla15[[#This Row],[0]]*Tabla15[[#This Row],[NOMBRE DE LA CAUSA 2019]]</f>
        <v>247</v>
      </c>
      <c r="G249" s="6" t="s">
        <v>17</v>
      </c>
      <c r="I249" s="6" t="s">
        <v>473</v>
      </c>
      <c r="J249" s="1" t="s">
        <v>18</v>
      </c>
      <c r="K249" s="1" t="s">
        <v>19</v>
      </c>
      <c r="L249" s="6" t="s">
        <v>672</v>
      </c>
      <c r="M249" s="5">
        <v>1963</v>
      </c>
      <c r="N249" s="1" t="str">
        <f>+Tabla15[[#This Row],[NOMBRE DE LA CAUSA 2017]]</f>
        <v>ILEGALIDAD DEL ACTO ADMINISTRATIVO QUE NIEGA LA AUTORIZACION COMO DEPOSITO PUBLICO O PRIVADO DE MERCANCIAS BAJO CONTROL ADUANERO</v>
      </c>
    </row>
    <row r="250" spans="1:14" ht="15" customHeight="1">
      <c r="A250" s="1">
        <f>+Tabla15[[#This Row],[1]]</f>
        <v>248</v>
      </c>
      <c r="B250" s="6" t="s">
        <v>673</v>
      </c>
      <c r="C250" s="1">
        <v>1</v>
      </c>
      <c r="D250" s="1">
        <f>+IF(Tabla15[[#This Row],[NOMBRE DE LA CAUSA 2018]]=0,0,1)</f>
        <v>1</v>
      </c>
      <c r="E250" s="1">
        <f>+E249+Tabla15[[#This Row],[NOMBRE DE LA CAUSA 2019]]</f>
        <v>248</v>
      </c>
      <c r="F250" s="1">
        <f>+Tabla15[[#This Row],[0]]*Tabla15[[#This Row],[NOMBRE DE LA CAUSA 2019]]</f>
        <v>248</v>
      </c>
      <c r="G250" s="6" t="s">
        <v>17</v>
      </c>
      <c r="I250" s="6" t="s">
        <v>473</v>
      </c>
      <c r="J250" s="1" t="s">
        <v>18</v>
      </c>
      <c r="K250" s="1" t="s">
        <v>19</v>
      </c>
      <c r="L250" s="6" t="s">
        <v>674</v>
      </c>
      <c r="M250" s="5">
        <v>1964</v>
      </c>
      <c r="N250" s="1" t="str">
        <f>+Tabla15[[#This Row],[NOMBRE DE LA CAUSA 2017]]</f>
        <v>ILEGALIDAD DEL ACTO ADMINISTRATIVO QUE NIEGA LA DEVOLUCION O COMPENSACION DE OBLIGACIONES ADUANERAS</v>
      </c>
    </row>
    <row r="251" spans="1:14" ht="15" customHeight="1">
      <c r="A251" s="1">
        <f>+Tabla15[[#This Row],[1]]</f>
        <v>249</v>
      </c>
      <c r="B251" s="6" t="s">
        <v>737</v>
      </c>
      <c r="C251" s="1">
        <v>1</v>
      </c>
      <c r="D251" s="1">
        <f>+IF(Tabla15[[#This Row],[NOMBRE DE LA CAUSA 2018]]=0,0,1)</f>
        <v>1</v>
      </c>
      <c r="E251" s="1">
        <f>+E250+Tabla15[[#This Row],[NOMBRE DE LA CAUSA 2019]]</f>
        <v>249</v>
      </c>
      <c r="F251" s="1">
        <f>+Tabla15[[#This Row],[0]]*Tabla15[[#This Row],[NOMBRE DE LA CAUSA 2019]]</f>
        <v>249</v>
      </c>
      <c r="G251" s="6" t="s">
        <v>17</v>
      </c>
      <c r="H251" s="6"/>
      <c r="I251" s="6" t="s">
        <v>473</v>
      </c>
      <c r="J251" s="1" t="s">
        <v>18</v>
      </c>
      <c r="K251" s="1" t="s">
        <v>19</v>
      </c>
      <c r="L251" s="11" t="s">
        <v>738</v>
      </c>
      <c r="M251" s="5">
        <v>2015</v>
      </c>
      <c r="N251" s="1" t="str">
        <f>+Tabla15[[#This Row],[NOMBRE DE LA CAUSA 2017]]</f>
        <v>ILEGALIDAD DEL ACTO ADMINISTRATIVO QUE NIEGA LA DEVOLUCION O COMPENSACION DE OBLIGACIONES TRIBUTARIAS</v>
      </c>
    </row>
    <row r="252" spans="1:14" ht="15" customHeight="1">
      <c r="A252" s="1">
        <f>+Tabla15[[#This Row],[1]]</f>
        <v>250</v>
      </c>
      <c r="B252" s="1" t="s">
        <v>669</v>
      </c>
      <c r="C252" s="1">
        <v>1</v>
      </c>
      <c r="D252" s="1">
        <f>+IF(Tabla15[[#This Row],[NOMBRE DE LA CAUSA 2018]]=0,0,1)</f>
        <v>1</v>
      </c>
      <c r="E252" s="1">
        <f>+E251+Tabla15[[#This Row],[NOMBRE DE LA CAUSA 2019]]</f>
        <v>250</v>
      </c>
      <c r="F252" s="1">
        <f>+Tabla15[[#This Row],[0]]*Tabla15[[#This Row],[NOMBRE DE LA CAUSA 2019]]</f>
        <v>250</v>
      </c>
      <c r="G252" s="6" t="s">
        <v>17</v>
      </c>
      <c r="I252" s="6" t="s">
        <v>473</v>
      </c>
      <c r="J252" s="1" t="s">
        <v>18</v>
      </c>
      <c r="K252" s="1" t="s">
        <v>19</v>
      </c>
      <c r="L252" s="11" t="s">
        <v>670</v>
      </c>
      <c r="M252" s="5">
        <v>1962</v>
      </c>
      <c r="N252" s="1" t="str">
        <f>+Tabla15[[#This Row],[NOMBRE DE LA CAUSA 2017]]</f>
        <v>ILEGALIDAD DEL ACTO ADMINISTRATIVO QUE NIEGA LA HABILITACION DE LUGARES PARA EL INGRESO Y SALIDA DE MERCANCIAS BAJO CONTROL ADUANERO</v>
      </c>
    </row>
    <row r="253" spans="1:14" ht="15" customHeight="1">
      <c r="A253" s="1">
        <f>+Tabla15[[#This Row],[1]]</f>
        <v>251</v>
      </c>
      <c r="B253" s="9" t="s">
        <v>450</v>
      </c>
      <c r="C253" s="1">
        <v>1</v>
      </c>
      <c r="D253" s="1">
        <f>+IF(Tabla15[[#This Row],[NOMBRE DE LA CAUSA 2018]]=0,0,1)</f>
        <v>1</v>
      </c>
      <c r="E253" s="1">
        <f>+E252+Tabla15[[#This Row],[NOMBRE DE LA CAUSA 2019]]</f>
        <v>251</v>
      </c>
      <c r="F253" s="1">
        <f>+Tabla15[[#This Row],[0]]*Tabla15[[#This Row],[NOMBRE DE LA CAUSA 2019]]</f>
        <v>251</v>
      </c>
      <c r="G253" s="6" t="s">
        <v>17</v>
      </c>
      <c r="J253" s="1" t="s">
        <v>18</v>
      </c>
      <c r="K253" s="1" t="s">
        <v>19</v>
      </c>
      <c r="L253" s="11" t="s">
        <v>451</v>
      </c>
      <c r="M253" s="5">
        <v>816</v>
      </c>
      <c r="N253" s="1" t="str">
        <f>+Tabla15[[#This Row],[NOMBRE DE LA CAUSA 2017]]</f>
        <v>ILEGALIDAD DEL ACTO ADMINISTRATIVO QUE NIEGA LA HOMOLOGACION O CONVALIDACION DE TITULOS OTORGADOS EN EL EXTRANJERO</v>
      </c>
    </row>
    <row r="254" spans="1:14" ht="15" customHeight="1">
      <c r="A254" s="1">
        <f>+Tabla15[[#This Row],[1]]</f>
        <v>252</v>
      </c>
      <c r="B254" s="6" t="s">
        <v>1343</v>
      </c>
      <c r="C254" s="1">
        <v>1</v>
      </c>
      <c r="D254" s="1">
        <f>+IF(Tabla15[[#This Row],[NOMBRE DE LA CAUSA 2018]]=0,0,1)</f>
        <v>1</v>
      </c>
      <c r="E254" s="1">
        <f>+E253+Tabla15[[#This Row],[NOMBRE DE LA CAUSA 2019]]</f>
        <v>252</v>
      </c>
      <c r="F254" s="1">
        <f>+Tabla15[[#This Row],[0]]*Tabla15[[#This Row],[NOMBRE DE LA CAUSA 2019]]</f>
        <v>252</v>
      </c>
      <c r="G254" s="1" t="s">
        <v>746</v>
      </c>
      <c r="K254" s="6" t="s">
        <v>19</v>
      </c>
      <c r="L254" s="6" t="s">
        <v>1344</v>
      </c>
      <c r="M254" s="5">
        <v>2291</v>
      </c>
      <c r="N254" s="1" t="str">
        <f>+Tabla15[[#This Row],[NOMBRE DE LA CAUSA 2017]]</f>
        <v>ILEGALIDAD DEL ACTO ADMINISTRATIVO QUE NIEGA LICENCIA DE EXPLORACION MINERA</v>
      </c>
    </row>
    <row r="255" spans="1:14" ht="15" customHeight="1">
      <c r="A255" s="1">
        <f>+Tabla15[[#This Row],[1]]</f>
        <v>253</v>
      </c>
      <c r="B255" s="6" t="s">
        <v>1345</v>
      </c>
      <c r="C255" s="1">
        <v>1</v>
      </c>
      <c r="D255" s="1">
        <f>+IF(Tabla15[[#This Row],[NOMBRE DE LA CAUSA 2018]]=0,0,1)</f>
        <v>1</v>
      </c>
      <c r="E255" s="1">
        <f>+E254+Tabla15[[#This Row],[NOMBRE DE LA CAUSA 2019]]</f>
        <v>253</v>
      </c>
      <c r="F255" s="1">
        <f>+Tabla15[[#This Row],[0]]*Tabla15[[#This Row],[NOMBRE DE LA CAUSA 2019]]</f>
        <v>253</v>
      </c>
      <c r="G255" s="1" t="s">
        <v>746</v>
      </c>
      <c r="K255" s="6" t="s">
        <v>19</v>
      </c>
      <c r="L255" s="6" t="s">
        <v>1346</v>
      </c>
      <c r="M255" s="5">
        <v>2292</v>
      </c>
      <c r="N255" s="1" t="str">
        <f>+Tabla15[[#This Row],[NOMBRE DE LA CAUSA 2017]]</f>
        <v>ILEGALIDAD DEL ACTO ADMINISTRATIVO QUE NIEGA LICENCIA DE EXPLOTACION MINERA</v>
      </c>
    </row>
    <row r="256" spans="1:14" ht="15" customHeight="1">
      <c r="A256" s="1">
        <f>+Tabla15[[#This Row],[1]]</f>
        <v>254</v>
      </c>
      <c r="B256" s="9" t="s">
        <v>639</v>
      </c>
      <c r="C256" s="1">
        <v>1</v>
      </c>
      <c r="D256" s="1">
        <f>+IF(Tabla15[[#This Row],[NOMBRE DE LA CAUSA 2018]]=0,0,1)</f>
        <v>1</v>
      </c>
      <c r="E256" s="1">
        <f>+E255+Tabla15[[#This Row],[NOMBRE DE LA CAUSA 2019]]</f>
        <v>254</v>
      </c>
      <c r="F256" s="1">
        <f>+Tabla15[[#This Row],[0]]*Tabla15[[#This Row],[NOMBRE DE LA CAUSA 2019]]</f>
        <v>254</v>
      </c>
      <c r="G256" s="6" t="s">
        <v>17</v>
      </c>
      <c r="I256" s="6" t="s">
        <v>473</v>
      </c>
      <c r="J256" s="1" t="s">
        <v>18</v>
      </c>
      <c r="K256" s="1" t="s">
        <v>19</v>
      </c>
      <c r="L256" s="11" t="s">
        <v>640</v>
      </c>
      <c r="M256" s="5">
        <v>1944</v>
      </c>
      <c r="N256" s="1" t="str">
        <f>+Tabla15[[#This Row],[NOMBRE DE LA CAUSA 2017]]</f>
        <v>ILEGALIDAD DEL ACTO ADMINISTRATIVO QUE NIEGA LIQUIDACION OFICIAL PARA EFECTOS DE DEVOLUCION DE ARANCELES ADUANEROS</v>
      </c>
    </row>
    <row r="257" spans="1:14" ht="15" customHeight="1">
      <c r="A257" s="1">
        <f>+Tabla15[[#This Row],[1]]</f>
        <v>255</v>
      </c>
      <c r="B257" s="1" t="s">
        <v>622</v>
      </c>
      <c r="C257" s="1">
        <v>1</v>
      </c>
      <c r="D257" s="1">
        <f>+IF(Tabla15[[#This Row],[NOMBRE DE LA CAUSA 2018]]=0,0,1)</f>
        <v>1</v>
      </c>
      <c r="E257" s="1">
        <f>+E256+Tabla15[[#This Row],[NOMBRE DE LA CAUSA 2019]]</f>
        <v>255</v>
      </c>
      <c r="F257" s="1">
        <f>+Tabla15[[#This Row],[0]]*Tabla15[[#This Row],[NOMBRE DE LA CAUSA 2019]]</f>
        <v>255</v>
      </c>
      <c r="G257" s="6" t="s">
        <v>17</v>
      </c>
      <c r="I257" s="6" t="s">
        <v>473</v>
      </c>
      <c r="J257" s="1" t="s">
        <v>18</v>
      </c>
      <c r="K257" s="1" t="s">
        <v>19</v>
      </c>
      <c r="L257" s="6" t="s">
        <v>623</v>
      </c>
      <c r="M257" s="5">
        <v>1934</v>
      </c>
      <c r="N257" s="1" t="str">
        <f>+Tabla15[[#This Row],[NOMBRE DE LA CAUSA 2017]]</f>
        <v>ILEGALIDAD DEL ACTO ADMINISTRATIVO QUE NIEGA O ADMITE ACUERDO ANTICIPADO DE PRECIOS</v>
      </c>
    </row>
    <row r="258" spans="1:14" ht="15" customHeight="1">
      <c r="A258" s="1">
        <f>+Tabla15[[#This Row],[1]]</f>
        <v>256</v>
      </c>
      <c r="B258" s="1" t="s">
        <v>624</v>
      </c>
      <c r="C258" s="1">
        <v>1</v>
      </c>
      <c r="D258" s="1">
        <f>+IF(Tabla15[[#This Row],[NOMBRE DE LA CAUSA 2018]]=0,0,1)</f>
        <v>1</v>
      </c>
      <c r="E258" s="1">
        <f>+E257+Tabla15[[#This Row],[NOMBRE DE LA CAUSA 2019]]</f>
        <v>256</v>
      </c>
      <c r="F258" s="1">
        <f>+Tabla15[[#This Row],[0]]*Tabla15[[#This Row],[NOMBRE DE LA CAUSA 2019]]</f>
        <v>256</v>
      </c>
      <c r="G258" s="6" t="s">
        <v>17</v>
      </c>
      <c r="I258" s="6" t="s">
        <v>473</v>
      </c>
      <c r="J258" s="1" t="s">
        <v>18</v>
      </c>
      <c r="K258" s="1" t="s">
        <v>19</v>
      </c>
      <c r="L258" s="6" t="s">
        <v>625</v>
      </c>
      <c r="M258" s="5">
        <v>1935</v>
      </c>
      <c r="N258" s="1" t="str">
        <f>+Tabla15[[#This Row],[NOMBRE DE LA CAUSA 2017]]</f>
        <v>ILEGALIDAD DEL ACTO ADMINISTRATIVO QUE NIEGA O ADMITE CONTRATO DE ESTABILIDAD JURIDICA</v>
      </c>
    </row>
    <row r="259" spans="1:14" ht="15" customHeight="1">
      <c r="A259" s="1">
        <f>+Tabla15[[#This Row],[1]]</f>
        <v>257</v>
      </c>
      <c r="B259" s="1" t="s">
        <v>620</v>
      </c>
      <c r="C259" s="1">
        <v>1</v>
      </c>
      <c r="D259" s="1">
        <f>+IF(Tabla15[[#This Row],[NOMBRE DE LA CAUSA 2018]]=0,0,1)</f>
        <v>1</v>
      </c>
      <c r="E259" s="1">
        <f>+E258+Tabla15[[#This Row],[NOMBRE DE LA CAUSA 2019]]</f>
        <v>257</v>
      </c>
      <c r="F259" s="1">
        <f>+Tabla15[[#This Row],[0]]*Tabla15[[#This Row],[NOMBRE DE LA CAUSA 2019]]</f>
        <v>257</v>
      </c>
      <c r="G259" s="6" t="s">
        <v>17</v>
      </c>
      <c r="H259" s="6"/>
      <c r="I259" s="6" t="s">
        <v>473</v>
      </c>
      <c r="J259" s="1" t="s">
        <v>18</v>
      </c>
      <c r="K259" s="1" t="s">
        <v>19</v>
      </c>
      <c r="L259" s="6" t="s">
        <v>621</v>
      </c>
      <c r="M259" s="5">
        <v>1933</v>
      </c>
      <c r="N259" s="1" t="str">
        <f>+Tabla15[[#This Row],[NOMBRE DE LA CAUSA 2017]]</f>
        <v>ILEGALIDAD DEL ACTO ADMINISTRATIVO QUE NIEGA O ADMITE REGISTRO DE CONTRATO</v>
      </c>
    </row>
    <row r="260" spans="1:14" ht="15" customHeight="1">
      <c r="A260" s="1">
        <f>+Tabla15[[#This Row],[1]]</f>
        <v>258</v>
      </c>
      <c r="B260" s="6" t="s">
        <v>630</v>
      </c>
      <c r="C260" s="1">
        <v>1</v>
      </c>
      <c r="D260" s="1">
        <f>+IF(Tabla15[[#This Row],[NOMBRE DE LA CAUSA 2018]]=0,0,1)</f>
        <v>1</v>
      </c>
      <c r="E260" s="1">
        <f>+E259+Tabla15[[#This Row],[NOMBRE DE LA CAUSA 2019]]</f>
        <v>258</v>
      </c>
      <c r="F260" s="1">
        <f>+Tabla15[[#This Row],[0]]*Tabla15[[#This Row],[NOMBRE DE LA CAUSA 2019]]</f>
        <v>258</v>
      </c>
      <c r="G260" s="6" t="s">
        <v>17</v>
      </c>
      <c r="I260" s="6" t="s">
        <v>473</v>
      </c>
      <c r="J260" s="1" t="s">
        <v>18</v>
      </c>
      <c r="K260" s="1" t="s">
        <v>19</v>
      </c>
      <c r="L260" s="1" t="s">
        <v>619</v>
      </c>
      <c r="M260" s="5">
        <v>1938</v>
      </c>
      <c r="N260" s="1" t="str">
        <f>+Tabla15[[#This Row],[NOMBRE DE LA CAUSA 2017]]</f>
        <v>ILEGALIDAD DEL ACTO ADMINISTRATIVO QUE NIEGA O APRUEBA CONCILIACION</v>
      </c>
    </row>
    <row r="261" spans="1:14" ht="15" customHeight="1">
      <c r="A261" s="1">
        <f>+Tabla15[[#This Row],[1]]</f>
        <v>259</v>
      </c>
      <c r="B261" s="1" t="s">
        <v>633</v>
      </c>
      <c r="C261" s="1">
        <v>1</v>
      </c>
      <c r="D261" s="1">
        <f>+IF(Tabla15[[#This Row],[NOMBRE DE LA CAUSA 2018]]=0,0,1)</f>
        <v>1</v>
      </c>
      <c r="E261" s="1">
        <f>+E260+Tabla15[[#This Row],[NOMBRE DE LA CAUSA 2019]]</f>
        <v>259</v>
      </c>
      <c r="F261" s="1">
        <f>+Tabla15[[#This Row],[0]]*Tabla15[[#This Row],[NOMBRE DE LA CAUSA 2019]]</f>
        <v>259</v>
      </c>
      <c r="G261" s="6" t="s">
        <v>17</v>
      </c>
      <c r="I261" s="6" t="s">
        <v>473</v>
      </c>
      <c r="J261" s="1" t="s">
        <v>18</v>
      </c>
      <c r="K261" s="1" t="s">
        <v>19</v>
      </c>
      <c r="L261" s="1" t="s">
        <v>634</v>
      </c>
      <c r="M261" s="5">
        <v>1940</v>
      </c>
      <c r="N261" s="1" t="str">
        <f>+Tabla15[[#This Row],[NOMBRE DE LA CAUSA 2017]]</f>
        <v>ILEGALIDAD DEL ACTO ADMINISTRATIVO QUE NIEGA O APRUEBA CRUCE DE CUENTAS</v>
      </c>
    </row>
    <row r="262" spans="1:14" ht="15" customHeight="1">
      <c r="A262" s="1">
        <f>+Tabla15[[#This Row],[1]]</f>
        <v>260</v>
      </c>
      <c r="B262" s="1" t="s">
        <v>631</v>
      </c>
      <c r="C262" s="1">
        <v>1</v>
      </c>
      <c r="D262" s="1">
        <f>+IF(Tabla15[[#This Row],[NOMBRE DE LA CAUSA 2018]]=0,0,1)</f>
        <v>1</v>
      </c>
      <c r="E262" s="1">
        <f>+E261+Tabla15[[#This Row],[NOMBRE DE LA CAUSA 2019]]</f>
        <v>260</v>
      </c>
      <c r="F262" s="1">
        <f>+Tabla15[[#This Row],[0]]*Tabla15[[#This Row],[NOMBRE DE LA CAUSA 2019]]</f>
        <v>260</v>
      </c>
      <c r="G262" s="6" t="s">
        <v>17</v>
      </c>
      <c r="I262" s="6" t="s">
        <v>473</v>
      </c>
      <c r="J262" s="1" t="s">
        <v>18</v>
      </c>
      <c r="K262" s="1" t="s">
        <v>19</v>
      </c>
      <c r="L262" s="6" t="s">
        <v>632</v>
      </c>
      <c r="M262" s="5">
        <v>1939</v>
      </c>
      <c r="N262" s="1" t="str">
        <f>+Tabla15[[#This Row],[NOMBRE DE LA CAUSA 2017]]</f>
        <v>ILEGALIDAD DEL ACTO ADMINISTRATIVO QUE NIEGA O APRUEBA DACION EN PAGO</v>
      </c>
    </row>
    <row r="263" spans="1:14" ht="15" customHeight="1">
      <c r="A263" s="1">
        <f>+Tabla15[[#This Row],[1]]</f>
        <v>261</v>
      </c>
      <c r="B263" s="6" t="s">
        <v>626</v>
      </c>
      <c r="C263" s="1">
        <v>1</v>
      </c>
      <c r="D263" s="1">
        <f>+IF(Tabla15[[#This Row],[NOMBRE DE LA CAUSA 2018]]=0,0,1)</f>
        <v>1</v>
      </c>
      <c r="E263" s="1">
        <f>+E262+Tabla15[[#This Row],[NOMBRE DE LA CAUSA 2019]]</f>
        <v>261</v>
      </c>
      <c r="F263" s="1">
        <f>+Tabla15[[#This Row],[0]]*Tabla15[[#This Row],[NOMBRE DE LA CAUSA 2019]]</f>
        <v>261</v>
      </c>
      <c r="G263" s="6" t="s">
        <v>17</v>
      </c>
      <c r="I263" s="6" t="s">
        <v>473</v>
      </c>
      <c r="J263" s="1" t="s">
        <v>18</v>
      </c>
      <c r="K263" s="1" t="s">
        <v>19</v>
      </c>
      <c r="L263" s="6" t="s">
        <v>627</v>
      </c>
      <c r="M263" s="5">
        <v>1936</v>
      </c>
      <c r="N263" s="1" t="str">
        <f>+Tabla15[[#This Row],[NOMBRE DE LA CAUSA 2017]]</f>
        <v>ILEGALIDAD DEL ACTO ADMINISTRATIVO QUE NIEGA O APRUEBA FACILIDAD DE PAGO</v>
      </c>
    </row>
    <row r="264" spans="1:14" ht="15" customHeight="1">
      <c r="A264" s="1">
        <f>+Tabla15[[#This Row],[1]]</f>
        <v>262</v>
      </c>
      <c r="B264" s="1" t="s">
        <v>705</v>
      </c>
      <c r="C264" s="1">
        <v>1</v>
      </c>
      <c r="D264" s="1">
        <f>+IF(Tabla15[[#This Row],[NOMBRE DE LA CAUSA 2018]]=0,0,1)</f>
        <v>1</v>
      </c>
      <c r="E264" s="1">
        <f>+E263+Tabla15[[#This Row],[NOMBRE DE LA CAUSA 2019]]</f>
        <v>262</v>
      </c>
      <c r="F264" s="1">
        <f>+Tabla15[[#This Row],[0]]*Tabla15[[#This Row],[NOMBRE DE LA CAUSA 2019]]</f>
        <v>262</v>
      </c>
      <c r="G264" s="1" t="s">
        <v>17</v>
      </c>
      <c r="J264" s="1" t="s">
        <v>18</v>
      </c>
      <c r="K264" s="1" t="s">
        <v>19</v>
      </c>
      <c r="L264" s="1" t="s">
        <v>706</v>
      </c>
      <c r="M264" s="5">
        <v>1984</v>
      </c>
      <c r="N264" s="1" t="str">
        <f>+Tabla15[[#This Row],[NOMBRE DE LA CAUSA 2017]]</f>
        <v>ILEGALIDAD DEL ACTO ADMINISTRATIVO QUE NIEGA PERMISO PARA PORTE O TENENCIA DE ARMAS</v>
      </c>
    </row>
    <row r="265" spans="1:14" ht="15" customHeight="1">
      <c r="A265" s="1">
        <f>+Tabla15[[#This Row],[1]]</f>
        <v>263</v>
      </c>
      <c r="B265" s="1" t="s">
        <v>50</v>
      </c>
      <c r="C265" s="1">
        <v>1</v>
      </c>
      <c r="D265" s="1">
        <f>+IF(Tabla15[[#This Row],[NOMBRE DE LA CAUSA 2018]]=0,0,1)</f>
        <v>1</v>
      </c>
      <c r="E265" s="1">
        <f>+E264+Tabla15[[#This Row],[NOMBRE DE LA CAUSA 2019]]</f>
        <v>263</v>
      </c>
      <c r="F265" s="1">
        <f>+Tabla15[[#This Row],[0]]*Tabla15[[#This Row],[NOMBRE DE LA CAUSA 2019]]</f>
        <v>263</v>
      </c>
      <c r="G265" s="1" t="s">
        <v>17</v>
      </c>
      <c r="J265" s="1" t="s">
        <v>18</v>
      </c>
      <c r="K265" s="1" t="s">
        <v>19</v>
      </c>
      <c r="L265" s="1" t="s">
        <v>51</v>
      </c>
      <c r="M265" s="5">
        <v>53</v>
      </c>
      <c r="N265" s="1" t="str">
        <f>+Tabla15[[#This Row],[NOMBRE DE LA CAUSA 2017]]</f>
        <v>ILEGALIDAD DEL ACTO ADMINISTRATIVO QUE NO ADJUDICA UN BIEN INMUEBLE</v>
      </c>
    </row>
    <row r="266" spans="1:14" ht="15" customHeight="1">
      <c r="A266" s="1">
        <f>+Tabla15[[#This Row],[1]]</f>
        <v>264</v>
      </c>
      <c r="B266" s="6" t="s">
        <v>466</v>
      </c>
      <c r="C266" s="1">
        <v>1</v>
      </c>
      <c r="D266" s="1">
        <f>+IF(Tabla15[[#This Row],[NOMBRE DE LA CAUSA 2018]]=0,0,1)</f>
        <v>1</v>
      </c>
      <c r="E266" s="1">
        <f>+E265+Tabla15[[#This Row],[NOMBRE DE LA CAUSA 2019]]</f>
        <v>264</v>
      </c>
      <c r="F266" s="1">
        <f>+Tabla15[[#This Row],[0]]*Tabla15[[#This Row],[NOMBRE DE LA CAUSA 2019]]</f>
        <v>264</v>
      </c>
      <c r="G266" s="6" t="s">
        <v>17</v>
      </c>
      <c r="J266" s="1" t="s">
        <v>18</v>
      </c>
      <c r="K266" s="1" t="s">
        <v>19</v>
      </c>
      <c r="L266" s="6" t="s">
        <v>467</v>
      </c>
      <c r="M266" s="5">
        <v>828</v>
      </c>
      <c r="N266" s="1" t="str">
        <f>+Tabla15[[#This Row],[NOMBRE DE LA CAUSA 2017]]</f>
        <v>ILEGALIDAD DEL ACTO ADMINISTRATIVO QUE NO EFECTUA CORRECCION DE HISTORIA LABORAL</v>
      </c>
    </row>
    <row r="267" spans="1:14" ht="15" customHeight="1">
      <c r="A267" s="1">
        <f>+Tabla15[[#This Row],[1]]</f>
        <v>265</v>
      </c>
      <c r="B267" s="1" t="s">
        <v>715</v>
      </c>
      <c r="C267" s="1">
        <v>1</v>
      </c>
      <c r="D267" s="1">
        <f>+IF(Tabla15[[#This Row],[NOMBRE DE LA CAUSA 2018]]=0,0,1)</f>
        <v>1</v>
      </c>
      <c r="E267" s="1">
        <f>+E266+Tabla15[[#This Row],[NOMBRE DE LA CAUSA 2019]]</f>
        <v>265</v>
      </c>
      <c r="F267" s="1">
        <f>+Tabla15[[#This Row],[0]]*Tabla15[[#This Row],[NOMBRE DE LA CAUSA 2019]]</f>
        <v>265</v>
      </c>
      <c r="G267" s="1" t="s">
        <v>17</v>
      </c>
      <c r="J267" s="1" t="s">
        <v>18</v>
      </c>
      <c r="K267" s="1" t="s">
        <v>19</v>
      </c>
      <c r="L267" s="1" t="s">
        <v>716</v>
      </c>
      <c r="M267" s="5">
        <v>1999</v>
      </c>
      <c r="N267" s="1" t="str">
        <f>+Tabla15[[#This Row],[NOMBRE DE LA CAUSA 2017]]</f>
        <v>ILEGALIDAD DEL ACTO ADMINISTRATIVO QUE NOMBRA FUNCIONARIO PUBLICO DESCONOCIENDO EL REGIMEN DE CARRERA ADMINISTRATIVA</v>
      </c>
    </row>
    <row r="268" spans="1:14" ht="15" customHeight="1">
      <c r="A268" s="1">
        <f>+Tabla15[[#This Row],[1]]</f>
        <v>266</v>
      </c>
      <c r="B268" s="1" t="s">
        <v>440</v>
      </c>
      <c r="C268" s="1">
        <v>1</v>
      </c>
      <c r="D268" s="1">
        <f>+IF(Tabla15[[#This Row],[NOMBRE DE LA CAUSA 2018]]=0,0,1)</f>
        <v>1</v>
      </c>
      <c r="E268" s="1">
        <f>+E267+Tabla15[[#This Row],[NOMBRE DE LA CAUSA 2019]]</f>
        <v>266</v>
      </c>
      <c r="F268" s="1">
        <f>+Tabla15[[#This Row],[0]]*Tabla15[[#This Row],[NOMBRE DE LA CAUSA 2019]]</f>
        <v>266</v>
      </c>
      <c r="G268" s="1" t="s">
        <v>17</v>
      </c>
      <c r="J268" s="1" t="s">
        <v>18</v>
      </c>
      <c r="K268" s="1" t="s">
        <v>19</v>
      </c>
      <c r="L268" s="1" t="s">
        <v>441</v>
      </c>
      <c r="M268" s="5">
        <v>810</v>
      </c>
      <c r="N268" s="1" t="str">
        <f>+Tabla15[[#This Row],[NOMBRE DE LA CAUSA 2017]]</f>
        <v>ILEGALIDAD DEL ACTO ADMINISTRATIVO QUE NOMBRA FUNCIONARIO PUBLICO DESCONOCIENDO EL REGIMEN DE CARRERA DIPLOMATICA Y CONSULAR</v>
      </c>
    </row>
    <row r="269" spans="1:14" ht="15" customHeight="1">
      <c r="A269" s="1">
        <f>+Tabla15[[#This Row],[1]]</f>
        <v>267</v>
      </c>
      <c r="B269" s="1" t="s">
        <v>713</v>
      </c>
      <c r="C269" s="1">
        <v>1</v>
      </c>
      <c r="D269" s="1">
        <f>+IF(Tabla15[[#This Row],[NOMBRE DE LA CAUSA 2018]]=0,0,1)</f>
        <v>1</v>
      </c>
      <c r="E269" s="1">
        <f>+E268+Tabla15[[#This Row],[NOMBRE DE LA CAUSA 2019]]</f>
        <v>267</v>
      </c>
      <c r="F269" s="1">
        <f>+Tabla15[[#This Row],[0]]*Tabla15[[#This Row],[NOMBRE DE LA CAUSA 2019]]</f>
        <v>267</v>
      </c>
      <c r="G269" s="1" t="s">
        <v>17</v>
      </c>
      <c r="J269" s="1" t="s">
        <v>18</v>
      </c>
      <c r="K269" s="1" t="s">
        <v>19</v>
      </c>
      <c r="L269" s="1" t="s">
        <v>714</v>
      </c>
      <c r="M269" s="5">
        <v>1998</v>
      </c>
      <c r="N269" s="1" t="str">
        <f>+Tabla15[[#This Row],[NOMBRE DE LA CAUSA 2017]]</f>
        <v>ILEGALIDAD DEL ACTO ADMINISTRATIVO QUE NOMBRA FUNCIONARIO PUBLICO DESCONOCIENDO EL REGIMEN DE CARRERA JUDICIAL</v>
      </c>
    </row>
    <row r="270" spans="1:14" ht="15" customHeight="1">
      <c r="A270" s="1">
        <f>+Tabla15[[#This Row],[1]]</f>
        <v>268</v>
      </c>
      <c r="B270" s="1" t="s">
        <v>452</v>
      </c>
      <c r="C270" s="1">
        <v>1</v>
      </c>
      <c r="D270" s="1">
        <f>+IF(Tabla15[[#This Row],[NOMBRE DE LA CAUSA 2018]]=0,0,1)</f>
        <v>1</v>
      </c>
      <c r="E270" s="1">
        <f>+E269+Tabla15[[#This Row],[NOMBRE DE LA CAUSA 2019]]</f>
        <v>268</v>
      </c>
      <c r="F270" s="1">
        <f>+Tabla15[[#This Row],[0]]*Tabla15[[#This Row],[NOMBRE DE LA CAUSA 2019]]</f>
        <v>268</v>
      </c>
      <c r="G270" s="1" t="s">
        <v>17</v>
      </c>
      <c r="J270" s="1" t="s">
        <v>18</v>
      </c>
      <c r="K270" s="1" t="s">
        <v>19</v>
      </c>
      <c r="L270" s="1" t="s">
        <v>453</v>
      </c>
      <c r="M270" s="5">
        <v>818</v>
      </c>
      <c r="N270" s="1" t="str">
        <f>+Tabla15[[#This Row],[NOMBRE DE LA CAUSA 2017]]</f>
        <v>ILEGALIDAD DEL ACTO ADMINISTRATIVO QUE NOMBRA UN SERVIDOR PUBLICO DESCONOCIENDO EL REGIMEN DE CARRERA NOTARIAL</v>
      </c>
    </row>
    <row r="271" spans="1:14" ht="15" customHeight="1">
      <c r="A271" s="1">
        <f>+Tabla15[[#This Row],[1]]</f>
        <v>269</v>
      </c>
      <c r="B271" s="1" t="s">
        <v>1305</v>
      </c>
      <c r="C271" s="1">
        <v>1</v>
      </c>
      <c r="D271" s="1">
        <f>+IF(Tabla15[[#This Row],[NOMBRE DE LA CAUSA 2018]]=0,0,1)</f>
        <v>1</v>
      </c>
      <c r="E271" s="1">
        <f>+E270+Tabla15[[#This Row],[NOMBRE DE LA CAUSA 2019]]</f>
        <v>269</v>
      </c>
      <c r="F271" s="1">
        <f>+Tabla15[[#This Row],[0]]*Tabla15[[#This Row],[NOMBRE DE LA CAUSA 2019]]</f>
        <v>269</v>
      </c>
      <c r="G271" s="1" t="s">
        <v>753</v>
      </c>
      <c r="H271" s="1" t="s">
        <v>1306</v>
      </c>
      <c r="K271" s="1" t="s">
        <v>19</v>
      </c>
      <c r="L271" s="1" t="s">
        <v>1307</v>
      </c>
      <c r="M271" s="5">
        <v>2274</v>
      </c>
      <c r="N271" s="1" t="str">
        <f>+Tabla15[[#This Row],[NOMBRE DE LA CAUSA 2017]]</f>
        <v>ILEGALIDAD DEL ACTO ADMINISTRATIVO QUE ORDENA EL RETIRO DE SERVIDOR PUBLICO POR CUMPLIMIENTO DE LA EDAD DE RETIRO FORZOSO</v>
      </c>
    </row>
    <row r="272" spans="1:14" ht="15" customHeight="1">
      <c r="A272" s="1">
        <f>+Tabla15[[#This Row],[1]]</f>
        <v>270</v>
      </c>
      <c r="B272" s="31" t="s">
        <v>741</v>
      </c>
      <c r="C272" s="1">
        <v>1</v>
      </c>
      <c r="D272" s="1">
        <f>+IF(Tabla15[[#This Row],[NOMBRE DE LA CAUSA 2018]]=0,0,1)</f>
        <v>1</v>
      </c>
      <c r="E272" s="1">
        <f>+E271+Tabla15[[#This Row],[NOMBRE DE LA CAUSA 2019]]</f>
        <v>270</v>
      </c>
      <c r="F272" s="1">
        <f>+Tabla15[[#This Row],[0]]*Tabla15[[#This Row],[NOMBRE DE LA CAUSA 2019]]</f>
        <v>270</v>
      </c>
      <c r="G272" s="6" t="s">
        <v>17</v>
      </c>
      <c r="J272" s="1" t="s">
        <v>18</v>
      </c>
      <c r="K272" s="31" t="s">
        <v>19</v>
      </c>
      <c r="L272" s="6" t="s">
        <v>742</v>
      </c>
      <c r="M272" s="5">
        <v>2023</v>
      </c>
      <c r="N272" s="1" t="str">
        <f>+Tabla15[[#This Row],[NOMBRE DE LA CAUSA 2017]]</f>
        <v>ILEGALIDAD DEL ACTO ADMINISTRATIVO QUE ORDENA LA DEVOLUCION DE VALORES POR REINTEGRO AL SERVICIO ACTIVO</v>
      </c>
    </row>
    <row r="273" spans="1:14" ht="15" customHeight="1">
      <c r="A273" s="1">
        <f>+Tabla15[[#This Row],[1]]</f>
        <v>271</v>
      </c>
      <c r="B273" s="6" t="s">
        <v>1476</v>
      </c>
      <c r="C273" s="1">
        <v>1</v>
      </c>
      <c r="D273" s="1">
        <f>+IF(Tabla15[[#This Row],[NOMBRE DE LA CAUSA 2018]]=0,0,1)</f>
        <v>1</v>
      </c>
      <c r="E273" s="1">
        <f>+E272+Tabla15[[#This Row],[NOMBRE DE LA CAUSA 2019]]</f>
        <v>271</v>
      </c>
      <c r="F273" s="1">
        <f>+Tabla15[[#This Row],[0]]*Tabla15[[#This Row],[NOMBRE DE LA CAUSA 2019]]</f>
        <v>271</v>
      </c>
      <c r="G273" s="1" t="s">
        <v>746</v>
      </c>
      <c r="I273" s="6" t="s">
        <v>473</v>
      </c>
      <c r="K273" s="6" t="s">
        <v>19</v>
      </c>
      <c r="L273" s="6" t="s">
        <v>1477</v>
      </c>
      <c r="M273" s="36">
        <v>2335</v>
      </c>
      <c r="N273" s="1" t="str">
        <f>+Tabla15[[#This Row],[NOMBRE DE LA CAUSA 2017]]</f>
        <v>ILEGALIDAD DEL ACTO ADMINISTRATIVO QUE PROFIERE LIQUIDACION OFICIAL DE CORRECCION EN ADUANAS</v>
      </c>
    </row>
    <row r="274" spans="1:14" ht="15" customHeight="1">
      <c r="A274" s="1">
        <f>+Tabla15[[#This Row],[1]]</f>
        <v>272</v>
      </c>
      <c r="B274" s="6" t="s">
        <v>637</v>
      </c>
      <c r="C274" s="1">
        <v>1</v>
      </c>
      <c r="D274" s="1">
        <f>+IF(Tabla15[[#This Row],[NOMBRE DE LA CAUSA 2018]]=0,0,1)</f>
        <v>1</v>
      </c>
      <c r="E274" s="1">
        <f>+E273+Tabla15[[#This Row],[NOMBRE DE LA CAUSA 2019]]</f>
        <v>272</v>
      </c>
      <c r="F274" s="1">
        <f>+Tabla15[[#This Row],[0]]*Tabla15[[#This Row],[NOMBRE DE LA CAUSA 2019]]</f>
        <v>272</v>
      </c>
      <c r="G274" s="6" t="s">
        <v>17</v>
      </c>
      <c r="I274" s="6" t="s">
        <v>473</v>
      </c>
      <c r="J274" s="1" t="s">
        <v>18</v>
      </c>
      <c r="K274" s="1" t="s">
        <v>19</v>
      </c>
      <c r="L274" s="6" t="s">
        <v>638</v>
      </c>
      <c r="M274" s="5">
        <v>1943</v>
      </c>
      <c r="N274" s="1" t="str">
        <f>+Tabla15[[#This Row],[NOMBRE DE LA CAUSA 2017]]</f>
        <v>ILEGALIDAD DEL ACTO ADMINISTRATIVO QUE PROFIERE LIQUIDACION OFICIAL DE REVISION DE VALOR DEL IMPUESTO DE IMPORTACION</v>
      </c>
    </row>
    <row r="275" spans="1:14" ht="15" customHeight="1">
      <c r="A275" s="1">
        <f>+Tabla15[[#This Row],[1]]</f>
        <v>273</v>
      </c>
      <c r="B275" s="6" t="s">
        <v>1349</v>
      </c>
      <c r="C275" s="1">
        <v>1</v>
      </c>
      <c r="D275" s="1">
        <f>+IF(Tabla15[[#This Row],[NOMBRE DE LA CAUSA 2018]]=0,0,1)</f>
        <v>1</v>
      </c>
      <c r="E275" s="1">
        <f>+E274+Tabla15[[#This Row],[NOMBRE DE LA CAUSA 2019]]</f>
        <v>273</v>
      </c>
      <c r="F275" s="1">
        <f>+Tabla15[[#This Row],[0]]*Tabla15[[#This Row],[NOMBRE DE LA CAUSA 2019]]</f>
        <v>273</v>
      </c>
      <c r="G275" s="1" t="s">
        <v>746</v>
      </c>
      <c r="K275" s="6" t="s">
        <v>19</v>
      </c>
      <c r="L275" s="6" t="s">
        <v>1350</v>
      </c>
      <c r="M275" s="5">
        <v>2294</v>
      </c>
      <c r="N275" s="1" t="str">
        <f>+Tabla15[[#This Row],[NOMBRE DE LA CAUSA 2017]]</f>
        <v>ILEGALIDAD DEL ACTO ADMINISTRATIVO QUE RECHAZA PROPUESTA DE CONTRATO DE CONCESION MINERA</v>
      </c>
    </row>
    <row r="276" spans="1:14" ht="15" customHeight="1">
      <c r="A276" s="1">
        <f>+Tabla15[[#This Row],[1]]</f>
        <v>274</v>
      </c>
      <c r="B276" s="6" t="s">
        <v>1351</v>
      </c>
      <c r="C276" s="1">
        <v>1</v>
      </c>
      <c r="D276" s="1">
        <f>+IF(Tabla15[[#This Row],[NOMBRE DE LA CAUSA 2018]]=0,0,1)</f>
        <v>1</v>
      </c>
      <c r="E276" s="1">
        <f>+E275+Tabla15[[#This Row],[NOMBRE DE LA CAUSA 2019]]</f>
        <v>274</v>
      </c>
      <c r="F276" s="1">
        <f>+Tabla15[[#This Row],[0]]*Tabla15[[#This Row],[NOMBRE DE LA CAUSA 2019]]</f>
        <v>274</v>
      </c>
      <c r="G276" s="1" t="s">
        <v>746</v>
      </c>
      <c r="K276" s="6" t="s">
        <v>19</v>
      </c>
      <c r="L276" s="6" t="s">
        <v>1352</v>
      </c>
      <c r="M276" s="5">
        <v>2295</v>
      </c>
      <c r="N276" s="1" t="str">
        <f>+Tabla15[[#This Row],[NOMBRE DE LA CAUSA 2017]]</f>
        <v>ILEGALIDAD DEL ACTO ADMINISTRATIVO QUE RECHAZA PROPUESTA DE CONTRATO MINERO CON LAS ENTIDADES DESCENTRALIZADAS</v>
      </c>
    </row>
    <row r="277" spans="1:14" ht="15" customHeight="1">
      <c r="A277" s="1">
        <f>+Tabla15[[#This Row],[1]]</f>
        <v>275</v>
      </c>
      <c r="B277" s="6" t="s">
        <v>1427</v>
      </c>
      <c r="C277" s="1">
        <v>1</v>
      </c>
      <c r="D277" s="1">
        <f>+IF(Tabla15[[#This Row],[NOMBRE DE LA CAUSA 2018]]=0,0,1)</f>
        <v>1</v>
      </c>
      <c r="E277" s="1">
        <f>+E276+Tabla15[[#This Row],[NOMBRE DE LA CAUSA 2019]]</f>
        <v>275</v>
      </c>
      <c r="F277" s="1">
        <f>+Tabla15[[#This Row],[0]]*Tabla15[[#This Row],[NOMBRE DE LA CAUSA 2019]]</f>
        <v>275</v>
      </c>
      <c r="G277" s="1" t="s">
        <v>746</v>
      </c>
      <c r="I277" s="6" t="s">
        <v>473</v>
      </c>
      <c r="K277" s="6" t="s">
        <v>19</v>
      </c>
      <c r="L277" s="6" t="s">
        <v>1428</v>
      </c>
      <c r="M277" s="36">
        <v>2331</v>
      </c>
      <c r="N277" s="1" t="str">
        <f>+Tabla15[[#This Row],[NOMBRE DE LA CAUSA 2017]]</f>
        <v>ILEGALIDAD DEL ACTO ADMINISTRATIVO QUE RECHAZA SOLICITUD DEVOLUCION POR PAGO DE LO NO DEBIDO</v>
      </c>
    </row>
    <row r="278" spans="1:14" ht="15" customHeight="1">
      <c r="A278" s="1">
        <f>+Tabla15[[#This Row],[1]]</f>
        <v>276</v>
      </c>
      <c r="B278" s="1" t="s">
        <v>268</v>
      </c>
      <c r="C278" s="1">
        <v>1</v>
      </c>
      <c r="D278" s="1">
        <f>+IF(Tabla15[[#This Row],[NOMBRE DE LA CAUSA 2018]]=0,0,1)</f>
        <v>1</v>
      </c>
      <c r="E278" s="1">
        <f>+E277+Tabla15[[#This Row],[NOMBRE DE LA CAUSA 2019]]</f>
        <v>276</v>
      </c>
      <c r="F278" s="1">
        <f>+Tabla15[[#This Row],[0]]*Tabla15[[#This Row],[NOMBRE DE LA CAUSA 2019]]</f>
        <v>276</v>
      </c>
      <c r="G278" s="1" t="s">
        <v>17</v>
      </c>
      <c r="J278" s="1" t="s">
        <v>18</v>
      </c>
      <c r="K278" s="1" t="s">
        <v>19</v>
      </c>
      <c r="L278" s="1" t="s">
        <v>269</v>
      </c>
      <c r="M278" s="5">
        <v>428</v>
      </c>
      <c r="N278" s="1" t="str">
        <f>+Tabla15[[#This Row],[NOMBRE DE LA CAUSA 2017]]</f>
        <v>ILEGALIDAD DEL ACTO ADMINISTRATIVO QUE RECONOCE PENSION - ACCION DE LESIVIDAD</v>
      </c>
    </row>
    <row r="279" spans="1:14" ht="15" customHeight="1">
      <c r="A279" s="1">
        <f>+Tabla15[[#This Row],[1]]</f>
        <v>277</v>
      </c>
      <c r="B279" s="6" t="s">
        <v>719</v>
      </c>
      <c r="C279" s="1">
        <v>1</v>
      </c>
      <c r="D279" s="1">
        <f>+IF(Tabla15[[#This Row],[NOMBRE DE LA CAUSA 2018]]=0,0,1)</f>
        <v>1</v>
      </c>
      <c r="E279" s="1">
        <f>+E278+Tabla15[[#This Row],[NOMBRE DE LA CAUSA 2019]]</f>
        <v>277</v>
      </c>
      <c r="F279" s="1">
        <f>+Tabla15[[#This Row],[0]]*Tabla15[[#This Row],[NOMBRE DE LA CAUSA 2019]]</f>
        <v>277</v>
      </c>
      <c r="G279" s="6" t="s">
        <v>17</v>
      </c>
      <c r="J279" s="1" t="s">
        <v>18</v>
      </c>
      <c r="K279" s="1" t="s">
        <v>19</v>
      </c>
      <c r="L279" s="6" t="s">
        <v>720</v>
      </c>
      <c r="M279" s="5">
        <v>2001</v>
      </c>
      <c r="N279" s="1" t="str">
        <f>+Tabla15[[#This Row],[NOMBRE DE LA CAUSA 2017]]</f>
        <v>ILEGALIDAD DEL ACTO ADMINISTRATIVO QUE REGULA LOS SERVICIOS PUBLICOS DE ENERGIA, GAS NATURAL, GLP Y COMBUSTIBLES LIQUIDOS</v>
      </c>
    </row>
    <row r="280" spans="1:14" ht="15" customHeight="1">
      <c r="A280" s="1">
        <f>+Tabla15[[#This Row],[1]]</f>
        <v>278</v>
      </c>
      <c r="B280" s="6" t="s">
        <v>1439</v>
      </c>
      <c r="C280" s="1">
        <v>1</v>
      </c>
      <c r="D280" s="1">
        <f>+IF(Tabla15[[#This Row],[NOMBRE DE LA CAUSA 2018]]=0,0,1)</f>
        <v>1</v>
      </c>
      <c r="E280" s="1">
        <f>+E279+Tabla15[[#This Row],[NOMBRE DE LA CAUSA 2019]]</f>
        <v>278</v>
      </c>
      <c r="F280" s="1">
        <f>+Tabla15[[#This Row],[0]]*Tabla15[[#This Row],[NOMBRE DE LA CAUSA 2019]]</f>
        <v>278</v>
      </c>
      <c r="G280" s="1" t="s">
        <v>746</v>
      </c>
      <c r="I280" s="6" t="s">
        <v>1434</v>
      </c>
      <c r="K280" s="6" t="s">
        <v>19</v>
      </c>
      <c r="L280" s="6" t="s">
        <v>1440</v>
      </c>
      <c r="M280" s="34">
        <v>2340</v>
      </c>
      <c r="N280" s="1" t="str">
        <f>+Tabla15[[#This Row],[NOMBRE DE LA CAUSA 2017]]</f>
        <v>ILEGALIDAD DEL ACTO ADMINISTRATIVO QUE RESUELVE RECURSOS CONTRA LAS DECISIONES DE LOS PRESTADORES DE SERVICIOS PUBLICOS DOMICILIARIOS</v>
      </c>
    </row>
    <row r="281" spans="1:14" ht="15" customHeight="1">
      <c r="A281" s="1">
        <f>+Tabla15[[#This Row],[1]]</f>
        <v>279</v>
      </c>
      <c r="B281" s="6" t="s">
        <v>1445</v>
      </c>
      <c r="C281" s="1">
        <v>1</v>
      </c>
      <c r="D281" s="1">
        <f>+IF(Tabla15[[#This Row],[NOMBRE DE LA CAUSA 2018]]=0,0,1)</f>
        <v>1</v>
      </c>
      <c r="E281" s="1">
        <f>+E280+Tabla15[[#This Row],[NOMBRE DE LA CAUSA 2019]]</f>
        <v>279</v>
      </c>
      <c r="F281" s="1">
        <f>+Tabla15[[#This Row],[0]]*Tabla15[[#This Row],[NOMBRE DE LA CAUSA 2019]]</f>
        <v>279</v>
      </c>
      <c r="G281" s="1" t="s">
        <v>746</v>
      </c>
      <c r="I281" s="6" t="s">
        <v>1434</v>
      </c>
      <c r="K281" s="6" t="s">
        <v>19</v>
      </c>
      <c r="L281" s="6" t="s">
        <v>1446</v>
      </c>
      <c r="M281" s="34">
        <v>2343</v>
      </c>
      <c r="N281" s="1" t="str">
        <f>+Tabla15[[#This Row],[NOMBRE DE LA CAUSA 2017]]</f>
        <v>ILEGALIDAD DEL ACTO ADMINISTRATIVO QUE RESUELVE SOBRE LA RELIQUIDACION DE VALORES CONTENIDOS EN UNA FACTURA DE SERVICIOS PUBLICOS DOMICILIARIOS</v>
      </c>
    </row>
    <row r="282" spans="1:14" ht="15" customHeight="1">
      <c r="A282" s="1">
        <f>+Tabla15[[#This Row],[1]]</f>
        <v>280</v>
      </c>
      <c r="B282" s="1" t="s">
        <v>1284</v>
      </c>
      <c r="C282" s="1">
        <v>1</v>
      </c>
      <c r="D282" s="1">
        <f>+IF(Tabla15[[#This Row],[NOMBRE DE LA CAUSA 2018]]=0,0,1)</f>
        <v>1</v>
      </c>
      <c r="E282" s="1">
        <f>+E281+Tabla15[[#This Row],[NOMBRE DE LA CAUSA 2019]]</f>
        <v>280</v>
      </c>
      <c r="F282" s="1">
        <f>+Tabla15[[#This Row],[0]]*Tabla15[[#This Row],[NOMBRE DE LA CAUSA 2019]]</f>
        <v>280</v>
      </c>
      <c r="G282" s="1" t="s">
        <v>753</v>
      </c>
      <c r="H282" s="1" t="s">
        <v>1285</v>
      </c>
      <c r="K282" s="1" t="s">
        <v>19</v>
      </c>
      <c r="L282" s="1" t="s">
        <v>1286</v>
      </c>
      <c r="M282" s="5">
        <v>2265</v>
      </c>
      <c r="N282" s="1" t="str">
        <f>+Tabla15[[#This Row],[NOMBRE DE LA CAUSA 2017]]</f>
        <v>ILEGALIDAD DEL ACTO ADMINISTRATIVO QUE RETIRA DEL SERVICIO A MIEMBRO DE LA FUERZA PUBLICA POR PERDIDA DE LA CAPACIDAD LABORAL</v>
      </c>
    </row>
    <row r="283" spans="1:14" ht="15" customHeight="1">
      <c r="A283" s="1">
        <f>+Tabla15[[#This Row],[1]]</f>
        <v>281</v>
      </c>
      <c r="B283" s="1" t="s">
        <v>16</v>
      </c>
      <c r="C283" s="1">
        <v>1</v>
      </c>
      <c r="D283" s="1">
        <f>+IF(Tabla15[[#This Row],[NOMBRE DE LA CAUSA 2018]]=0,0,1)</f>
        <v>1</v>
      </c>
      <c r="E283" s="1">
        <f>+E282+Tabla15[[#This Row],[NOMBRE DE LA CAUSA 2019]]</f>
        <v>281</v>
      </c>
      <c r="F283" s="1">
        <f>+Tabla15[[#This Row],[0]]*Tabla15[[#This Row],[NOMBRE DE LA CAUSA 2019]]</f>
        <v>281</v>
      </c>
      <c r="G283" s="1" t="s">
        <v>17</v>
      </c>
      <c r="J283" s="1" t="s">
        <v>18</v>
      </c>
      <c r="K283" s="1" t="s">
        <v>19</v>
      </c>
      <c r="L283" s="1" t="s">
        <v>20</v>
      </c>
      <c r="M283" s="5">
        <v>1</v>
      </c>
      <c r="N283" s="1" t="str">
        <f>+Tabla15[[#This Row],[NOMBRE DE LA CAUSA 2017]]</f>
        <v>ILEGALIDAD DEL ACTO ADMINISTRATIVO QUE REVOCA EL NOMBRAMIENTO DE FUNCIONARIO PUBLICO</v>
      </c>
    </row>
    <row r="284" spans="1:14" ht="15" customHeight="1">
      <c r="A284" s="1">
        <f>+Tabla15[[#This Row],[1]]</f>
        <v>282</v>
      </c>
      <c r="B284" s="6" t="s">
        <v>328</v>
      </c>
      <c r="C284" s="1">
        <v>1</v>
      </c>
      <c r="D284" s="1">
        <f>+IF(Tabla15[[#This Row],[NOMBRE DE LA CAUSA 2018]]=0,0,1)</f>
        <v>1</v>
      </c>
      <c r="E284" s="1">
        <f>+E283+Tabla15[[#This Row],[NOMBRE DE LA CAUSA 2019]]</f>
        <v>282</v>
      </c>
      <c r="F284" s="1">
        <f>+Tabla15[[#This Row],[0]]*Tabla15[[#This Row],[NOMBRE DE LA CAUSA 2019]]</f>
        <v>282</v>
      </c>
      <c r="G284" s="6" t="s">
        <v>17</v>
      </c>
      <c r="J284" s="1" t="s">
        <v>18</v>
      </c>
      <c r="K284" s="1" t="s">
        <v>19</v>
      </c>
      <c r="L284" s="6" t="s">
        <v>329</v>
      </c>
      <c r="M284" s="5">
        <v>536</v>
      </c>
      <c r="N284" s="1" t="str">
        <f>+Tabla15[[#This Row],[NOMBRE DE LA CAUSA 2017]]</f>
        <v>ILEGALIDAD DEL ACTO ADMINISTRATIVO QUE REVOCA, SUSPENDE O NIEGA UN PROGRAMA DE EDUCACION SUPERIOR</v>
      </c>
    </row>
    <row r="285" spans="1:14" ht="15" customHeight="1">
      <c r="A285" s="1">
        <f>+Tabla15[[#This Row],[1]]</f>
        <v>283</v>
      </c>
      <c r="B285" s="1" t="s">
        <v>1229</v>
      </c>
      <c r="C285" s="1">
        <v>1</v>
      </c>
      <c r="D285" s="1">
        <f>+IF(Tabla15[[#This Row],[NOMBRE DE LA CAUSA 2018]]=0,0,1)</f>
        <v>1</v>
      </c>
      <c r="E285" s="1">
        <f>+E284+Tabla15[[#This Row],[NOMBRE DE LA CAUSA 2019]]</f>
        <v>283</v>
      </c>
      <c r="F285" s="1">
        <f>+Tabla15[[#This Row],[0]]*Tabla15[[#This Row],[NOMBRE DE LA CAUSA 2019]]</f>
        <v>283</v>
      </c>
      <c r="G285" s="1" t="s">
        <v>753</v>
      </c>
      <c r="H285" s="1" t="s">
        <v>1230</v>
      </c>
      <c r="K285" s="1" t="s">
        <v>19</v>
      </c>
      <c r="L285" s="1" t="s">
        <v>1231</v>
      </c>
      <c r="M285" s="5">
        <v>2240</v>
      </c>
      <c r="N285" s="1" t="str">
        <f>+Tabla15[[#This Row],[NOMBRE DE LA CAUSA 2017]]</f>
        <v>ILEGALIDAD DEL ACTO ADMINISTRATIVO QUE SANCIONA DISCIPLINARIAMENTE A FUNCIONARIO PUBLICO POR ABANDONO DEL CARGO</v>
      </c>
    </row>
    <row r="286" spans="1:14" ht="15" customHeight="1">
      <c r="A286" s="1">
        <f>+Tabla15[[#This Row],[1]]</f>
        <v>284</v>
      </c>
      <c r="B286" s="1" t="s">
        <v>1232</v>
      </c>
      <c r="C286" s="1">
        <v>1</v>
      </c>
      <c r="D286" s="1">
        <f>+IF(Tabla15[[#This Row],[NOMBRE DE LA CAUSA 2018]]=0,0,1)</f>
        <v>1</v>
      </c>
      <c r="E286" s="1">
        <f>+E285+Tabla15[[#This Row],[NOMBRE DE LA CAUSA 2019]]</f>
        <v>284</v>
      </c>
      <c r="F286" s="1">
        <f>+Tabla15[[#This Row],[0]]*Tabla15[[#This Row],[NOMBRE DE LA CAUSA 2019]]</f>
        <v>284</v>
      </c>
      <c r="G286" s="1" t="s">
        <v>753</v>
      </c>
      <c r="H286" s="1" t="s">
        <v>1230</v>
      </c>
      <c r="K286" s="1" t="s">
        <v>19</v>
      </c>
      <c r="L286" s="1" t="s">
        <v>1233</v>
      </c>
      <c r="M286" s="5">
        <v>2241</v>
      </c>
      <c r="N286" s="1" t="str">
        <f>+Tabla15[[#This Row],[NOMBRE DE LA CAUSA 2017]]</f>
        <v>ILEGALIDAD DEL ACTO ADMINISTRATIVO QUE SANCIONA DISCIPLINARIAMENTE A TRABAJADOR OFICIAL POR ABANDONO DEL SERVICIO</v>
      </c>
    </row>
    <row r="287" spans="1:14" ht="15" customHeight="1">
      <c r="A287" s="1">
        <f>+Tabla15[[#This Row],[1]]</f>
        <v>285</v>
      </c>
      <c r="B287" s="1" t="s">
        <v>332</v>
      </c>
      <c r="C287" s="1">
        <v>1</v>
      </c>
      <c r="D287" s="1">
        <f>+IF(Tabla15[[#This Row],[NOMBRE DE LA CAUSA 2018]]=0,0,1)</f>
        <v>1</v>
      </c>
      <c r="E287" s="1">
        <f>+E286+Tabla15[[#This Row],[NOMBRE DE LA CAUSA 2019]]</f>
        <v>285</v>
      </c>
      <c r="F287" s="1">
        <f>+Tabla15[[#This Row],[0]]*Tabla15[[#This Row],[NOMBRE DE LA CAUSA 2019]]</f>
        <v>285</v>
      </c>
      <c r="G287" s="1" t="s">
        <v>17</v>
      </c>
      <c r="J287" s="1" t="s">
        <v>18</v>
      </c>
      <c r="K287" s="1" t="s">
        <v>19</v>
      </c>
      <c r="L287" s="1" t="s">
        <v>333</v>
      </c>
      <c r="M287" s="5">
        <v>540</v>
      </c>
      <c r="N287" s="1" t="str">
        <f>+Tabla15[[#This Row],[NOMBRE DE LA CAUSA 2017]]</f>
        <v>ILEGALIDAD DEL ACTO ADMINISTRATIVO QUE SUSPENDE EL PAGO DE LA ASIGNACION DE RETIRO</v>
      </c>
    </row>
    <row r="288" spans="1:14" ht="15" customHeight="1">
      <c r="A288" s="1">
        <f>+Tabla15[[#This Row],[1]]</f>
        <v>286</v>
      </c>
      <c r="B288" s="1" t="s">
        <v>334</v>
      </c>
      <c r="C288" s="1">
        <v>1</v>
      </c>
      <c r="D288" s="1">
        <f>+IF(Tabla15[[#This Row],[NOMBRE DE LA CAUSA 2018]]=0,0,1)</f>
        <v>1</v>
      </c>
      <c r="E288" s="1">
        <f>+E287+Tabla15[[#This Row],[NOMBRE DE LA CAUSA 2019]]</f>
        <v>286</v>
      </c>
      <c r="F288" s="1">
        <f>+Tabla15[[#This Row],[0]]*Tabla15[[#This Row],[NOMBRE DE LA CAUSA 2019]]</f>
        <v>286</v>
      </c>
      <c r="G288" s="1" t="s">
        <v>17</v>
      </c>
      <c r="J288" s="1" t="s">
        <v>18</v>
      </c>
      <c r="K288" s="1" t="s">
        <v>19</v>
      </c>
      <c r="L288" s="1" t="s">
        <v>335</v>
      </c>
      <c r="M288" s="5">
        <v>541</v>
      </c>
      <c r="N288" s="1" t="str">
        <f>+Tabla15[[#This Row],[NOMBRE DE LA CAUSA 2017]]</f>
        <v>ILEGALIDAD DEL ACTO ADMINISTRATIVO QUE SUSPENDE EL PAGO DE PENSION</v>
      </c>
    </row>
    <row r="289" spans="1:14" ht="15" customHeight="1">
      <c r="A289" s="1">
        <f>+Tabla15[[#This Row],[1]]</f>
        <v>287</v>
      </c>
      <c r="B289" s="1" t="s">
        <v>1074</v>
      </c>
      <c r="C289" s="1">
        <v>1</v>
      </c>
      <c r="D289" s="1">
        <f>+IF(Tabla15[[#This Row],[NOMBRE DE LA CAUSA 2018]]=0,0,1)</f>
        <v>1</v>
      </c>
      <c r="E289" s="1">
        <f>+E288+Tabla15[[#This Row],[NOMBRE DE LA CAUSA 2019]]</f>
        <v>287</v>
      </c>
      <c r="F289" s="1">
        <f>+Tabla15[[#This Row],[0]]*Tabla15[[#This Row],[NOMBRE DE LA CAUSA 2019]]</f>
        <v>287</v>
      </c>
      <c r="G289" s="1" t="s">
        <v>746</v>
      </c>
      <c r="K289" s="1" t="s">
        <v>19</v>
      </c>
      <c r="L289" s="1" t="s">
        <v>1075</v>
      </c>
      <c r="M289" s="5">
        <v>2169</v>
      </c>
      <c r="N289" s="1" t="str">
        <f>+Tabla15[[#This Row],[NOMBRE DE LA CAUSA 2017]]</f>
        <v>IMPOSICION INJUSTA DE MEDIDA DE ASEGURAMIENTO NO PRIVATIVA DE LA LIBERTAD</v>
      </c>
    </row>
    <row r="290" spans="1:14" ht="15" customHeight="1">
      <c r="A290" s="1">
        <f>+Tabla15[[#This Row],[1]]</f>
        <v>288</v>
      </c>
      <c r="B290" s="1" t="s">
        <v>286</v>
      </c>
      <c r="C290" s="1">
        <v>1</v>
      </c>
      <c r="D290" s="1">
        <f>+IF(Tabla15[[#This Row],[NOMBRE DE LA CAUSA 2018]]=0,0,1)</f>
        <v>1</v>
      </c>
      <c r="E290" s="1">
        <f>+E289+Tabla15[[#This Row],[NOMBRE DE LA CAUSA 2019]]</f>
        <v>288</v>
      </c>
      <c r="F290" s="1">
        <f>+Tabla15[[#This Row],[0]]*Tabla15[[#This Row],[NOMBRE DE LA CAUSA 2019]]</f>
        <v>288</v>
      </c>
      <c r="G290" s="1" t="s">
        <v>17</v>
      </c>
      <c r="J290" s="1" t="s">
        <v>18</v>
      </c>
      <c r="K290" s="1" t="s">
        <v>19</v>
      </c>
      <c r="L290" s="1" t="s">
        <v>287</v>
      </c>
      <c r="M290" s="5">
        <v>457</v>
      </c>
      <c r="N290" s="1" t="str">
        <f>+Tabla15[[#This Row],[NOMBRE DE LA CAUSA 2017]]</f>
        <v>INCONSTITUCIONALIDAD DEL ACTO ADMINISTRATIVO</v>
      </c>
    </row>
    <row r="291" spans="1:14" ht="15" customHeight="1">
      <c r="A291" s="1">
        <f>+Tabla15[[#This Row],[1]]</f>
        <v>289</v>
      </c>
      <c r="B291" s="1" t="s">
        <v>1035</v>
      </c>
      <c r="C291" s="1">
        <v>1</v>
      </c>
      <c r="D291" s="1">
        <f>+IF(Tabla15[[#This Row],[NOMBRE DE LA CAUSA 2018]]=0,0,1)</f>
        <v>1</v>
      </c>
      <c r="E291" s="1">
        <f>+E290+Tabla15[[#This Row],[NOMBRE DE LA CAUSA 2019]]</f>
        <v>289</v>
      </c>
      <c r="F291" s="1">
        <f>+Tabla15[[#This Row],[0]]*Tabla15[[#This Row],[NOMBRE DE LA CAUSA 2019]]</f>
        <v>289</v>
      </c>
      <c r="G291" s="1" t="s">
        <v>753</v>
      </c>
      <c r="H291" s="1" t="s">
        <v>1033</v>
      </c>
      <c r="K291" s="1" t="s">
        <v>19</v>
      </c>
      <c r="L291" s="1" t="s">
        <v>1036</v>
      </c>
      <c r="M291" s="5">
        <v>2152</v>
      </c>
      <c r="N291" s="1" t="str">
        <f>+Tabla15[[#This Row],[NOMBRE DE LA CAUSA 2017]]</f>
        <v>INCUMPLIMIENTO DE ACUERDO CONCILIATORIO</v>
      </c>
    </row>
    <row r="292" spans="1:14" ht="15" customHeight="1">
      <c r="A292" s="1">
        <f>+Tabla15[[#This Row],[1]]</f>
        <v>290</v>
      </c>
      <c r="B292" s="1" t="s">
        <v>750</v>
      </c>
      <c r="C292" s="1">
        <v>1</v>
      </c>
      <c r="D292" s="1">
        <f>+IF(Tabla15[[#This Row],[NOMBRE DE LA CAUSA 2018]]=0,0,1)</f>
        <v>1</v>
      </c>
      <c r="E292" s="1">
        <f>+E291+Tabla15[[#This Row],[NOMBRE DE LA CAUSA 2019]]</f>
        <v>290</v>
      </c>
      <c r="F292" s="1">
        <f>+Tabla15[[#This Row],[0]]*Tabla15[[#This Row],[NOMBRE DE LA CAUSA 2019]]</f>
        <v>290</v>
      </c>
      <c r="G292" s="1" t="s">
        <v>746</v>
      </c>
      <c r="K292" s="1" t="s">
        <v>19</v>
      </c>
      <c r="L292" s="6" t="s">
        <v>751</v>
      </c>
      <c r="M292" s="5">
        <v>2027</v>
      </c>
      <c r="N292" s="1" t="str">
        <f>+Tabla15[[#This Row],[NOMBRE DE LA CAUSA 2017]]</f>
        <v>INCUMPLIMIENTO DE LA OBLIGACION DE CONSTITUCION DE GARANTIAS CONTRACTUALES</v>
      </c>
    </row>
    <row r="293" spans="1:14" ht="15" customHeight="1">
      <c r="A293" s="1">
        <f>+Tabla15[[#This Row],[1]]</f>
        <v>291</v>
      </c>
      <c r="B293" s="6" t="s">
        <v>481</v>
      </c>
      <c r="C293" s="1">
        <v>1</v>
      </c>
      <c r="D293" s="1">
        <f>+IF(Tabla15[[#This Row],[NOMBRE DE LA CAUSA 2018]]=0,0,1)</f>
        <v>1</v>
      </c>
      <c r="E293" s="1">
        <f>+E292+Tabla15[[#This Row],[NOMBRE DE LA CAUSA 2019]]</f>
        <v>291</v>
      </c>
      <c r="F293" s="1">
        <f>+Tabla15[[#This Row],[0]]*Tabla15[[#This Row],[NOMBRE DE LA CAUSA 2019]]</f>
        <v>291</v>
      </c>
      <c r="G293" s="6" t="s">
        <v>17</v>
      </c>
      <c r="J293" s="1" t="s">
        <v>18</v>
      </c>
      <c r="K293" s="1" t="s">
        <v>19</v>
      </c>
      <c r="L293" s="6" t="s">
        <v>482</v>
      </c>
      <c r="M293" s="5">
        <v>835</v>
      </c>
      <c r="N293" s="1" t="str">
        <f>+Tabla15[[#This Row],[NOMBRE DE LA CAUSA 2017]]</f>
        <v>INCUMPLIMIENTO DE LA OBLIGACION DE SUSCRIBIR CONTRATO DE SEGURO</v>
      </c>
    </row>
    <row r="294" spans="1:14" ht="15" customHeight="1">
      <c r="A294" s="1">
        <f>+Tabla15[[#This Row],[1]]</f>
        <v>292</v>
      </c>
      <c r="B294" s="1" t="s">
        <v>434</v>
      </c>
      <c r="C294" s="1">
        <v>1</v>
      </c>
      <c r="D294" s="1">
        <f>+IF(Tabla15[[#This Row],[NOMBRE DE LA CAUSA 2018]]=0,0,1)</f>
        <v>1</v>
      </c>
      <c r="E294" s="1">
        <f>+E293+Tabla15[[#This Row],[NOMBRE DE LA CAUSA 2019]]</f>
        <v>292</v>
      </c>
      <c r="F294" s="1">
        <f>+Tabla15[[#This Row],[0]]*Tabla15[[#This Row],[NOMBRE DE LA CAUSA 2019]]</f>
        <v>292</v>
      </c>
      <c r="G294" s="1" t="s">
        <v>17</v>
      </c>
      <c r="J294" s="1" t="s">
        <v>18</v>
      </c>
      <c r="K294" s="1" t="s">
        <v>19</v>
      </c>
      <c r="L294" s="1" t="s">
        <v>435</v>
      </c>
      <c r="M294" s="5">
        <v>806</v>
      </c>
      <c r="N294" s="1" t="str">
        <f>+Tabla15[[#This Row],[NOMBRE DE LA CAUSA 2017]]</f>
        <v>INCUMPLIMIENTO DE LAS OBLIGACIONES CONSIGNADAS EN EL ACTA DE LIQUIDACION DEL CONTRATO</v>
      </c>
    </row>
    <row r="295" spans="1:14" ht="15" customHeight="1">
      <c r="A295" s="1">
        <f>+Tabla15[[#This Row],[1]]</f>
        <v>293</v>
      </c>
      <c r="B295" s="1" t="s">
        <v>1037</v>
      </c>
      <c r="C295" s="1">
        <v>1</v>
      </c>
      <c r="D295" s="1">
        <f>+IF(Tabla15[[#This Row],[NOMBRE DE LA CAUSA 2018]]=0,0,1)</f>
        <v>1</v>
      </c>
      <c r="E295" s="1">
        <f>+E294+Tabla15[[#This Row],[NOMBRE DE LA CAUSA 2019]]</f>
        <v>293</v>
      </c>
      <c r="F295" s="1">
        <f>+Tabla15[[#This Row],[0]]*Tabla15[[#This Row],[NOMBRE DE LA CAUSA 2019]]</f>
        <v>293</v>
      </c>
      <c r="G295" s="1" t="s">
        <v>753</v>
      </c>
      <c r="H295" s="1" t="s">
        <v>1033</v>
      </c>
      <c r="K295" s="1" t="s">
        <v>19</v>
      </c>
      <c r="L295" s="1" t="s">
        <v>1038</v>
      </c>
      <c r="M295" s="5">
        <v>2153</v>
      </c>
      <c r="N295" s="1" t="str">
        <f>+Tabla15[[#This Row],[NOMBRE DE LA CAUSA 2017]]</f>
        <v>INCUMPLIMIENTO DE LAUDO ARBITRAL</v>
      </c>
    </row>
    <row r="296" spans="1:14" ht="15" customHeight="1">
      <c r="A296" s="1">
        <f>+Tabla15[[#This Row],[1]]</f>
        <v>294</v>
      </c>
      <c r="B296" s="1" t="s">
        <v>224</v>
      </c>
      <c r="C296" s="1">
        <v>1</v>
      </c>
      <c r="D296" s="1">
        <f>+IF(Tabla15[[#This Row],[NOMBRE DE LA CAUSA 2018]]=0,0,1)</f>
        <v>1</v>
      </c>
      <c r="E296" s="1">
        <f>+E295+Tabla15[[#This Row],[NOMBRE DE LA CAUSA 2019]]</f>
        <v>294</v>
      </c>
      <c r="F296" s="1">
        <f>+Tabla15[[#This Row],[0]]*Tabla15[[#This Row],[NOMBRE DE LA CAUSA 2019]]</f>
        <v>294</v>
      </c>
      <c r="G296" s="1" t="s">
        <v>17</v>
      </c>
      <c r="J296" s="1" t="s">
        <v>18</v>
      </c>
      <c r="K296" s="1" t="s">
        <v>19</v>
      </c>
      <c r="L296" s="1" t="s">
        <v>225</v>
      </c>
      <c r="M296" s="5">
        <v>371</v>
      </c>
      <c r="N296" s="1" t="str">
        <f>+Tabla15[[#This Row],[NOMBRE DE LA CAUSA 2017]]</f>
        <v>INCUMPLIMIENTO DE NORMA JURIDICA</v>
      </c>
    </row>
    <row r="297" spans="1:14" ht="15" customHeight="1">
      <c r="A297" s="1">
        <f>+Tabla15[[#This Row],[1]]</f>
        <v>295</v>
      </c>
      <c r="B297" s="6" t="s">
        <v>1375</v>
      </c>
      <c r="C297" s="1">
        <v>1</v>
      </c>
      <c r="D297" s="1">
        <f>+IF(Tabla15[[#This Row],[NOMBRE DE LA CAUSA 2018]]=0,0,1)</f>
        <v>1</v>
      </c>
      <c r="E297" s="1">
        <f>+E296+Tabla15[[#This Row],[NOMBRE DE LA CAUSA 2019]]</f>
        <v>295</v>
      </c>
      <c r="F297" s="1">
        <f>+Tabla15[[#This Row],[0]]*Tabla15[[#This Row],[NOMBRE DE LA CAUSA 2019]]</f>
        <v>295</v>
      </c>
      <c r="G297" s="1" t="s">
        <v>746</v>
      </c>
      <c r="K297" s="6" t="s">
        <v>19</v>
      </c>
      <c r="L297" s="6" t="s">
        <v>1376</v>
      </c>
      <c r="M297" s="5">
        <v>2306</v>
      </c>
      <c r="N297" s="1" t="str">
        <f>+Tabla15[[#This Row],[NOMBRE DE LA CAUSA 2017]]</f>
        <v>INCUMPLIMIENTO DE REQUISITOS PARA DESIGNACION DE LIQUIDADOR</v>
      </c>
    </row>
    <row r="298" spans="1:14" ht="15" customHeight="1">
      <c r="A298" s="1">
        <f>+Tabla15[[#This Row],[1]]</f>
        <v>296</v>
      </c>
      <c r="B298" s="1" t="s">
        <v>1032</v>
      </c>
      <c r="C298" s="1">
        <v>1</v>
      </c>
      <c r="D298" s="1">
        <f>+IF(Tabla15[[#This Row],[NOMBRE DE LA CAUSA 2018]]=0,0,1)</f>
        <v>1</v>
      </c>
      <c r="E298" s="1">
        <f>+E297+Tabla15[[#This Row],[NOMBRE DE LA CAUSA 2019]]</f>
        <v>296</v>
      </c>
      <c r="F298" s="1">
        <f>+Tabla15[[#This Row],[0]]*Tabla15[[#This Row],[NOMBRE DE LA CAUSA 2019]]</f>
        <v>296</v>
      </c>
      <c r="G298" s="1" t="s">
        <v>753</v>
      </c>
      <c r="H298" s="1" t="s">
        <v>1033</v>
      </c>
      <c r="K298" s="1" t="s">
        <v>19</v>
      </c>
      <c r="L298" s="1" t="s">
        <v>1034</v>
      </c>
      <c r="M298" s="5">
        <v>2151</v>
      </c>
      <c r="N298" s="1" t="str">
        <f>+Tabla15[[#This Row],[NOMBRE DE LA CAUSA 2017]]</f>
        <v>INCUMPLIMIENTO DE SENTENCIA JUDICIAL</v>
      </c>
    </row>
    <row r="299" spans="1:14" ht="15" customHeight="1">
      <c r="A299" s="1">
        <f>+Tabla15[[#This Row],[1]]</f>
        <v>297</v>
      </c>
      <c r="B299" s="1" t="s">
        <v>436</v>
      </c>
      <c r="C299" s="1">
        <v>1</v>
      </c>
      <c r="D299" s="1">
        <f>+IF(Tabla15[[#This Row],[NOMBRE DE LA CAUSA 2018]]=0,0,1)</f>
        <v>1</v>
      </c>
      <c r="E299" s="1">
        <f>+E298+Tabla15[[#This Row],[NOMBRE DE LA CAUSA 2019]]</f>
        <v>297</v>
      </c>
      <c r="F299" s="1">
        <f>+Tabla15[[#This Row],[0]]*Tabla15[[#This Row],[NOMBRE DE LA CAUSA 2019]]</f>
        <v>297</v>
      </c>
      <c r="G299" s="1" t="s">
        <v>17</v>
      </c>
      <c r="J299" s="1" t="s">
        <v>18</v>
      </c>
      <c r="K299" s="1" t="s">
        <v>19</v>
      </c>
      <c r="L299" s="1" t="s">
        <v>437</v>
      </c>
      <c r="M299" s="5">
        <v>807</v>
      </c>
      <c r="N299" s="1" t="str">
        <f>+Tabla15[[#This Row],[NOMBRE DE LA CAUSA 2017]]</f>
        <v>INCUMPLIMIENTO DEL ACTO ADMINISTRATIVO QUE LIQUIDA UN CONTRATO</v>
      </c>
    </row>
    <row r="300" spans="1:14" ht="15" customHeight="1">
      <c r="A300" s="1">
        <f>+Tabla15[[#This Row],[1]]</f>
        <v>298</v>
      </c>
      <c r="B300" s="1" t="s">
        <v>752</v>
      </c>
      <c r="C300" s="1">
        <v>1</v>
      </c>
      <c r="D300" s="1">
        <f>+IF(Tabla15[[#This Row],[NOMBRE DE LA CAUSA 2018]]=0,0,1)</f>
        <v>1</v>
      </c>
      <c r="E300" s="1">
        <f>+E299+Tabla15[[#This Row],[NOMBRE DE LA CAUSA 2019]]</f>
        <v>298</v>
      </c>
      <c r="F300" s="1">
        <f>+Tabla15[[#This Row],[0]]*Tabla15[[#This Row],[NOMBRE DE LA CAUSA 2019]]</f>
        <v>298</v>
      </c>
      <c r="G300" s="1" t="s">
        <v>753</v>
      </c>
      <c r="H300" s="1" t="s">
        <v>754</v>
      </c>
      <c r="K300" s="1" t="s">
        <v>19</v>
      </c>
      <c r="L300" s="1" t="s">
        <v>755</v>
      </c>
      <c r="M300" s="5">
        <v>2028</v>
      </c>
      <c r="N300" s="1" t="str">
        <f>+Tabla15[[#This Row],[NOMBRE DE LA CAUSA 2017]]</f>
        <v>INCUMPLIMIENTO DEL CONTRATO POR EJECUCION PARCIAL DE PRESTACIONES</v>
      </c>
    </row>
    <row r="301" spans="1:14" ht="15" customHeight="1">
      <c r="A301" s="1">
        <f>+Tabla15[[#This Row],[1]]</f>
        <v>299</v>
      </c>
      <c r="B301" s="1" t="s">
        <v>756</v>
      </c>
      <c r="C301" s="1">
        <v>1</v>
      </c>
      <c r="D301" s="1">
        <f>+IF(Tabla15[[#This Row],[NOMBRE DE LA CAUSA 2018]]=0,0,1)</f>
        <v>1</v>
      </c>
      <c r="E301" s="1">
        <f>+E300+Tabla15[[#This Row],[NOMBRE DE LA CAUSA 2019]]</f>
        <v>299</v>
      </c>
      <c r="F301" s="1">
        <f>+Tabla15[[#This Row],[0]]*Tabla15[[#This Row],[NOMBRE DE LA CAUSA 2019]]</f>
        <v>299</v>
      </c>
      <c r="G301" s="1" t="s">
        <v>753</v>
      </c>
      <c r="H301" s="1" t="s">
        <v>754</v>
      </c>
      <c r="K301" s="1" t="s">
        <v>19</v>
      </c>
      <c r="L301" s="1" t="s">
        <v>757</v>
      </c>
      <c r="M301" s="5">
        <v>2029</v>
      </c>
      <c r="N301" s="1" t="str">
        <f>+Tabla15[[#This Row],[NOMBRE DE LA CAUSA 2017]]</f>
        <v>INCUMPLIMIENTO DEL CONTRATO POR EJECUCION TARDIA DE PRESTACIONES</v>
      </c>
    </row>
    <row r="302" spans="1:14" ht="15" customHeight="1">
      <c r="A302" s="1">
        <f>+Tabla15[[#This Row],[1]]</f>
        <v>300</v>
      </c>
      <c r="B302" s="1" t="s">
        <v>758</v>
      </c>
      <c r="C302" s="1">
        <v>1</v>
      </c>
      <c r="D302" s="1">
        <f>+IF(Tabla15[[#This Row],[NOMBRE DE LA CAUSA 2018]]=0,0,1)</f>
        <v>1</v>
      </c>
      <c r="E302" s="1">
        <f>+E301+Tabla15[[#This Row],[NOMBRE DE LA CAUSA 2019]]</f>
        <v>300</v>
      </c>
      <c r="F302" s="1">
        <f>+Tabla15[[#This Row],[0]]*Tabla15[[#This Row],[NOMBRE DE LA CAUSA 2019]]</f>
        <v>300</v>
      </c>
      <c r="G302" s="1" t="s">
        <v>753</v>
      </c>
      <c r="H302" s="1" t="s">
        <v>754</v>
      </c>
      <c r="K302" s="1" t="s">
        <v>19</v>
      </c>
      <c r="L302" s="1" t="s">
        <v>759</v>
      </c>
      <c r="M302" s="5">
        <v>2310</v>
      </c>
      <c r="N302" s="1" t="str">
        <f>+Tabla15[[#This Row],[NOMBRE DE LA CAUSA 2017]]</f>
        <v>INCUMPLIMIENTO DEL CONTRATO POR INDEBIDA INTERPRETACION</v>
      </c>
    </row>
    <row r="303" spans="1:14" ht="15" customHeight="1">
      <c r="A303" s="1">
        <f>+Tabla15[[#This Row],[1]]</f>
        <v>301</v>
      </c>
      <c r="B303" s="1" t="s">
        <v>760</v>
      </c>
      <c r="C303" s="1">
        <v>1</v>
      </c>
      <c r="D303" s="1">
        <f>+IF(Tabla15[[#This Row],[NOMBRE DE LA CAUSA 2018]]=0,0,1)</f>
        <v>1</v>
      </c>
      <c r="E303" s="1">
        <f>+E302+Tabla15[[#This Row],[NOMBRE DE LA CAUSA 2019]]</f>
        <v>301</v>
      </c>
      <c r="F303" s="1">
        <f>+Tabla15[[#This Row],[0]]*Tabla15[[#This Row],[NOMBRE DE LA CAUSA 2019]]</f>
        <v>301</v>
      </c>
      <c r="G303" s="1" t="s">
        <v>753</v>
      </c>
      <c r="H303" s="1" t="s">
        <v>754</v>
      </c>
      <c r="K303" s="1" t="s">
        <v>19</v>
      </c>
      <c r="L303" s="1" t="s">
        <v>761</v>
      </c>
      <c r="M303" s="5">
        <v>2030</v>
      </c>
      <c r="N303" s="1" t="str">
        <f>+Tabla15[[#This Row],[NOMBRE DE LA CAUSA 2017]]</f>
        <v>INCUMPLIMIENTO DEL CONTRATO POR NO EJECUCION DE PRESTACIONES</v>
      </c>
    </row>
    <row r="304" spans="1:14" ht="15" customHeight="1">
      <c r="A304" s="1">
        <f>+Tabla15[[#This Row],[1]]</f>
        <v>302</v>
      </c>
      <c r="B304" s="1" t="s">
        <v>762</v>
      </c>
      <c r="C304" s="1">
        <v>1</v>
      </c>
      <c r="D304" s="1">
        <f>+IF(Tabla15[[#This Row],[NOMBRE DE LA CAUSA 2018]]=0,0,1)</f>
        <v>1</v>
      </c>
      <c r="E304" s="1">
        <f>+E303+Tabla15[[#This Row],[NOMBRE DE LA CAUSA 2019]]</f>
        <v>302</v>
      </c>
      <c r="F304" s="1">
        <f>+Tabla15[[#This Row],[0]]*Tabla15[[#This Row],[NOMBRE DE LA CAUSA 2019]]</f>
        <v>302</v>
      </c>
      <c r="G304" s="1" t="s">
        <v>753</v>
      </c>
      <c r="H304" s="1" t="s">
        <v>754</v>
      </c>
      <c r="K304" s="1" t="s">
        <v>19</v>
      </c>
      <c r="L304" s="1" t="s">
        <v>763</v>
      </c>
      <c r="M304" s="5">
        <v>2031</v>
      </c>
      <c r="N304" s="1" t="str">
        <f>+Tabla15[[#This Row],[NOMBRE DE LA CAUSA 2017]]</f>
        <v>INCUMPLIMIENTO DEL CONTRATO POR VIOLACION DEL PRINCIPIO DE PLANEACION POR PARTE DE LA ENTIDAD CONTRATANTE</v>
      </c>
    </row>
    <row r="305" spans="1:14" ht="15" customHeight="1">
      <c r="A305" s="1">
        <f>+Tabla15[[#This Row],[1]]</f>
        <v>303</v>
      </c>
      <c r="B305" s="1" t="s">
        <v>764</v>
      </c>
      <c r="C305" s="1">
        <v>1</v>
      </c>
      <c r="D305" s="1">
        <f>+IF(Tabla15[[#This Row],[NOMBRE DE LA CAUSA 2018]]=0,0,1)</f>
        <v>1</v>
      </c>
      <c r="E305" s="1">
        <f>+E304+Tabla15[[#This Row],[NOMBRE DE LA CAUSA 2019]]</f>
        <v>303</v>
      </c>
      <c r="F305" s="1">
        <f>+Tabla15[[#This Row],[0]]*Tabla15[[#This Row],[NOMBRE DE LA CAUSA 2019]]</f>
        <v>303</v>
      </c>
      <c r="G305" s="1" t="s">
        <v>753</v>
      </c>
      <c r="H305" s="1" t="s">
        <v>754</v>
      </c>
      <c r="K305" s="1" t="s">
        <v>19</v>
      </c>
      <c r="L305" s="1" t="s">
        <v>765</v>
      </c>
      <c r="M305" s="5">
        <v>2032</v>
      </c>
      <c r="N305" s="1" t="str">
        <f>+Tabla15[[#This Row],[NOMBRE DE LA CAUSA 2017]]</f>
        <v>INCUMPLIMIENTO DEL CONTRATO POR VIOLACION DEL PRINCIPIO DE PLANEACION POR PARTE DEL CONTRATISTA</v>
      </c>
    </row>
    <row r="306" spans="1:14" ht="15" customHeight="1">
      <c r="A306" s="1">
        <f>+Tabla15[[#This Row],[1]]</f>
        <v>304</v>
      </c>
      <c r="B306" s="1" t="s">
        <v>104</v>
      </c>
      <c r="C306" s="1">
        <v>1</v>
      </c>
      <c r="D306" s="1">
        <f>+IF(Tabla15[[#This Row],[NOMBRE DE LA CAUSA 2018]]=0,0,1)</f>
        <v>1</v>
      </c>
      <c r="E306" s="1">
        <f>+E305+Tabla15[[#This Row],[NOMBRE DE LA CAUSA 2019]]</f>
        <v>304</v>
      </c>
      <c r="F306" s="1">
        <f>+Tabla15[[#This Row],[0]]*Tabla15[[#This Row],[NOMBRE DE LA CAUSA 2019]]</f>
        <v>304</v>
      </c>
      <c r="G306" s="1" t="s">
        <v>17</v>
      </c>
      <c r="J306" s="1" t="s">
        <v>18</v>
      </c>
      <c r="K306" s="1" t="s">
        <v>19</v>
      </c>
      <c r="L306" s="1" t="s">
        <v>105</v>
      </c>
      <c r="M306" s="5">
        <v>172</v>
      </c>
      <c r="N306" s="1" t="str">
        <f>+Tabla15[[#This Row],[NOMBRE DE LA CAUSA 2017]]</f>
        <v>INCUMPLIMIENTO DEL DEBER DE LIQUIDAR EL CONTRATO</v>
      </c>
    </row>
    <row r="307" spans="1:14" ht="15" customHeight="1">
      <c r="A307" s="1">
        <f>+Tabla15[[#This Row],[1]]</f>
        <v>305</v>
      </c>
      <c r="B307" s="6" t="s">
        <v>1400</v>
      </c>
      <c r="C307" s="1">
        <v>1</v>
      </c>
      <c r="D307" s="1">
        <f>+IF(Tabla15[[#This Row],[NOMBRE DE LA CAUSA 2018]]=0,0,1)</f>
        <v>1</v>
      </c>
      <c r="E307" s="1">
        <f>+E306+Tabla15[[#This Row],[NOMBRE DE LA CAUSA 2019]]</f>
        <v>305</v>
      </c>
      <c r="F307" s="1">
        <f>+Tabla15[[#This Row],[0]]*Tabla15[[#This Row],[NOMBRE DE LA CAUSA 2019]]</f>
        <v>305</v>
      </c>
      <c r="G307" s="1" t="s">
        <v>746</v>
      </c>
      <c r="I307" s="6" t="s">
        <v>1384</v>
      </c>
      <c r="K307" s="6" t="s">
        <v>19</v>
      </c>
      <c r="L307" s="6" t="s">
        <v>1401</v>
      </c>
      <c r="M307" s="5">
        <v>2317</v>
      </c>
      <c r="N307" s="1" t="str">
        <f>+Tabla15[[#This Row],[NOMBRE DE LA CAUSA 2017]]</f>
        <v>INCUMPLIMIENTO DEL DEBER DE PROTECCION A LA HONRA Y BUEN NOMBRE</v>
      </c>
    </row>
    <row r="308" spans="1:14" ht="15" customHeight="1">
      <c r="A308" s="1">
        <f>+Tabla15[[#This Row],[1]]</f>
        <v>306</v>
      </c>
      <c r="B308" s="6" t="s">
        <v>1377</v>
      </c>
      <c r="C308" s="1">
        <v>1</v>
      </c>
      <c r="D308" s="1">
        <f>+IF(Tabla15[[#This Row],[NOMBRE DE LA CAUSA 2018]]=0,0,1)</f>
        <v>1</v>
      </c>
      <c r="E308" s="1">
        <f>+E307+Tabla15[[#This Row],[NOMBRE DE LA CAUSA 2019]]</f>
        <v>306</v>
      </c>
      <c r="F308" s="1">
        <f>+Tabla15[[#This Row],[0]]*Tabla15[[#This Row],[NOMBRE DE LA CAUSA 2019]]</f>
        <v>306</v>
      </c>
      <c r="G308" s="1" t="s">
        <v>746</v>
      </c>
      <c r="K308" s="6" t="s">
        <v>19</v>
      </c>
      <c r="L308" s="6" t="s">
        <v>1378</v>
      </c>
      <c r="M308" s="5">
        <v>2307</v>
      </c>
      <c r="N308" s="1" t="str">
        <f>+Tabla15[[#This Row],[NOMBRE DE LA CAUSA 2017]]</f>
        <v>INCUMPLIMIENTO DEL DEBER DE SEGUIMIENTO A LOS PROCESOS DE LIQUIDACION DE ENTIDADES FINANCIERAS</v>
      </c>
    </row>
    <row r="309" spans="1:14" ht="15" customHeight="1">
      <c r="A309" s="1">
        <f>+Tabla15[[#This Row],[1]]</f>
        <v>307</v>
      </c>
      <c r="B309" s="1" t="s">
        <v>230</v>
      </c>
      <c r="C309" s="1">
        <v>1</v>
      </c>
      <c r="D309" s="1">
        <f>+IF(Tabla15[[#This Row],[NOMBRE DE LA CAUSA 2018]]=0,0,1)</f>
        <v>1</v>
      </c>
      <c r="E309" s="1">
        <f>+E308+Tabla15[[#This Row],[NOMBRE DE LA CAUSA 2019]]</f>
        <v>307</v>
      </c>
      <c r="F309" s="1">
        <f>+Tabla15[[#This Row],[0]]*Tabla15[[#This Row],[NOMBRE DE LA CAUSA 2019]]</f>
        <v>307</v>
      </c>
      <c r="G309" s="1" t="s">
        <v>17</v>
      </c>
      <c r="J309" s="1" t="s">
        <v>18</v>
      </c>
      <c r="K309" s="1" t="s">
        <v>19</v>
      </c>
      <c r="L309" s="1" t="s">
        <v>231</v>
      </c>
      <c r="M309" s="5">
        <v>376</v>
      </c>
      <c r="N309" s="1" t="str">
        <f>+Tabla15[[#This Row],[NOMBRE DE LA CAUSA 2017]]</f>
        <v>INCUMPLIMIENTO EN EL DEBER DE SEGURIDAD Y PREVENCION DE DESASTRES</v>
      </c>
    </row>
    <row r="310" spans="1:14" ht="15" customHeight="1">
      <c r="A310" s="1">
        <f>+Tabla15[[#This Row],[1]]</f>
        <v>308</v>
      </c>
      <c r="B310" s="6" t="s">
        <v>304</v>
      </c>
      <c r="C310" s="1">
        <v>1</v>
      </c>
      <c r="D310" s="1">
        <f>+IF(Tabla15[[#This Row],[NOMBRE DE LA CAUSA 2018]]=0,0,1)</f>
        <v>1</v>
      </c>
      <c r="E310" s="1">
        <f>+E309+Tabla15[[#This Row],[NOMBRE DE LA CAUSA 2019]]</f>
        <v>308</v>
      </c>
      <c r="F310" s="1">
        <f>+Tabla15[[#This Row],[0]]*Tabla15[[#This Row],[NOMBRE DE LA CAUSA 2019]]</f>
        <v>308</v>
      </c>
      <c r="G310" s="1" t="s">
        <v>17</v>
      </c>
      <c r="J310" s="1" t="s">
        <v>18</v>
      </c>
      <c r="K310" s="1" t="s">
        <v>19</v>
      </c>
      <c r="L310" s="6" t="s">
        <v>305</v>
      </c>
      <c r="M310" s="5">
        <v>481</v>
      </c>
      <c r="N310" s="1" t="str">
        <f>+Tabla15[[#This Row],[NOMBRE DE LA CAUSA 2017]]</f>
        <v>INCUMPLIMIENTO EN EL PAGO DE APORTES AL SISTEMA DE SEGURIDAD SOCIAL INTEGRAL</v>
      </c>
    </row>
    <row r="311" spans="1:14" ht="15" customHeight="1">
      <c r="A311" s="1">
        <f>+Tabla15[[#This Row],[1]]</f>
        <v>309</v>
      </c>
      <c r="B311" s="6" t="s">
        <v>336</v>
      </c>
      <c r="C311" s="1">
        <v>1</v>
      </c>
      <c r="D311" s="1">
        <f>+IF(Tabla15[[#This Row],[NOMBRE DE LA CAUSA 2018]]=0,0,1)</f>
        <v>1</v>
      </c>
      <c r="E311" s="1">
        <f>+E310+Tabla15[[#This Row],[NOMBRE DE LA CAUSA 2019]]</f>
        <v>309</v>
      </c>
      <c r="F311" s="1">
        <f>+Tabla15[[#This Row],[0]]*Tabla15[[#This Row],[NOMBRE DE LA CAUSA 2019]]</f>
        <v>309</v>
      </c>
      <c r="G311" s="6" t="s">
        <v>17</v>
      </c>
      <c r="J311" s="1" t="s">
        <v>18</v>
      </c>
      <c r="K311" s="1" t="s">
        <v>19</v>
      </c>
      <c r="L311" s="6" t="s">
        <v>337</v>
      </c>
      <c r="M311" s="5">
        <v>546</v>
      </c>
      <c r="N311" s="1" t="str">
        <f>+Tabla15[[#This Row],[NOMBRE DE LA CAUSA 2017]]</f>
        <v>INCUMPLIMIENTO EN EL PAGO DE APORTES PARAFISCALES</v>
      </c>
    </row>
    <row r="312" spans="1:14" ht="15" customHeight="1">
      <c r="A312" s="1">
        <f>+Tabla15[[#This Row],[1]]</f>
        <v>310</v>
      </c>
      <c r="B312" s="1" t="s">
        <v>1234</v>
      </c>
      <c r="C312" s="1">
        <v>1</v>
      </c>
      <c r="D312" s="1">
        <f>+IF(Tabla15[[#This Row],[NOMBRE DE LA CAUSA 2018]]=0,0,1)</f>
        <v>1</v>
      </c>
      <c r="E312" s="1">
        <f>+E311+Tabla15[[#This Row],[NOMBRE DE LA CAUSA 2019]]</f>
        <v>310</v>
      </c>
      <c r="F312" s="1">
        <f>+Tabla15[[#This Row],[0]]*Tabla15[[#This Row],[NOMBRE DE LA CAUSA 2019]]</f>
        <v>310</v>
      </c>
      <c r="G312" s="1" t="s">
        <v>746</v>
      </c>
      <c r="K312" s="1" t="s">
        <v>19</v>
      </c>
      <c r="L312" s="1" t="s">
        <v>1235</v>
      </c>
      <c r="M312" s="5">
        <v>2242</v>
      </c>
      <c r="N312" s="1" t="str">
        <f>+Tabla15[[#This Row],[NOMBRE DE LA CAUSA 2017]]</f>
        <v>INCUMPLIMIENTO EN EL PAGO DE ASIGNACION DE RETIRO</v>
      </c>
    </row>
    <row r="313" spans="1:14" ht="15" customHeight="1">
      <c r="A313" s="1">
        <f>+Tabla15[[#This Row],[1]]</f>
        <v>311</v>
      </c>
      <c r="B313" s="1" t="s">
        <v>358</v>
      </c>
      <c r="C313" s="1">
        <v>1</v>
      </c>
      <c r="D313" s="1">
        <f>+IF(Tabla15[[#This Row],[NOMBRE DE LA CAUSA 2018]]=0,0,1)</f>
        <v>1</v>
      </c>
      <c r="E313" s="1">
        <f>+E312+Tabla15[[#This Row],[NOMBRE DE LA CAUSA 2019]]</f>
        <v>311</v>
      </c>
      <c r="F313" s="1">
        <f>+Tabla15[[#This Row],[0]]*Tabla15[[#This Row],[NOMBRE DE LA CAUSA 2019]]</f>
        <v>311</v>
      </c>
      <c r="G313" s="1" t="s">
        <v>17</v>
      </c>
      <c r="J313" s="1" t="s">
        <v>18</v>
      </c>
      <c r="K313" s="1" t="s">
        <v>19</v>
      </c>
      <c r="L313" s="1" t="s">
        <v>359</v>
      </c>
      <c r="M313" s="5">
        <v>632</v>
      </c>
      <c r="N313" s="1" t="str">
        <f>+Tabla15[[#This Row],[NOMBRE DE LA CAUSA 2017]]</f>
        <v>INCUMPLIMIENTO EN EL PAGO DE AUXILIO DE CESANTIAS</v>
      </c>
    </row>
    <row r="314" spans="1:14" ht="15" customHeight="1">
      <c r="A314" s="1">
        <f>+Tabla15[[#This Row],[1]]</f>
        <v>312</v>
      </c>
      <c r="B314" s="6" t="s">
        <v>1373</v>
      </c>
      <c r="C314" s="1">
        <v>1</v>
      </c>
      <c r="D314" s="1">
        <f>+IF(Tabla15[[#This Row],[NOMBRE DE LA CAUSA 2018]]=0,0,1)</f>
        <v>1</v>
      </c>
      <c r="E314" s="1">
        <f>+E313+Tabla15[[#This Row],[NOMBRE DE LA CAUSA 2019]]</f>
        <v>312</v>
      </c>
      <c r="F314" s="1">
        <f>+Tabla15[[#This Row],[0]]*Tabla15[[#This Row],[NOMBRE DE LA CAUSA 2019]]</f>
        <v>312</v>
      </c>
      <c r="G314" s="1" t="s">
        <v>753</v>
      </c>
      <c r="H314" s="1" t="s">
        <v>1369</v>
      </c>
      <c r="K314" s="6" t="s">
        <v>19</v>
      </c>
      <c r="L314" s="6" t="s">
        <v>1374</v>
      </c>
      <c r="M314" s="5">
        <v>2305</v>
      </c>
      <c r="N314" s="1" t="str">
        <f>+Tabla15[[#This Row],[NOMBRE DE LA CAUSA 2017]]</f>
        <v>INCUMPLIMIENTO EN EL PAGO DE COSTO ACUMULADO DE ASCENSOS EN EL ESCALAFON DOCENTE</v>
      </c>
    </row>
    <row r="315" spans="1:14" ht="15" customHeight="1">
      <c r="A315" s="1">
        <f>+Tabla15[[#This Row],[1]]</f>
        <v>313</v>
      </c>
      <c r="B315" s="1" t="s">
        <v>735</v>
      </c>
      <c r="C315" s="1">
        <v>1</v>
      </c>
      <c r="D315" s="1">
        <f>+IF(Tabla15[[#This Row],[NOMBRE DE LA CAUSA 2018]]=0,0,1)</f>
        <v>1</v>
      </c>
      <c r="E315" s="1">
        <f>+E314+Tabla15[[#This Row],[NOMBRE DE LA CAUSA 2019]]</f>
        <v>313</v>
      </c>
      <c r="F315" s="1">
        <f>+Tabla15[[#This Row],[0]]*Tabla15[[#This Row],[NOMBRE DE LA CAUSA 2019]]</f>
        <v>313</v>
      </c>
      <c r="G315" s="1" t="s">
        <v>17</v>
      </c>
      <c r="J315" s="1" t="s">
        <v>18</v>
      </c>
      <c r="K315" s="1" t="s">
        <v>19</v>
      </c>
      <c r="L315" s="1" t="s">
        <v>736</v>
      </c>
      <c r="M315" s="5">
        <v>2013</v>
      </c>
      <c r="N315" s="1" t="str">
        <f>+Tabla15[[#This Row],[NOMBRE DE LA CAUSA 2017]]</f>
        <v>INCUMPLIMIENTO EN EL PAGO DE CUOTAS DE COPROPIEDAD</v>
      </c>
    </row>
    <row r="316" spans="1:14" ht="15" customHeight="1">
      <c r="A316" s="1">
        <f>+Tabla15[[#This Row],[1]]</f>
        <v>314</v>
      </c>
      <c r="B316" s="1" t="s">
        <v>1282</v>
      </c>
      <c r="C316" s="1">
        <v>1</v>
      </c>
      <c r="D316" s="1">
        <f>+IF(Tabla15[[#This Row],[NOMBRE DE LA CAUSA 2018]]=0,0,1)</f>
        <v>1</v>
      </c>
      <c r="E316" s="1">
        <f>+E315+Tabla15[[#This Row],[NOMBRE DE LA CAUSA 2019]]</f>
        <v>314</v>
      </c>
      <c r="F316" s="1">
        <f>+Tabla15[[#This Row],[0]]*Tabla15[[#This Row],[NOMBRE DE LA CAUSA 2019]]</f>
        <v>314</v>
      </c>
      <c r="G316" s="1" t="s">
        <v>753</v>
      </c>
      <c r="H316" s="1" t="s">
        <v>1278</v>
      </c>
      <c r="K316" s="1" t="s">
        <v>19</v>
      </c>
      <c r="L316" s="6" t="s">
        <v>1283</v>
      </c>
      <c r="M316" s="5">
        <v>2264</v>
      </c>
      <c r="N316" s="1" t="str">
        <f>+Tabla15[[#This Row],[NOMBRE DE LA CAUSA 2017]]</f>
        <v>INCUMPLIMIENTO EN EL PAGO DE HONORARIOS</v>
      </c>
    </row>
    <row r="317" spans="1:14" ht="15" customHeight="1">
      <c r="A317" s="1">
        <f>+Tabla15[[#This Row],[1]]</f>
        <v>315</v>
      </c>
      <c r="B317" s="1" t="s">
        <v>1313</v>
      </c>
      <c r="C317" s="1">
        <v>1</v>
      </c>
      <c r="D317" s="1">
        <f>+IF(Tabla15[[#This Row],[NOMBRE DE LA CAUSA 2018]]=0,0,1)</f>
        <v>1</v>
      </c>
      <c r="E317" s="1">
        <f>+E316+Tabla15[[#This Row],[NOMBRE DE LA CAUSA 2019]]</f>
        <v>315</v>
      </c>
      <c r="F317" s="1">
        <f>+Tabla15[[#This Row],[0]]*Tabla15[[#This Row],[NOMBRE DE LA CAUSA 2019]]</f>
        <v>315</v>
      </c>
      <c r="G317" s="1" t="s">
        <v>753</v>
      </c>
      <c r="H317" s="1" t="s">
        <v>1309</v>
      </c>
      <c r="K317" s="1" t="s">
        <v>19</v>
      </c>
      <c r="L317" s="1" t="s">
        <v>1314</v>
      </c>
      <c r="M317" s="5">
        <v>2277</v>
      </c>
      <c r="N317" s="1" t="str">
        <f>+Tabla15[[#This Row],[NOMBRE DE LA CAUSA 2017]]</f>
        <v>INCUMPLIMIENTO EN EL PAGO DE INCAPACIDAD MEDICA</v>
      </c>
    </row>
    <row r="318" spans="1:14" ht="15" customHeight="1">
      <c r="A318" s="1">
        <f>+Tabla15[[#This Row],[1]]</f>
        <v>316</v>
      </c>
      <c r="B318" s="1" t="s">
        <v>1180</v>
      </c>
      <c r="C318" s="1">
        <v>1</v>
      </c>
      <c r="D318" s="1">
        <f>+IF(Tabla15[[#This Row],[NOMBRE DE LA CAUSA 2018]]=0,0,1)</f>
        <v>1</v>
      </c>
      <c r="E318" s="1">
        <f>+E317+Tabla15[[#This Row],[NOMBRE DE LA CAUSA 2019]]</f>
        <v>316</v>
      </c>
      <c r="F318" s="1">
        <f>+Tabla15[[#This Row],[0]]*Tabla15[[#This Row],[NOMBRE DE LA CAUSA 2019]]</f>
        <v>316</v>
      </c>
      <c r="G318" s="1" t="s">
        <v>746</v>
      </c>
      <c r="K318" s="1" t="s">
        <v>19</v>
      </c>
      <c r="L318" s="1" t="s">
        <v>1181</v>
      </c>
      <c r="M318" s="5">
        <v>2218</v>
      </c>
      <c r="N318" s="1" t="str">
        <f>+Tabla15[[#This Row],[NOMBRE DE LA CAUSA 2017]]</f>
        <v>INCUMPLIMIENTO EN EL PAGO DE INCREMENTO DE PENSION DE INVALIDEZ</v>
      </c>
    </row>
    <row r="319" spans="1:14" ht="15" customHeight="1">
      <c r="A319" s="1">
        <f>+Tabla15[[#This Row],[1]]</f>
        <v>317</v>
      </c>
      <c r="B319" s="1" t="s">
        <v>1178</v>
      </c>
      <c r="C319" s="1">
        <v>1</v>
      </c>
      <c r="D319" s="1">
        <f>+IF(Tabla15[[#This Row],[NOMBRE DE LA CAUSA 2018]]=0,0,1)</f>
        <v>1</v>
      </c>
      <c r="E319" s="1">
        <f>+E318+Tabla15[[#This Row],[NOMBRE DE LA CAUSA 2019]]</f>
        <v>317</v>
      </c>
      <c r="F319" s="1">
        <f>+Tabla15[[#This Row],[0]]*Tabla15[[#This Row],[NOMBRE DE LA CAUSA 2019]]</f>
        <v>317</v>
      </c>
      <c r="G319" s="1" t="s">
        <v>746</v>
      </c>
      <c r="K319" s="1" t="s">
        <v>19</v>
      </c>
      <c r="L319" s="1" t="s">
        <v>1179</v>
      </c>
      <c r="M319" s="5">
        <v>2217</v>
      </c>
      <c r="N319" s="1" t="str">
        <f>+Tabla15[[#This Row],[NOMBRE DE LA CAUSA 2017]]</f>
        <v>INCUMPLIMIENTO EN EL PAGO DE INCREMENTO DE PENSION DE VEJEZ</v>
      </c>
    </row>
    <row r="320" spans="1:14" ht="15" customHeight="1">
      <c r="A320" s="1">
        <f>+Tabla15[[#This Row],[1]]</f>
        <v>318</v>
      </c>
      <c r="B320" s="6" t="s">
        <v>1398</v>
      </c>
      <c r="C320" s="1">
        <v>1</v>
      </c>
      <c r="D320" s="1">
        <f>+IF(Tabla15[[#This Row],[NOMBRE DE LA CAUSA 2018]]=0,0,1)</f>
        <v>1</v>
      </c>
      <c r="E320" s="1">
        <f>+E319+Tabla15[[#This Row],[NOMBRE DE LA CAUSA 2019]]</f>
        <v>318</v>
      </c>
      <c r="F320" s="1">
        <f>+Tabla15[[#This Row],[0]]*Tabla15[[#This Row],[NOMBRE DE LA CAUSA 2019]]</f>
        <v>318</v>
      </c>
      <c r="G320" s="1" t="s">
        <v>746</v>
      </c>
      <c r="K320" s="6" t="s">
        <v>19</v>
      </c>
      <c r="L320" s="6" t="s">
        <v>1399</v>
      </c>
      <c r="M320" s="5">
        <v>2316</v>
      </c>
      <c r="N320" s="1" t="str">
        <f>+Tabla15[[#This Row],[NOMBRE DE LA CAUSA 2017]]</f>
        <v>INCUMPLIMIENTO EN EL PAGO DE INDEMNIZACION POR DESPIDO SIN JUSTA CAUSA</v>
      </c>
    </row>
    <row r="321" spans="1:14" ht="15" customHeight="1">
      <c r="A321" s="1">
        <f>+Tabla15[[#This Row],[1]]</f>
        <v>319</v>
      </c>
      <c r="B321" s="1" t="s">
        <v>1317</v>
      </c>
      <c r="C321" s="1">
        <v>1</v>
      </c>
      <c r="D321" s="1">
        <f>+IF(Tabla15[[#This Row],[NOMBRE DE LA CAUSA 2018]]=0,0,1)</f>
        <v>1</v>
      </c>
      <c r="E321" s="1">
        <f>+E320+Tabla15[[#This Row],[NOMBRE DE LA CAUSA 2019]]</f>
        <v>319</v>
      </c>
      <c r="F321" s="1">
        <f>+Tabla15[[#This Row],[0]]*Tabla15[[#This Row],[NOMBRE DE LA CAUSA 2019]]</f>
        <v>319</v>
      </c>
      <c r="G321" s="1" t="s">
        <v>746</v>
      </c>
      <c r="K321" s="1" t="s">
        <v>19</v>
      </c>
      <c r="L321" s="1" t="s">
        <v>1318</v>
      </c>
      <c r="M321" s="5">
        <v>2279</v>
      </c>
      <c r="N321" s="1" t="str">
        <f>+Tabla15[[#This Row],[NOMBRE DE LA CAUSA 2017]]</f>
        <v>INCUMPLIMIENTO EN EL PAGO DE INDEMNIZACION POR DISMINUCION DE CAPACIDAD LABORAL</v>
      </c>
    </row>
    <row r="322" spans="1:14" ht="15" customHeight="1">
      <c r="A322" s="1">
        <f>+Tabla15[[#This Row],[1]]</f>
        <v>320</v>
      </c>
      <c r="B322" s="1" t="s">
        <v>1326</v>
      </c>
      <c r="C322" s="1">
        <v>1</v>
      </c>
      <c r="D322" s="1">
        <f>+IF(Tabla15[[#This Row],[NOMBRE DE LA CAUSA 2018]]=0,0,1)</f>
        <v>1</v>
      </c>
      <c r="E322" s="1">
        <f>+E321+Tabla15[[#This Row],[NOMBRE DE LA CAUSA 2019]]</f>
        <v>320</v>
      </c>
      <c r="F322" s="1">
        <f>+Tabla15[[#This Row],[0]]*Tabla15[[#This Row],[NOMBRE DE LA CAUSA 2019]]</f>
        <v>320</v>
      </c>
      <c r="G322" s="1" t="s">
        <v>746</v>
      </c>
      <c r="K322" s="1" t="s">
        <v>19</v>
      </c>
      <c r="L322" s="1" t="s">
        <v>1327</v>
      </c>
      <c r="M322" s="5">
        <v>2283</v>
      </c>
      <c r="N322" s="1" t="str">
        <f>+Tabla15[[#This Row],[NOMBRE DE LA CAUSA 2017]]</f>
        <v>INCUMPLIMIENTO EN EL PAGO DE INDEMNIZACION POR MUERTE EN ACCIDENTE DE TRABAJO</v>
      </c>
    </row>
    <row r="323" spans="1:14" ht="15" customHeight="1">
      <c r="A323" s="1">
        <f>+Tabla15[[#This Row],[1]]</f>
        <v>321</v>
      </c>
      <c r="B323" s="6" t="s">
        <v>1456</v>
      </c>
      <c r="C323" s="1">
        <v>1</v>
      </c>
      <c r="D323" s="1">
        <f>+IF(Tabla15[[#This Row],[NOMBRE DE LA CAUSA 2018]]=0,0,1)</f>
        <v>1</v>
      </c>
      <c r="E323" s="1">
        <f>+E322+Tabla15[[#This Row],[NOMBRE DE LA CAUSA 2019]]</f>
        <v>321</v>
      </c>
      <c r="F323" s="1">
        <f>+Tabla15[[#This Row],[0]]*Tabla15[[#This Row],[NOMBRE DE LA CAUSA 2019]]</f>
        <v>321</v>
      </c>
      <c r="G323" s="1" t="s">
        <v>746</v>
      </c>
      <c r="I323" s="6" t="s">
        <v>1450</v>
      </c>
      <c r="K323" s="6" t="s">
        <v>19</v>
      </c>
      <c r="L323" s="6" t="s">
        <v>1457</v>
      </c>
      <c r="M323" s="34">
        <v>2348</v>
      </c>
      <c r="N323" s="1" t="str">
        <f>+Tabla15[[#This Row],[NOMBRE DE LA CAUSA 2017]]</f>
        <v>INCUMPLIMIENTO EN EL PAGO DE INDEMNIZACION SUSTITUTIVA DE PENSION DE SOBREVIVIENTES</v>
      </c>
    </row>
    <row r="324" spans="1:14" ht="15" customHeight="1">
      <c r="A324" s="1">
        <f>+Tabla15[[#This Row],[1]]</f>
        <v>322</v>
      </c>
      <c r="B324" s="6" t="s">
        <v>1449</v>
      </c>
      <c r="C324" s="1">
        <v>1</v>
      </c>
      <c r="D324" s="1">
        <f>+IF(Tabla15[[#This Row],[NOMBRE DE LA CAUSA 2018]]=0,0,1)</f>
        <v>1</v>
      </c>
      <c r="E324" s="1">
        <f>+E323+Tabla15[[#This Row],[NOMBRE DE LA CAUSA 2019]]</f>
        <v>322</v>
      </c>
      <c r="F324" s="1">
        <f>+Tabla15[[#This Row],[0]]*Tabla15[[#This Row],[NOMBRE DE LA CAUSA 2019]]</f>
        <v>322</v>
      </c>
      <c r="G324" s="1" t="s">
        <v>746</v>
      </c>
      <c r="I324" s="6" t="s">
        <v>1450</v>
      </c>
      <c r="K324" s="6" t="s">
        <v>19</v>
      </c>
      <c r="L324" s="6" t="s">
        <v>1451</v>
      </c>
      <c r="M324" s="34">
        <v>2345</v>
      </c>
      <c r="N324" s="1" t="str">
        <f>+Tabla15[[#This Row],[NOMBRE DE LA CAUSA 2017]]</f>
        <v>INCUMPLIMIENTO EN EL PAGO DE INDEMNIZACION SUSTITUTIVA DE PENSION DE VEJEZ</v>
      </c>
    </row>
    <row r="325" spans="1:14" ht="15" customHeight="1">
      <c r="A325" s="1">
        <f>+Tabla15[[#This Row],[1]]</f>
        <v>323</v>
      </c>
      <c r="B325" s="1" t="s">
        <v>338</v>
      </c>
      <c r="C325" s="1">
        <v>1</v>
      </c>
      <c r="D325" s="1">
        <f>+IF(Tabla15[[#This Row],[NOMBRE DE LA CAUSA 2018]]=0,0,1)</f>
        <v>1</v>
      </c>
      <c r="E325" s="1">
        <f>+E324+Tabla15[[#This Row],[NOMBRE DE LA CAUSA 2019]]</f>
        <v>323</v>
      </c>
      <c r="F325" s="1">
        <f>+Tabla15[[#This Row],[0]]*Tabla15[[#This Row],[NOMBRE DE LA CAUSA 2019]]</f>
        <v>323</v>
      </c>
      <c r="G325" s="1" t="s">
        <v>17</v>
      </c>
      <c r="J325" s="1" t="s">
        <v>18</v>
      </c>
      <c r="K325" s="1" t="s">
        <v>19</v>
      </c>
      <c r="L325" s="1" t="s">
        <v>339</v>
      </c>
      <c r="M325" s="5">
        <v>547</v>
      </c>
      <c r="N325" s="1" t="str">
        <f>+Tabla15[[#This Row],[NOMBRE DE LA CAUSA 2017]]</f>
        <v>INCUMPLIMIENTO EN EL PAGO DE INTERESES SOBRE EL AUXILIO DE CESANTIA</v>
      </c>
    </row>
    <row r="326" spans="1:14" ht="15" customHeight="1">
      <c r="A326" s="1">
        <f>+Tabla15[[#This Row],[1]]</f>
        <v>324</v>
      </c>
      <c r="B326" s="6" t="s">
        <v>1330</v>
      </c>
      <c r="C326" s="1">
        <v>1</v>
      </c>
      <c r="D326" s="1">
        <f>+IF(Tabla15[[#This Row],[NOMBRE DE LA CAUSA 2018]]=0,0,1)</f>
        <v>1</v>
      </c>
      <c r="E326" s="1">
        <f>+E325+Tabla15[[#This Row],[NOMBRE DE LA CAUSA 2019]]</f>
        <v>324</v>
      </c>
      <c r="F326" s="1">
        <f>+Tabla15[[#This Row],[0]]*Tabla15[[#This Row],[NOMBRE DE LA CAUSA 2019]]</f>
        <v>324</v>
      </c>
      <c r="G326" s="1" t="s">
        <v>746</v>
      </c>
      <c r="K326" s="1" t="s">
        <v>19</v>
      </c>
      <c r="L326" s="1" t="s">
        <v>1331</v>
      </c>
      <c r="M326" s="5">
        <v>2285</v>
      </c>
      <c r="N326" s="1" t="str">
        <f>+Tabla15[[#This Row],[NOMBRE DE LA CAUSA 2017]]</f>
        <v>INCUMPLIMIENTO EN EL PAGO DE LA BONIFICACION POR COMPENSACION</v>
      </c>
    </row>
    <row r="327" spans="1:14" ht="15" customHeight="1">
      <c r="A327" s="1">
        <f>+Tabla15[[#This Row],[1]]</f>
        <v>325</v>
      </c>
      <c r="B327" s="1" t="s">
        <v>1204</v>
      </c>
      <c r="C327" s="1">
        <v>1</v>
      </c>
      <c r="D327" s="1">
        <f>+IF(Tabla15[[#This Row],[NOMBRE DE LA CAUSA 2018]]=0,0,1)</f>
        <v>1</v>
      </c>
      <c r="E327" s="1">
        <f>+E326+Tabla15[[#This Row],[NOMBRE DE LA CAUSA 2019]]</f>
        <v>325</v>
      </c>
      <c r="F327" s="1">
        <f>+Tabla15[[#This Row],[0]]*Tabla15[[#This Row],[NOMBRE DE LA CAUSA 2019]]</f>
        <v>325</v>
      </c>
      <c r="G327" s="1" t="s">
        <v>753</v>
      </c>
      <c r="H327" s="1" t="s">
        <v>1196</v>
      </c>
      <c r="K327" s="1" t="s">
        <v>19</v>
      </c>
      <c r="L327" s="1" t="s">
        <v>1205</v>
      </c>
      <c r="M327" s="5">
        <v>2229</v>
      </c>
      <c r="N327" s="1" t="str">
        <f>+Tabla15[[#This Row],[NOMBRE DE LA CAUSA 2017]]</f>
        <v>INCUMPLIMIENTO EN EL PAGO DE LA INDEXACION Y REAJUSTE DE LA PENSION DE INVALIDEZ</v>
      </c>
    </row>
    <row r="328" spans="1:14" ht="15" customHeight="1">
      <c r="A328" s="1">
        <f>+Tabla15[[#This Row],[1]]</f>
        <v>326</v>
      </c>
      <c r="B328" s="1" t="s">
        <v>1206</v>
      </c>
      <c r="C328" s="1">
        <v>1</v>
      </c>
      <c r="D328" s="1">
        <f>+IF(Tabla15[[#This Row],[NOMBRE DE LA CAUSA 2018]]=0,0,1)</f>
        <v>1</v>
      </c>
      <c r="E328" s="1">
        <f>+E327+Tabla15[[#This Row],[NOMBRE DE LA CAUSA 2019]]</f>
        <v>326</v>
      </c>
      <c r="F328" s="1">
        <f>+Tabla15[[#This Row],[0]]*Tabla15[[#This Row],[NOMBRE DE LA CAUSA 2019]]</f>
        <v>326</v>
      </c>
      <c r="G328" s="1" t="s">
        <v>753</v>
      </c>
      <c r="H328" s="1" t="s">
        <v>1196</v>
      </c>
      <c r="K328" s="1" t="s">
        <v>19</v>
      </c>
      <c r="L328" s="1" t="s">
        <v>1207</v>
      </c>
      <c r="M328" s="5">
        <v>2230</v>
      </c>
      <c r="N328" s="1" t="str">
        <f>+Tabla15[[#This Row],[NOMBRE DE LA CAUSA 2017]]</f>
        <v>INCUMPLIMIENTO EN EL PAGO DE LA INDEXACION Y REAJUSTE DE LA PENSION DE SOBREVIVIENTE</v>
      </c>
    </row>
    <row r="329" spans="1:14" ht="15" customHeight="1">
      <c r="A329" s="1">
        <f>+Tabla15[[#This Row],[1]]</f>
        <v>327</v>
      </c>
      <c r="B329" s="1" t="s">
        <v>1202</v>
      </c>
      <c r="C329" s="1">
        <v>1</v>
      </c>
      <c r="D329" s="1">
        <f>+IF(Tabla15[[#This Row],[NOMBRE DE LA CAUSA 2018]]=0,0,1)</f>
        <v>1</v>
      </c>
      <c r="E329" s="1">
        <f>+E328+Tabla15[[#This Row],[NOMBRE DE LA CAUSA 2019]]</f>
        <v>327</v>
      </c>
      <c r="F329" s="1">
        <f>+Tabla15[[#This Row],[0]]*Tabla15[[#This Row],[NOMBRE DE LA CAUSA 2019]]</f>
        <v>327</v>
      </c>
      <c r="G329" s="1" t="s">
        <v>753</v>
      </c>
      <c r="H329" s="1" t="s">
        <v>1196</v>
      </c>
      <c r="K329" s="1" t="s">
        <v>19</v>
      </c>
      <c r="L329" s="1" t="s">
        <v>1203</v>
      </c>
      <c r="M329" s="5">
        <v>2228</v>
      </c>
      <c r="N329" s="1" t="str">
        <f>+Tabla15[[#This Row],[NOMBRE DE LA CAUSA 2017]]</f>
        <v>INCUMPLIMIENTO EN EL PAGO DE LA INDEXACION Y REAJUSTE DE LA PENSION DE VEJEZ</v>
      </c>
    </row>
    <row r="330" spans="1:14" ht="15" customHeight="1">
      <c r="A330" s="1">
        <f>+Tabla15[[#This Row],[1]]</f>
        <v>328</v>
      </c>
      <c r="B330" s="6" t="s">
        <v>1466</v>
      </c>
      <c r="C330" s="1">
        <v>1</v>
      </c>
      <c r="D330" s="1">
        <f>+IF(Tabla15[[#This Row],[NOMBRE DE LA CAUSA 2018]]=0,0,1)</f>
        <v>1</v>
      </c>
      <c r="E330" s="1">
        <f>+E329+Tabla15[[#This Row],[NOMBRE DE LA CAUSA 2019]]</f>
        <v>328</v>
      </c>
      <c r="F330" s="1">
        <f>+Tabla15[[#This Row],[0]]*Tabla15[[#This Row],[NOMBRE DE LA CAUSA 2019]]</f>
        <v>328</v>
      </c>
      <c r="G330" s="1" t="s">
        <v>746</v>
      </c>
      <c r="I330" s="6" t="s">
        <v>1450</v>
      </c>
      <c r="K330" s="6" t="s">
        <v>19</v>
      </c>
      <c r="L330" s="6" t="s">
        <v>1467</v>
      </c>
      <c r="M330" s="34">
        <v>2353</v>
      </c>
      <c r="N330" s="1" t="str">
        <f>+Tabla15[[#This Row],[NOMBRE DE LA CAUSA 2017]]</f>
        <v>INCUMPLIMIENTO EN EL PAGO DE LA INDEXACION Y REAJUSTE DE PENSION SUSTITUTIVA</v>
      </c>
    </row>
    <row r="331" spans="1:14" ht="15" customHeight="1">
      <c r="A331" s="1">
        <f>+Tabla15[[#This Row],[1]]</f>
        <v>329</v>
      </c>
      <c r="B331" s="1" t="s">
        <v>178</v>
      </c>
      <c r="C331" s="1">
        <v>1</v>
      </c>
      <c r="D331" s="1">
        <f>+IF(Tabla15[[#This Row],[NOMBRE DE LA CAUSA 2018]]=0,0,1)</f>
        <v>1</v>
      </c>
      <c r="E331" s="1">
        <f>+E330+Tabla15[[#This Row],[NOMBRE DE LA CAUSA 2019]]</f>
        <v>329</v>
      </c>
      <c r="F331" s="1">
        <f>+Tabla15[[#This Row],[0]]*Tabla15[[#This Row],[NOMBRE DE LA CAUSA 2019]]</f>
        <v>329</v>
      </c>
      <c r="G331" s="1" t="s">
        <v>17</v>
      </c>
      <c r="J331" s="1" t="s">
        <v>18</v>
      </c>
      <c r="K331" s="1" t="s">
        <v>19</v>
      </c>
      <c r="L331" s="6" t="s">
        <v>179</v>
      </c>
      <c r="M331" s="5">
        <v>287</v>
      </c>
      <c r="N331" s="1" t="str">
        <f>+Tabla15[[#This Row],[NOMBRE DE LA CAUSA 2017]]</f>
        <v>INCUMPLIMIENTO EN EL PAGO DE LOS CANONES DE ARRENDAMIENTO</v>
      </c>
    </row>
    <row r="332" spans="1:14" ht="15" customHeight="1">
      <c r="A332" s="1">
        <f>+Tabla15[[#This Row],[1]]</f>
        <v>330</v>
      </c>
      <c r="B332" s="1" t="s">
        <v>278</v>
      </c>
      <c r="C332" s="1">
        <v>1</v>
      </c>
      <c r="D332" s="1">
        <f>+IF(Tabla15[[#This Row],[NOMBRE DE LA CAUSA 2018]]=0,0,1)</f>
        <v>1</v>
      </c>
      <c r="E332" s="1">
        <f>+E331+Tabla15[[#This Row],[NOMBRE DE LA CAUSA 2019]]</f>
        <v>330</v>
      </c>
      <c r="F332" s="1">
        <f>+Tabla15[[#This Row],[0]]*Tabla15[[#This Row],[NOMBRE DE LA CAUSA 2019]]</f>
        <v>330</v>
      </c>
      <c r="G332" s="1" t="s">
        <v>17</v>
      </c>
      <c r="J332" s="1" t="s">
        <v>18</v>
      </c>
      <c r="K332" s="1" t="s">
        <v>19</v>
      </c>
      <c r="L332" s="1" t="s">
        <v>279</v>
      </c>
      <c r="M332" s="5">
        <v>445</v>
      </c>
      <c r="N332" s="1" t="str">
        <f>+Tabla15[[#This Row],[NOMBRE DE LA CAUSA 2017]]</f>
        <v>INCUMPLIMIENTO EN EL PAGO DE MESADA ADICIONAL</v>
      </c>
    </row>
    <row r="333" spans="1:14" ht="15" customHeight="1">
      <c r="A333" s="1">
        <f>+Tabla15[[#This Row],[1]]</f>
        <v>331</v>
      </c>
      <c r="B333" s="1" t="s">
        <v>1161</v>
      </c>
      <c r="C333" s="1">
        <v>1</v>
      </c>
      <c r="D333" s="1">
        <f>+IF(Tabla15[[#This Row],[NOMBRE DE LA CAUSA 2018]]=0,0,1)</f>
        <v>1</v>
      </c>
      <c r="E333" s="1">
        <f>+E332+Tabla15[[#This Row],[NOMBRE DE LA CAUSA 2019]]</f>
        <v>331</v>
      </c>
      <c r="F333" s="1">
        <f>+Tabla15[[#This Row],[0]]*Tabla15[[#This Row],[NOMBRE DE LA CAUSA 2019]]</f>
        <v>331</v>
      </c>
      <c r="G333" s="1" t="s">
        <v>753</v>
      </c>
      <c r="H333" s="1" t="s">
        <v>1159</v>
      </c>
      <c r="K333" s="1" t="s">
        <v>19</v>
      </c>
      <c r="L333" s="1" t="s">
        <v>1162</v>
      </c>
      <c r="M333" s="5">
        <v>2209</v>
      </c>
      <c r="N333" s="1" t="str">
        <f>+Tabla15[[#This Row],[NOMBRE DE LA CAUSA 2017]]</f>
        <v>INCUMPLIMIENTO EN EL PAGO DE PENSION DE INVALIDEZ</v>
      </c>
    </row>
    <row r="334" spans="1:14" ht="15" customHeight="1">
      <c r="A334" s="1">
        <f>+Tabla15[[#This Row],[1]]</f>
        <v>332</v>
      </c>
      <c r="B334" s="1" t="s">
        <v>1163</v>
      </c>
      <c r="C334" s="1">
        <v>1</v>
      </c>
      <c r="D334" s="1">
        <f>+IF(Tabla15[[#This Row],[NOMBRE DE LA CAUSA 2018]]=0,0,1)</f>
        <v>1</v>
      </c>
      <c r="E334" s="1">
        <f>+E333+Tabla15[[#This Row],[NOMBRE DE LA CAUSA 2019]]</f>
        <v>332</v>
      </c>
      <c r="F334" s="1">
        <f>+Tabla15[[#This Row],[0]]*Tabla15[[#This Row],[NOMBRE DE LA CAUSA 2019]]</f>
        <v>332</v>
      </c>
      <c r="G334" s="1" t="s">
        <v>753</v>
      </c>
      <c r="H334" s="1" t="s">
        <v>1159</v>
      </c>
      <c r="K334" s="1" t="s">
        <v>19</v>
      </c>
      <c r="L334" s="1" t="s">
        <v>1164</v>
      </c>
      <c r="M334" s="5">
        <v>2210</v>
      </c>
      <c r="N334" s="1" t="str">
        <f>+Tabla15[[#This Row],[NOMBRE DE LA CAUSA 2017]]</f>
        <v>INCUMPLIMIENTO EN EL PAGO DE PENSION DE SOBREVIVIENTE</v>
      </c>
    </row>
    <row r="335" spans="1:14" ht="15" customHeight="1">
      <c r="A335" s="1">
        <f>+Tabla15[[#This Row],[1]]</f>
        <v>333</v>
      </c>
      <c r="B335" s="1" t="s">
        <v>1158</v>
      </c>
      <c r="C335" s="1">
        <v>1</v>
      </c>
      <c r="D335" s="1">
        <f>+IF(Tabla15[[#This Row],[NOMBRE DE LA CAUSA 2018]]=0,0,1)</f>
        <v>1</v>
      </c>
      <c r="E335" s="1">
        <f>+E334+Tabla15[[#This Row],[NOMBRE DE LA CAUSA 2019]]</f>
        <v>333</v>
      </c>
      <c r="F335" s="1">
        <f>+Tabla15[[#This Row],[0]]*Tabla15[[#This Row],[NOMBRE DE LA CAUSA 2019]]</f>
        <v>333</v>
      </c>
      <c r="G335" s="1" t="s">
        <v>753</v>
      </c>
      <c r="H335" s="1" t="s">
        <v>1159</v>
      </c>
      <c r="K335" s="1" t="s">
        <v>19</v>
      </c>
      <c r="L335" s="1" t="s">
        <v>1160</v>
      </c>
      <c r="M335" s="5">
        <v>2208</v>
      </c>
      <c r="N335" s="1" t="str">
        <f>+Tabla15[[#This Row],[NOMBRE DE LA CAUSA 2017]]</f>
        <v>INCUMPLIMIENTO EN EL PAGO DE PENSION DE VEJEZ</v>
      </c>
    </row>
    <row r="336" spans="1:14" ht="15" customHeight="1">
      <c r="A336" s="1">
        <f>+Tabla15[[#This Row],[1]]</f>
        <v>334</v>
      </c>
      <c r="B336" s="1" t="s">
        <v>1217</v>
      </c>
      <c r="C336" s="1">
        <v>1</v>
      </c>
      <c r="D336" s="1">
        <f>+IF(Tabla15[[#This Row],[NOMBRE DE LA CAUSA 2018]]=0,0,1)</f>
        <v>1</v>
      </c>
      <c r="E336" s="1">
        <f>+E335+Tabla15[[#This Row],[NOMBRE DE LA CAUSA 2019]]</f>
        <v>334</v>
      </c>
      <c r="F336" s="1">
        <f>+Tabla15[[#This Row],[0]]*Tabla15[[#This Row],[NOMBRE DE LA CAUSA 2019]]</f>
        <v>334</v>
      </c>
      <c r="G336" s="1" t="s">
        <v>746</v>
      </c>
      <c r="K336" s="6" t="s">
        <v>19</v>
      </c>
      <c r="L336" s="1" t="s">
        <v>1218</v>
      </c>
      <c r="M336" s="5">
        <v>2235</v>
      </c>
      <c r="N336" s="1" t="str">
        <f>+Tabla15[[#This Row],[NOMBRE DE LA CAUSA 2017]]</f>
        <v>INCUMPLIMIENTO EN EL PAGO DE PENSION FAMILIAR</v>
      </c>
    </row>
    <row r="337" spans="1:14" ht="15" customHeight="1">
      <c r="A337" s="1">
        <f>+Tabla15[[#This Row],[1]]</f>
        <v>335</v>
      </c>
      <c r="B337" s="1" t="s">
        <v>1392</v>
      </c>
      <c r="C337" s="1">
        <v>1</v>
      </c>
      <c r="D337" s="1">
        <f>+IF(Tabla15[[#This Row],[NOMBRE DE LA CAUSA 2018]]=0,0,1)</f>
        <v>1</v>
      </c>
      <c r="E337" s="1">
        <f>+E336+Tabla15[[#This Row],[NOMBRE DE LA CAUSA 2019]]</f>
        <v>335</v>
      </c>
      <c r="F337" s="1">
        <f>+Tabla15[[#This Row],[0]]*Tabla15[[#This Row],[NOMBRE DE LA CAUSA 2019]]</f>
        <v>335</v>
      </c>
      <c r="G337" s="1" t="s">
        <v>753</v>
      </c>
      <c r="H337" s="1" t="s">
        <v>1159</v>
      </c>
      <c r="K337" s="6" t="s">
        <v>19</v>
      </c>
      <c r="L337" s="6" t="s">
        <v>1393</v>
      </c>
      <c r="M337" s="17">
        <v>2319</v>
      </c>
      <c r="N337" s="1" t="str">
        <f>+Tabla15[[#This Row],[NOMBRE DE LA CAUSA 2017]]</f>
        <v>INCUMPLIMIENTO EN EL PAGO DE PENSION SUSTITUTIVA</v>
      </c>
    </row>
    <row r="338" spans="1:14" ht="15" customHeight="1">
      <c r="A338" s="1">
        <f>+Tabla15[[#This Row],[1]]</f>
        <v>336</v>
      </c>
      <c r="B338" s="1" t="s">
        <v>254</v>
      </c>
      <c r="C338" s="1">
        <v>1</v>
      </c>
      <c r="D338" s="1">
        <f>+IF(Tabla15[[#This Row],[NOMBRE DE LA CAUSA 2018]]=0,0,1)</f>
        <v>1</v>
      </c>
      <c r="E338" s="1">
        <f>+E337+Tabla15[[#This Row],[NOMBRE DE LA CAUSA 2019]]</f>
        <v>336</v>
      </c>
      <c r="F338" s="1">
        <f>+Tabla15[[#This Row],[0]]*Tabla15[[#This Row],[NOMBRE DE LA CAUSA 2019]]</f>
        <v>336</v>
      </c>
      <c r="G338" s="1" t="s">
        <v>17</v>
      </c>
      <c r="I338" s="7"/>
      <c r="J338" s="1" t="s">
        <v>18</v>
      </c>
      <c r="K338" s="1" t="s">
        <v>19</v>
      </c>
      <c r="L338" s="1" t="s">
        <v>255</v>
      </c>
      <c r="M338" s="5">
        <v>415</v>
      </c>
      <c r="N338" s="1" t="str">
        <f>+Tabla15[[#This Row],[NOMBRE DE LA CAUSA 2017]]</f>
        <v>INCUMPLIMIENTO EN EL PAGO DE PRESTACIONES SOCIALES</v>
      </c>
    </row>
    <row r="339" spans="1:14" ht="15" customHeight="1">
      <c r="A339" s="1">
        <f>+Tabla15[[#This Row],[1]]</f>
        <v>337</v>
      </c>
      <c r="B339" s="1" t="s">
        <v>1251</v>
      </c>
      <c r="C339" s="1">
        <v>1</v>
      </c>
      <c r="D339" s="1">
        <f>+IF(Tabla15[[#This Row],[NOMBRE DE LA CAUSA 2018]]=0,0,1)</f>
        <v>1</v>
      </c>
      <c r="E339" s="1">
        <f>+E338+Tabla15[[#This Row],[NOMBRE DE LA CAUSA 2019]]</f>
        <v>337</v>
      </c>
      <c r="F339" s="1">
        <f>+Tabla15[[#This Row],[0]]*Tabla15[[#This Row],[NOMBRE DE LA CAUSA 2019]]</f>
        <v>337</v>
      </c>
      <c r="G339" s="1" t="s">
        <v>746</v>
      </c>
      <c r="K339" s="1" t="s">
        <v>19</v>
      </c>
      <c r="L339" s="8" t="s">
        <v>1252</v>
      </c>
      <c r="M339" s="5">
        <v>2250</v>
      </c>
      <c r="N339" s="1" t="str">
        <f>+Tabla15[[#This Row],[NOMBRE DE LA CAUSA 2017]]</f>
        <v>INCUMPLIMIENTO EN EL PAGO DE PRIMA DE ACTIVIDAD</v>
      </c>
    </row>
    <row r="340" spans="1:14" ht="15" customHeight="1">
      <c r="A340" s="1">
        <f>+Tabla15[[#This Row],[1]]</f>
        <v>338</v>
      </c>
      <c r="B340" s="1" t="s">
        <v>1249</v>
      </c>
      <c r="C340" s="1">
        <v>1</v>
      </c>
      <c r="D340" s="1">
        <f>+IF(Tabla15[[#This Row],[NOMBRE DE LA CAUSA 2018]]=0,0,1)</f>
        <v>1</v>
      </c>
      <c r="E340" s="1">
        <f>+E339+Tabla15[[#This Row],[NOMBRE DE LA CAUSA 2019]]</f>
        <v>338</v>
      </c>
      <c r="F340" s="1">
        <f>+Tabla15[[#This Row],[0]]*Tabla15[[#This Row],[NOMBRE DE LA CAUSA 2019]]</f>
        <v>338</v>
      </c>
      <c r="G340" s="1" t="s">
        <v>746</v>
      </c>
      <c r="K340" s="1" t="s">
        <v>19</v>
      </c>
      <c r="L340" s="1" t="s">
        <v>1250</v>
      </c>
      <c r="M340" s="5">
        <v>2249</v>
      </c>
      <c r="N340" s="1" t="str">
        <f>+Tabla15[[#This Row],[NOMBRE DE LA CAUSA 2017]]</f>
        <v>INCUMPLIMIENTO EN EL PAGO DE PRIMA DE ACTUALIZACION</v>
      </c>
    </row>
    <row r="341" spans="1:14" ht="15" customHeight="1">
      <c r="A341" s="1">
        <f>+Tabla15[[#This Row],[1]]</f>
        <v>339</v>
      </c>
      <c r="B341" s="1" t="s">
        <v>1255</v>
      </c>
      <c r="C341" s="1">
        <v>1</v>
      </c>
      <c r="D341" s="1">
        <f>+IF(Tabla15[[#This Row],[NOMBRE DE LA CAUSA 2018]]=0,0,1)</f>
        <v>1</v>
      </c>
      <c r="E341" s="1">
        <f>+E340+Tabla15[[#This Row],[NOMBRE DE LA CAUSA 2019]]</f>
        <v>339</v>
      </c>
      <c r="F341" s="1">
        <f>+Tabla15[[#This Row],[0]]*Tabla15[[#This Row],[NOMBRE DE LA CAUSA 2019]]</f>
        <v>339</v>
      </c>
      <c r="G341" s="1" t="s">
        <v>746</v>
      </c>
      <c r="K341" s="1" t="s">
        <v>19</v>
      </c>
      <c r="L341" s="1" t="s">
        <v>1256</v>
      </c>
      <c r="M341" s="5">
        <v>2252</v>
      </c>
      <c r="N341" s="1" t="str">
        <f>+Tabla15[[#This Row],[NOMBRE DE LA CAUSA 2017]]</f>
        <v>INCUMPLIMIENTO EN EL PAGO DE PRIMA DE ANTIGUEDAD</v>
      </c>
    </row>
    <row r="342" spans="1:14" ht="15" customHeight="1">
      <c r="A342" s="1">
        <f>+Tabla15[[#This Row],[1]]</f>
        <v>340</v>
      </c>
      <c r="B342" s="1" t="s">
        <v>1245</v>
      </c>
      <c r="C342" s="1">
        <v>1</v>
      </c>
      <c r="D342" s="1">
        <f>+IF(Tabla15[[#This Row],[NOMBRE DE LA CAUSA 2018]]=0,0,1)</f>
        <v>1</v>
      </c>
      <c r="E342" s="1">
        <f>+E341+Tabla15[[#This Row],[NOMBRE DE LA CAUSA 2019]]</f>
        <v>340</v>
      </c>
      <c r="F342" s="1">
        <f>+Tabla15[[#This Row],[0]]*Tabla15[[#This Row],[NOMBRE DE LA CAUSA 2019]]</f>
        <v>340</v>
      </c>
      <c r="G342" s="1" t="s">
        <v>753</v>
      </c>
      <c r="H342" s="1" t="s">
        <v>1241</v>
      </c>
      <c r="K342" s="1" t="s">
        <v>19</v>
      </c>
      <c r="L342" s="1" t="s">
        <v>1246</v>
      </c>
      <c r="M342" s="5">
        <v>2247</v>
      </c>
      <c r="N342" s="1" t="str">
        <f>+Tabla15[[#This Row],[NOMBRE DE LA CAUSA 2017]]</f>
        <v>INCUMPLIMIENTO EN EL PAGO DE PRIMA DE SERVICIOS</v>
      </c>
    </row>
    <row r="343" spans="1:14" ht="15" customHeight="1">
      <c r="A343" s="1">
        <f>+Tabla15[[#This Row],[1]]</f>
        <v>341</v>
      </c>
      <c r="B343" s="1" t="s">
        <v>1259</v>
      </c>
      <c r="C343" s="1">
        <v>1</v>
      </c>
      <c r="D343" s="1">
        <f>+IF(Tabla15[[#This Row],[NOMBRE DE LA CAUSA 2018]]=0,0,1)</f>
        <v>1</v>
      </c>
      <c r="E343" s="1">
        <f>+E342+Tabla15[[#This Row],[NOMBRE DE LA CAUSA 2019]]</f>
        <v>341</v>
      </c>
      <c r="F343" s="1">
        <f>+Tabla15[[#This Row],[0]]*Tabla15[[#This Row],[NOMBRE DE LA CAUSA 2019]]</f>
        <v>341</v>
      </c>
      <c r="G343" s="1" t="s">
        <v>746</v>
      </c>
      <c r="K343" s="1" t="s">
        <v>19</v>
      </c>
      <c r="L343" s="1" t="s">
        <v>1260</v>
      </c>
      <c r="M343" s="5">
        <v>2254</v>
      </c>
      <c r="N343" s="1" t="str">
        <f>+Tabla15[[#This Row],[NOMBRE DE LA CAUSA 2017]]</f>
        <v>INCUMPLIMIENTO EN EL PAGO DE PRIMA TECNICA</v>
      </c>
    </row>
    <row r="344" spans="1:14" ht="15" customHeight="1">
      <c r="A344" s="1">
        <f>+Tabla15[[#This Row],[1]]</f>
        <v>342</v>
      </c>
      <c r="B344" s="1" t="s">
        <v>1213</v>
      </c>
      <c r="C344" s="1">
        <v>1</v>
      </c>
      <c r="D344" s="1">
        <f>+IF(Tabla15[[#This Row],[NOMBRE DE LA CAUSA 2018]]=0,0,1)</f>
        <v>1</v>
      </c>
      <c r="E344" s="1">
        <f>+E343+Tabla15[[#This Row],[NOMBRE DE LA CAUSA 2019]]</f>
        <v>342</v>
      </c>
      <c r="F344" s="1">
        <f>+Tabla15[[#This Row],[0]]*Tabla15[[#This Row],[NOMBRE DE LA CAUSA 2019]]</f>
        <v>342</v>
      </c>
      <c r="G344" s="1" t="s">
        <v>753</v>
      </c>
      <c r="H344" s="1" t="s">
        <v>1209</v>
      </c>
      <c r="K344" s="1" t="s">
        <v>19</v>
      </c>
      <c r="L344" s="1" t="s">
        <v>1214</v>
      </c>
      <c r="M344" s="5">
        <v>2233</v>
      </c>
      <c r="N344" s="1" t="str">
        <f>+Tabla15[[#This Row],[NOMBRE DE LA CAUSA 2017]]</f>
        <v>INCUMPLIMIENTO EN EL PAGO DE REAJUSTE DE LA PENSION POR LEY 4 DE 1992</v>
      </c>
    </row>
    <row r="345" spans="1:14" ht="15" customHeight="1">
      <c r="A345" s="1">
        <f>+Tabla15[[#This Row],[1]]</f>
        <v>343</v>
      </c>
      <c r="B345" s="6" t="s">
        <v>1332</v>
      </c>
      <c r="C345" s="1">
        <v>1</v>
      </c>
      <c r="D345" s="1">
        <f>+IF(Tabla15[[#This Row],[NOMBRE DE LA CAUSA 2018]]=0,0,1)</f>
        <v>1</v>
      </c>
      <c r="E345" s="1">
        <f>+E344+Tabla15[[#This Row],[NOMBRE DE LA CAUSA 2019]]</f>
        <v>343</v>
      </c>
      <c r="F345" s="1">
        <f>+Tabla15[[#This Row],[0]]*Tabla15[[#This Row],[NOMBRE DE LA CAUSA 2019]]</f>
        <v>343</v>
      </c>
      <c r="G345" s="1" t="s">
        <v>746</v>
      </c>
      <c r="K345" s="6" t="s">
        <v>19</v>
      </c>
      <c r="L345" s="6" t="s">
        <v>1333</v>
      </c>
      <c r="M345" s="5">
        <v>2286</v>
      </c>
      <c r="N345" s="1" t="str">
        <f>+Tabla15[[#This Row],[NOMBRE DE LA CAUSA 2017]]</f>
        <v>INCUMPLIMIENTO EN EL PAGO DE REGALIAS</v>
      </c>
    </row>
    <row r="346" spans="1:14" ht="15" customHeight="1">
      <c r="A346" s="1">
        <f>+Tabla15[[#This Row],[1]]</f>
        <v>344</v>
      </c>
      <c r="B346" s="1" t="s">
        <v>1193</v>
      </c>
      <c r="C346" s="1">
        <v>1</v>
      </c>
      <c r="D346" s="1">
        <f>+IF(Tabla15[[#This Row],[NOMBRE DE LA CAUSA 2018]]=0,0,1)</f>
        <v>1</v>
      </c>
      <c r="E346" s="1">
        <f>+E345+Tabla15[[#This Row],[NOMBRE DE LA CAUSA 2019]]</f>
        <v>344</v>
      </c>
      <c r="F346" s="1">
        <f>+Tabla15[[#This Row],[0]]*Tabla15[[#This Row],[NOMBRE DE LA CAUSA 2019]]</f>
        <v>344</v>
      </c>
      <c r="G346" s="1" t="s">
        <v>746</v>
      </c>
      <c r="K346" s="1" t="s">
        <v>19</v>
      </c>
      <c r="L346" s="1" t="s">
        <v>1194</v>
      </c>
      <c r="M346" s="5">
        <v>2224</v>
      </c>
      <c r="N346" s="1" t="str">
        <f>+Tabla15[[#This Row],[NOMBRE DE LA CAUSA 2017]]</f>
        <v>INCUMPLIMIENTO EN EL PAGO DE RETROACTIVO DE PENSION DE INVALIDEZ</v>
      </c>
    </row>
    <row r="347" spans="1:14" ht="15" customHeight="1">
      <c r="A347" s="1">
        <f>+Tabla15[[#This Row],[1]]</f>
        <v>345</v>
      </c>
      <c r="B347" s="6" t="s">
        <v>1462</v>
      </c>
      <c r="C347" s="1">
        <v>1</v>
      </c>
      <c r="D347" s="1">
        <f>+IF(Tabla15[[#This Row],[NOMBRE DE LA CAUSA 2018]]=0,0,1)</f>
        <v>1</v>
      </c>
      <c r="E347" s="1">
        <f>+E346+Tabla15[[#This Row],[NOMBRE DE LA CAUSA 2019]]</f>
        <v>345</v>
      </c>
      <c r="F347" s="1">
        <f>+Tabla15[[#This Row],[0]]*Tabla15[[#This Row],[NOMBRE DE LA CAUSA 2019]]</f>
        <v>345</v>
      </c>
      <c r="G347" s="1" t="s">
        <v>746</v>
      </c>
      <c r="I347" s="6" t="s">
        <v>1450</v>
      </c>
      <c r="K347" s="6" t="s">
        <v>19</v>
      </c>
      <c r="L347" s="6" t="s">
        <v>1463</v>
      </c>
      <c r="M347" s="34">
        <v>2351</v>
      </c>
      <c r="N347" s="1" t="str">
        <f>+Tabla15[[#This Row],[NOMBRE DE LA CAUSA 2017]]</f>
        <v>INCUMPLIMIENTO EN EL PAGO DE RETROACTIVO DE PENSION DE SOBREVIVIENTE</v>
      </c>
    </row>
    <row r="348" spans="1:14" ht="15" customHeight="1">
      <c r="A348" s="1">
        <f>+Tabla15[[#This Row],[1]]</f>
        <v>346</v>
      </c>
      <c r="B348" s="1" t="s">
        <v>1191</v>
      </c>
      <c r="C348" s="1">
        <v>1</v>
      </c>
      <c r="D348" s="1">
        <f>+IF(Tabla15[[#This Row],[NOMBRE DE LA CAUSA 2018]]=0,0,1)</f>
        <v>1</v>
      </c>
      <c r="E348" s="1">
        <f>+E347+Tabla15[[#This Row],[NOMBRE DE LA CAUSA 2019]]</f>
        <v>346</v>
      </c>
      <c r="F348" s="1">
        <f>+Tabla15[[#This Row],[0]]*Tabla15[[#This Row],[NOMBRE DE LA CAUSA 2019]]</f>
        <v>346</v>
      </c>
      <c r="G348" s="1" t="s">
        <v>746</v>
      </c>
      <c r="K348" s="1" t="s">
        <v>19</v>
      </c>
      <c r="L348" s="1" t="s">
        <v>1192</v>
      </c>
      <c r="M348" s="5">
        <v>2223</v>
      </c>
      <c r="N348" s="1" t="str">
        <f>+Tabla15[[#This Row],[NOMBRE DE LA CAUSA 2017]]</f>
        <v>INCUMPLIMIENTO EN EL PAGO DE RETROACTIVO DE PENSION DE VEJEZ</v>
      </c>
    </row>
    <row r="349" spans="1:14" ht="15" customHeight="1">
      <c r="A349" s="1">
        <f>+Tabla15[[#This Row],[1]]</f>
        <v>347</v>
      </c>
      <c r="B349" s="6" t="s">
        <v>1472</v>
      </c>
      <c r="C349" s="1">
        <v>1</v>
      </c>
      <c r="D349" s="1">
        <f>+IF(Tabla15[[#This Row],[NOMBRE DE LA CAUSA 2018]]=0,0,1)</f>
        <v>1</v>
      </c>
      <c r="E349" s="1">
        <f>+E348+Tabla15[[#This Row],[NOMBRE DE LA CAUSA 2019]]</f>
        <v>347</v>
      </c>
      <c r="F349" s="1">
        <f>+Tabla15[[#This Row],[0]]*Tabla15[[#This Row],[NOMBRE DE LA CAUSA 2019]]</f>
        <v>347</v>
      </c>
      <c r="G349" s="1" t="s">
        <v>746</v>
      </c>
      <c r="I349" s="6" t="s">
        <v>1450</v>
      </c>
      <c r="K349" s="6" t="s">
        <v>19</v>
      </c>
      <c r="L349" s="6" t="s">
        <v>1473</v>
      </c>
      <c r="M349" s="34">
        <v>2356</v>
      </c>
      <c r="N349" s="1" t="str">
        <f>+Tabla15[[#This Row],[NOMBRE DE LA CAUSA 2017]]</f>
        <v>INCUMPLIMIENTO EN EL PAGO DE RETROACTIVO DE PENSION SUSTITUTIVA</v>
      </c>
    </row>
    <row r="350" spans="1:14" ht="15" customHeight="1">
      <c r="A350" s="1">
        <f>+Tabla15[[#This Row],[1]]</f>
        <v>348</v>
      </c>
      <c r="B350" s="1" t="s">
        <v>527</v>
      </c>
      <c r="C350" s="1">
        <v>1</v>
      </c>
      <c r="D350" s="1">
        <f>+IF(Tabla15[[#This Row],[NOMBRE DE LA CAUSA 2018]]=0,0,1)</f>
        <v>1</v>
      </c>
      <c r="E350" s="1">
        <f>+E349+Tabla15[[#This Row],[NOMBRE DE LA CAUSA 2019]]</f>
        <v>348</v>
      </c>
      <c r="F350" s="1">
        <f>+Tabla15[[#This Row],[0]]*Tabla15[[#This Row],[NOMBRE DE LA CAUSA 2019]]</f>
        <v>348</v>
      </c>
      <c r="G350" s="1" t="s">
        <v>17</v>
      </c>
      <c r="J350" s="1" t="s">
        <v>18</v>
      </c>
      <c r="K350" s="1" t="s">
        <v>19</v>
      </c>
      <c r="L350" s="1" t="s">
        <v>528</v>
      </c>
      <c r="M350" s="5">
        <v>1880</v>
      </c>
      <c r="N350" s="1" t="str">
        <f>+Tabla15[[#This Row],[NOMBRE DE LA CAUSA 2017]]</f>
        <v>INCUMPLIMIENTO EN EL PAGO DE SALARIO</v>
      </c>
    </row>
    <row r="351" spans="1:14" ht="15" customHeight="1">
      <c r="A351" s="1">
        <f>+Tabla15[[#This Row],[1]]</f>
        <v>349</v>
      </c>
      <c r="B351" s="1" t="s">
        <v>158</v>
      </c>
      <c r="C351" s="1">
        <v>1</v>
      </c>
      <c r="D351" s="1">
        <f>+IF(Tabla15[[#This Row],[NOMBRE DE LA CAUSA 2018]]=0,0,1)</f>
        <v>1</v>
      </c>
      <c r="E351" s="1">
        <f>+E350+Tabla15[[#This Row],[NOMBRE DE LA CAUSA 2019]]</f>
        <v>349</v>
      </c>
      <c r="F351" s="1">
        <f>+Tabla15[[#This Row],[0]]*Tabla15[[#This Row],[NOMBRE DE LA CAUSA 2019]]</f>
        <v>349</v>
      </c>
      <c r="G351" s="1" t="s">
        <v>17</v>
      </c>
      <c r="J351" s="1" t="s">
        <v>18</v>
      </c>
      <c r="K351" s="1" t="s">
        <v>19</v>
      </c>
      <c r="L351" s="6" t="s">
        <v>159</v>
      </c>
      <c r="M351" s="5">
        <v>266</v>
      </c>
      <c r="N351" s="1" t="str">
        <f>+Tabla15[[#This Row],[NOMBRE DE LA CAUSA 2017]]</f>
        <v>INCUMPLIMIENTO EN EL PAGO DE SINIESTRO POR ASEGURADORA</v>
      </c>
    </row>
    <row r="352" spans="1:14" ht="15" customHeight="1">
      <c r="A352" s="1">
        <f>+Tabla15[[#This Row],[1]]</f>
        <v>350</v>
      </c>
      <c r="B352" s="1" t="s">
        <v>1270</v>
      </c>
      <c r="C352" s="1">
        <v>1</v>
      </c>
      <c r="D352" s="1">
        <f>+IF(Tabla15[[#This Row],[NOMBRE DE LA CAUSA 2018]]=0,0,1)</f>
        <v>1</v>
      </c>
      <c r="E352" s="1">
        <f>+E351+Tabla15[[#This Row],[NOMBRE DE LA CAUSA 2019]]</f>
        <v>350</v>
      </c>
      <c r="F352" s="1">
        <f>+Tabla15[[#This Row],[0]]*Tabla15[[#This Row],[NOMBRE DE LA CAUSA 2019]]</f>
        <v>350</v>
      </c>
      <c r="G352" s="1" t="s">
        <v>753</v>
      </c>
      <c r="H352" s="1" t="s">
        <v>1266</v>
      </c>
      <c r="K352" s="1" t="s">
        <v>19</v>
      </c>
      <c r="L352" s="1" t="s">
        <v>1271</v>
      </c>
      <c r="M352" s="5">
        <v>2259</v>
      </c>
      <c r="N352" s="1" t="str">
        <f>+Tabla15[[#This Row],[NOMBRE DE LA CAUSA 2017]]</f>
        <v>INCUMPLIMIENTO EN EL PAGO DE SUBSIDIO DE VIVIENDA</v>
      </c>
    </row>
    <row r="353" spans="1:14" ht="15" customHeight="1">
      <c r="A353" s="1">
        <f>+Tabla15[[#This Row],[1]]</f>
        <v>351</v>
      </c>
      <c r="B353" s="1" t="s">
        <v>1263</v>
      </c>
      <c r="C353" s="1">
        <v>1</v>
      </c>
      <c r="D353" s="1">
        <f>+IF(Tabla15[[#This Row],[NOMBRE DE LA CAUSA 2018]]=0,0,1)</f>
        <v>1</v>
      </c>
      <c r="E353" s="1">
        <f>+E352+Tabla15[[#This Row],[NOMBRE DE LA CAUSA 2019]]</f>
        <v>351</v>
      </c>
      <c r="F353" s="1">
        <f>+Tabla15[[#This Row],[0]]*Tabla15[[#This Row],[NOMBRE DE LA CAUSA 2019]]</f>
        <v>351</v>
      </c>
      <c r="G353" s="1" t="s">
        <v>746</v>
      </c>
      <c r="K353" s="1" t="s">
        <v>19</v>
      </c>
      <c r="L353" s="1" t="s">
        <v>1264</v>
      </c>
      <c r="M353" s="5">
        <v>2256</v>
      </c>
      <c r="N353" s="1" t="str">
        <f>+Tabla15[[#This Row],[NOMBRE DE LA CAUSA 2017]]</f>
        <v>INCUMPLIMIENTO EN EL PAGO DE SUBSIDIO FAMILIAR</v>
      </c>
    </row>
    <row r="354" spans="1:14" ht="15" customHeight="1">
      <c r="A354" s="1">
        <f>+Tabla15[[#This Row],[1]]</f>
        <v>352</v>
      </c>
      <c r="B354" s="1" t="s">
        <v>1238</v>
      </c>
      <c r="C354" s="1">
        <v>1</v>
      </c>
      <c r="D354" s="1">
        <f>+IF(Tabla15[[#This Row],[NOMBRE DE LA CAUSA 2018]]=0,0,1)</f>
        <v>1</v>
      </c>
      <c r="E354" s="1">
        <f>+E353+Tabla15[[#This Row],[NOMBRE DE LA CAUSA 2019]]</f>
        <v>352</v>
      </c>
      <c r="F354" s="1">
        <f>+Tabla15[[#This Row],[0]]*Tabla15[[#This Row],[NOMBRE DE LA CAUSA 2019]]</f>
        <v>352</v>
      </c>
      <c r="G354" s="1" t="s">
        <v>746</v>
      </c>
      <c r="K354" s="1" t="s">
        <v>19</v>
      </c>
      <c r="L354" s="1" t="s">
        <v>1239</v>
      </c>
      <c r="M354" s="5">
        <v>2244</v>
      </c>
      <c r="N354" s="1" t="str">
        <f>+Tabla15[[#This Row],[NOMBRE DE LA CAUSA 2017]]</f>
        <v>INCUMPLIMIENTO EN EL PAGO DE SUSTITUCION DE LA ASIGNACION DE RETIRO</v>
      </c>
    </row>
    <row r="355" spans="1:14" ht="15" customHeight="1">
      <c r="A355" s="1">
        <f>+Tabla15[[#This Row],[1]]</f>
        <v>353</v>
      </c>
      <c r="B355" s="1" t="s">
        <v>138</v>
      </c>
      <c r="C355" s="1">
        <v>1</v>
      </c>
      <c r="D355" s="1">
        <f>+IF(Tabla15[[#This Row],[NOMBRE DE LA CAUSA 2018]]=0,0,1)</f>
        <v>1</v>
      </c>
      <c r="E355" s="1">
        <f>+E354+Tabla15[[#This Row],[NOMBRE DE LA CAUSA 2019]]</f>
        <v>353</v>
      </c>
      <c r="F355" s="1">
        <f>+Tabla15[[#This Row],[0]]*Tabla15[[#This Row],[NOMBRE DE LA CAUSA 2019]]</f>
        <v>353</v>
      </c>
      <c r="G355" s="1" t="s">
        <v>17</v>
      </c>
      <c r="J355" s="1" t="s">
        <v>18</v>
      </c>
      <c r="K355" s="1" t="s">
        <v>19</v>
      </c>
      <c r="L355" s="1" t="s">
        <v>139</v>
      </c>
      <c r="M355" s="5">
        <v>225</v>
      </c>
      <c r="N355" s="1" t="str">
        <f>+Tabla15[[#This Row],[NOMBRE DE LA CAUSA 2017]]</f>
        <v>INCUMPLIMIENTO EN EL PAGO DE UNA OBLIGACION CON GARANTIA REAL</v>
      </c>
    </row>
    <row r="356" spans="1:14" ht="15" customHeight="1">
      <c r="A356" s="1">
        <f>+Tabla15[[#This Row],[1]]</f>
        <v>354</v>
      </c>
      <c r="B356" s="1" t="s">
        <v>1167</v>
      </c>
      <c r="C356" s="1">
        <v>1</v>
      </c>
      <c r="D356" s="1">
        <f>+IF(Tabla15[[#This Row],[NOMBRE DE LA CAUSA 2018]]=0,0,1)</f>
        <v>1</v>
      </c>
      <c r="E356" s="1">
        <f>+E355+Tabla15[[#This Row],[NOMBRE DE LA CAUSA 2019]]</f>
        <v>354</v>
      </c>
      <c r="F356" s="1">
        <f>+Tabla15[[#This Row],[0]]*Tabla15[[#This Row],[NOMBRE DE LA CAUSA 2019]]</f>
        <v>354</v>
      </c>
      <c r="G356" s="1" t="s">
        <v>746</v>
      </c>
      <c r="K356" s="1" t="s">
        <v>19</v>
      </c>
      <c r="L356" s="1" t="s">
        <v>1168</v>
      </c>
      <c r="M356" s="5">
        <v>2212</v>
      </c>
      <c r="N356" s="1" t="str">
        <f>+Tabla15[[#This Row],[NOMBRE DE LA CAUSA 2017]]</f>
        <v>INCUMPLIMIENTO EN EL PAGO DEL AUXILIO FUNERARIO</v>
      </c>
    </row>
    <row r="357" spans="1:14" ht="15" customHeight="1">
      <c r="A357" s="1">
        <f>+Tabla15[[#This Row],[1]]</f>
        <v>355</v>
      </c>
      <c r="B357" s="1" t="s">
        <v>27</v>
      </c>
      <c r="C357" s="1">
        <v>1</v>
      </c>
      <c r="D357" s="1">
        <f>+IF(Tabla15[[#This Row],[NOMBRE DE LA CAUSA 2018]]=0,0,1)</f>
        <v>1</v>
      </c>
      <c r="E357" s="1">
        <f>+E356+Tabla15[[#This Row],[NOMBRE DE LA CAUSA 2019]]</f>
        <v>355</v>
      </c>
      <c r="F357" s="1">
        <f>+Tabla15[[#This Row],[0]]*Tabla15[[#This Row],[NOMBRE DE LA CAUSA 2019]]</f>
        <v>355</v>
      </c>
      <c r="G357" s="1" t="s">
        <v>17</v>
      </c>
      <c r="J357" s="1" t="s">
        <v>18</v>
      </c>
      <c r="K357" s="1" t="s">
        <v>19</v>
      </c>
      <c r="L357" s="1" t="s">
        <v>28</v>
      </c>
      <c r="M357" s="5">
        <v>10</v>
      </c>
      <c r="N357" s="1" t="str">
        <f>+Tabla15[[#This Row],[NOMBRE DE LA CAUSA 2017]]</f>
        <v>INCUMPLIMIENTO EN EL RECONOCIMIENTO DE MEDICAMENTOS Y SERVICIOS INCLUIDOS O NO EN EL POS</v>
      </c>
    </row>
    <row r="358" spans="1:14" ht="15" customHeight="1">
      <c r="A358" s="1">
        <f>+Tabla15[[#This Row],[1]]</f>
        <v>356</v>
      </c>
      <c r="B358" s="1" t="s">
        <v>150</v>
      </c>
      <c r="C358" s="1">
        <v>1</v>
      </c>
      <c r="D358" s="1">
        <f>+IF(Tabla15[[#This Row],[NOMBRE DE LA CAUSA 2018]]=0,0,1)</f>
        <v>1</v>
      </c>
      <c r="E358" s="1">
        <f>+E357+Tabla15[[#This Row],[NOMBRE DE LA CAUSA 2019]]</f>
        <v>356</v>
      </c>
      <c r="F358" s="1">
        <f>+Tabla15[[#This Row],[0]]*Tabla15[[#This Row],[NOMBRE DE LA CAUSA 2019]]</f>
        <v>356</v>
      </c>
      <c r="G358" s="1" t="s">
        <v>17</v>
      </c>
      <c r="J358" s="1" t="s">
        <v>18</v>
      </c>
      <c r="K358" s="1" t="s">
        <v>19</v>
      </c>
      <c r="L358" s="1" t="s">
        <v>151</v>
      </c>
      <c r="M358" s="5">
        <v>246</v>
      </c>
      <c r="N358" s="1" t="str">
        <f>+Tabla15[[#This Row],[NOMBRE DE LA CAUSA 2017]]</f>
        <v>INCUMPLIMIENTO EN LA CONSTITUCION DE CONSORCIOS Y/O UNIONES TEMPORALES</v>
      </c>
    </row>
    <row r="359" spans="1:14" ht="15" customHeight="1">
      <c r="A359" s="1">
        <f>+Tabla15[[#This Row],[1]]</f>
        <v>357</v>
      </c>
      <c r="B359" s="1" t="s">
        <v>316</v>
      </c>
      <c r="C359" s="1">
        <v>1</v>
      </c>
      <c r="D359" s="1">
        <f>+IF(Tabla15[[#This Row],[NOMBRE DE LA CAUSA 2018]]=0,0,1)</f>
        <v>1</v>
      </c>
      <c r="E359" s="1">
        <f>+E358+Tabla15[[#This Row],[NOMBRE DE LA CAUSA 2019]]</f>
        <v>357</v>
      </c>
      <c r="F359" s="1">
        <f>+Tabla15[[#This Row],[0]]*Tabla15[[#This Row],[NOMBRE DE LA CAUSA 2019]]</f>
        <v>357</v>
      </c>
      <c r="G359" s="1" t="s">
        <v>17</v>
      </c>
      <c r="J359" s="1" t="s">
        <v>18</v>
      </c>
      <c r="K359" s="1" t="s">
        <v>19</v>
      </c>
      <c r="L359" s="1" t="s">
        <v>317</v>
      </c>
      <c r="M359" s="5">
        <v>509</v>
      </c>
      <c r="N359" s="1" t="str">
        <f>+Tabla15[[#This Row],[NOMBRE DE LA CAUSA 2017]]</f>
        <v>INCUMPLIMIENTO EN LA ENTREGA DE VIVIENDA DE INTERES SOCIAL</v>
      </c>
    </row>
    <row r="360" spans="1:14" ht="15" customHeight="1">
      <c r="A360" s="1">
        <f>+Tabla15[[#This Row],[1]]</f>
        <v>358</v>
      </c>
      <c r="B360" s="1" t="s">
        <v>174</v>
      </c>
      <c r="C360" s="1">
        <v>1</v>
      </c>
      <c r="D360" s="1">
        <f>+IF(Tabla15[[#This Row],[NOMBRE DE LA CAUSA 2018]]=0,0,1)</f>
        <v>1</v>
      </c>
      <c r="E360" s="1">
        <f>+E359+Tabla15[[#This Row],[NOMBRE DE LA CAUSA 2019]]</f>
        <v>358</v>
      </c>
      <c r="F360" s="1">
        <f>+Tabla15[[#This Row],[0]]*Tabla15[[#This Row],[NOMBRE DE LA CAUSA 2019]]</f>
        <v>358</v>
      </c>
      <c r="G360" s="1" t="s">
        <v>17</v>
      </c>
      <c r="H360" s="7"/>
      <c r="J360" s="1" t="s">
        <v>18</v>
      </c>
      <c r="K360" s="1" t="s">
        <v>19</v>
      </c>
      <c r="L360" s="1" t="s">
        <v>175</v>
      </c>
      <c r="M360" s="5">
        <v>285</v>
      </c>
      <c r="N360" s="1" t="str">
        <f>+Tabla15[[#This Row],[NOMBRE DE LA CAUSA 2017]]</f>
        <v>INCUMPLIMIENTO EN LA ENTREGA MATERIAL DE BIEN DEL TRADENTE AL ADQUIRENTE</v>
      </c>
    </row>
    <row r="361" spans="1:14" ht="15" customHeight="1">
      <c r="A361" s="1">
        <f>+Tabla15[[#This Row],[1]]</f>
        <v>359</v>
      </c>
      <c r="B361" s="1" t="s">
        <v>144</v>
      </c>
      <c r="C361" s="1">
        <v>1</v>
      </c>
      <c r="D361" s="1">
        <f>+IF(Tabla15[[#This Row],[NOMBRE DE LA CAUSA 2018]]=0,0,1)</f>
        <v>1</v>
      </c>
      <c r="E361" s="1">
        <f>+E360+Tabla15[[#This Row],[NOMBRE DE LA CAUSA 2019]]</f>
        <v>359</v>
      </c>
      <c r="F361" s="1">
        <f>+Tabla15[[#This Row],[0]]*Tabla15[[#This Row],[NOMBRE DE LA CAUSA 2019]]</f>
        <v>359</v>
      </c>
      <c r="G361" s="1" t="s">
        <v>17</v>
      </c>
      <c r="J361" s="1" t="s">
        <v>18</v>
      </c>
      <c r="K361" s="1" t="s">
        <v>19</v>
      </c>
      <c r="L361" s="1" t="s">
        <v>145</v>
      </c>
      <c r="M361" s="5">
        <v>236</v>
      </c>
      <c r="N361" s="1" t="str">
        <f>+Tabla15[[#This Row],[NOMBRE DE LA CAUSA 2017]]</f>
        <v>INCUMPLIMIENTO EN PAGO DE OBLIGACION CONTENIDA EN TITULO VALOR</v>
      </c>
    </row>
    <row r="362" spans="1:14" ht="15" customHeight="1">
      <c r="A362" s="1">
        <f>+Tabla15[[#This Row],[1]]</f>
        <v>360</v>
      </c>
      <c r="B362" s="1" t="s">
        <v>172</v>
      </c>
      <c r="C362" s="1">
        <v>1</v>
      </c>
      <c r="D362" s="1">
        <f>+IF(Tabla15[[#This Row],[NOMBRE DE LA CAUSA 2018]]=0,0,1)</f>
        <v>1</v>
      </c>
      <c r="E362" s="1">
        <f>+E361+Tabla15[[#This Row],[NOMBRE DE LA CAUSA 2019]]</f>
        <v>360</v>
      </c>
      <c r="F362" s="1">
        <f>+Tabla15[[#This Row],[0]]*Tabla15[[#This Row],[NOMBRE DE LA CAUSA 2019]]</f>
        <v>360</v>
      </c>
      <c r="G362" s="1" t="s">
        <v>17</v>
      </c>
      <c r="J362" s="1" t="s">
        <v>18</v>
      </c>
      <c r="K362" s="1" t="s">
        <v>19</v>
      </c>
      <c r="L362" s="1" t="s">
        <v>173</v>
      </c>
      <c r="M362" s="5">
        <v>281</v>
      </c>
      <c r="N362" s="1" t="str">
        <f>+Tabla15[[#This Row],[NOMBRE DE LA CAUSA 2017]]</f>
        <v>INDEBIDA ADECUACION FISICA DE CONSTRUCCIONES PARA PERSONAS CON ALGUNA DISCAPACIDAD</v>
      </c>
    </row>
    <row r="363" spans="1:14" ht="15" customHeight="1">
      <c r="A363" s="1">
        <f>+Tabla15[[#This Row],[1]]</f>
        <v>361</v>
      </c>
      <c r="B363" s="28" t="s">
        <v>396</v>
      </c>
      <c r="C363" s="1">
        <v>1</v>
      </c>
      <c r="D363" s="1">
        <f>+IF(Tabla15[[#This Row],[NOMBRE DE LA CAUSA 2018]]=0,0,1)</f>
        <v>1</v>
      </c>
      <c r="E363" s="1">
        <f>+E362+Tabla15[[#This Row],[NOMBRE DE LA CAUSA 2019]]</f>
        <v>361</v>
      </c>
      <c r="F363" s="1">
        <f>+Tabla15[[#This Row],[0]]*Tabla15[[#This Row],[NOMBRE DE LA CAUSA 2019]]</f>
        <v>361</v>
      </c>
      <c r="G363" s="6" t="s">
        <v>17</v>
      </c>
      <c r="H363" s="7"/>
      <c r="I363" s="7"/>
      <c r="J363" s="1" t="s">
        <v>18</v>
      </c>
      <c r="K363" s="30" t="s">
        <v>19</v>
      </c>
      <c r="L363" s="12" t="s">
        <v>397</v>
      </c>
      <c r="M363" s="5">
        <v>782</v>
      </c>
      <c r="N363" s="1" t="str">
        <f>+Tabla15[[#This Row],[NOMBRE DE LA CAUSA 2017]]</f>
        <v>INDEBIDA CONSTITUCION DE SINDICATO</v>
      </c>
    </row>
    <row r="364" spans="1:14" ht="15" customHeight="1">
      <c r="A364" s="1">
        <f>+Tabla15[[#This Row],[1]]</f>
        <v>362</v>
      </c>
      <c r="B364" s="7" t="s">
        <v>190</v>
      </c>
      <c r="C364" s="1">
        <v>1</v>
      </c>
      <c r="D364" s="1">
        <f>+IF(Tabla15[[#This Row],[NOMBRE DE LA CAUSA 2018]]=0,0,1)</f>
        <v>1</v>
      </c>
      <c r="E364" s="1">
        <f>+E363+Tabla15[[#This Row],[NOMBRE DE LA CAUSA 2019]]</f>
        <v>362</v>
      </c>
      <c r="F364" s="1">
        <f>+Tabla15[[#This Row],[0]]*Tabla15[[#This Row],[NOMBRE DE LA CAUSA 2019]]</f>
        <v>362</v>
      </c>
      <c r="G364" s="1" t="s">
        <v>17</v>
      </c>
      <c r="H364" s="7"/>
      <c r="I364" s="7"/>
      <c r="J364" s="1" t="s">
        <v>18</v>
      </c>
      <c r="K364" s="30" t="s">
        <v>19</v>
      </c>
      <c r="L364" s="1" t="s">
        <v>191</v>
      </c>
      <c r="M364" s="5">
        <v>314</v>
      </c>
      <c r="N364" s="1" t="str">
        <f>+Tabla15[[#This Row],[NOMBRE DE LA CAUSA 2017]]</f>
        <v>INDEBIDA INCORPORACION DE CONSCRIPTOS</v>
      </c>
    </row>
    <row r="365" spans="1:14" ht="15" customHeight="1">
      <c r="A365" s="1">
        <f>+Tabla15[[#This Row],[1]]</f>
        <v>363</v>
      </c>
      <c r="B365" s="9" t="s">
        <v>1433</v>
      </c>
      <c r="C365" s="1">
        <v>1</v>
      </c>
      <c r="D365" s="1">
        <f>+IF(Tabla15[[#This Row],[NOMBRE DE LA CAUSA 2018]]=0,0,1)</f>
        <v>1</v>
      </c>
      <c r="E365" s="1">
        <f>+E364+Tabla15[[#This Row],[NOMBRE DE LA CAUSA 2019]]</f>
        <v>363</v>
      </c>
      <c r="F365" s="1">
        <f>+Tabla15[[#This Row],[0]]*Tabla15[[#This Row],[NOMBRE DE LA CAUSA 2019]]</f>
        <v>363</v>
      </c>
      <c r="G365" s="7" t="s">
        <v>746</v>
      </c>
      <c r="H365" s="7"/>
      <c r="I365" s="9" t="s">
        <v>1434</v>
      </c>
      <c r="K365" s="9" t="s">
        <v>19</v>
      </c>
      <c r="L365" s="11" t="s">
        <v>1435</v>
      </c>
      <c r="M365" s="34">
        <v>2338</v>
      </c>
      <c r="N365" s="1" t="str">
        <f>+Tabla15[[#This Row],[NOMBRE DE LA CAUSA 2017]]</f>
        <v>INDEBIDA INSCRIPCION EN EL REGISTRO MERCANTIL</v>
      </c>
    </row>
    <row r="366" spans="1:14" ht="15" customHeight="1">
      <c r="A366" s="1">
        <f>+Tabla15[[#This Row],[1]]</f>
        <v>364</v>
      </c>
      <c r="B366" s="7" t="s">
        <v>406</v>
      </c>
      <c r="C366" s="1">
        <v>1</v>
      </c>
      <c r="D366" s="1">
        <f>+IF(Tabla15[[#This Row],[NOMBRE DE LA CAUSA 2018]]=0,0,1)</f>
        <v>1</v>
      </c>
      <c r="E366" s="1">
        <f>+E365+Tabla15[[#This Row],[NOMBRE DE LA CAUSA 2019]]</f>
        <v>364</v>
      </c>
      <c r="F366" s="1">
        <f>+Tabla15[[#This Row],[0]]*Tabla15[[#This Row],[NOMBRE DE LA CAUSA 2019]]</f>
        <v>364</v>
      </c>
      <c r="G366" s="7" t="s">
        <v>17</v>
      </c>
      <c r="H366" s="7"/>
      <c r="I366" s="7"/>
      <c r="J366" s="7" t="s">
        <v>18</v>
      </c>
      <c r="K366" s="7" t="s">
        <v>19</v>
      </c>
      <c r="L366" s="8" t="s">
        <v>407</v>
      </c>
      <c r="M366" s="5">
        <v>789</v>
      </c>
      <c r="N366" s="1" t="str">
        <f>+Tabla15[[#This Row],[NOMBRE DE LA CAUSA 2017]]</f>
        <v>INDEBIDA LIQUIDACION DE ASIGNACION DE RETIRO</v>
      </c>
    </row>
    <row r="367" spans="1:14" ht="15" customHeight="1">
      <c r="A367" s="1">
        <f>+Tabla15[[#This Row],[1]]</f>
        <v>365</v>
      </c>
      <c r="B367" s="7" t="s">
        <v>44</v>
      </c>
      <c r="C367" s="1">
        <v>1</v>
      </c>
      <c r="D367" s="1">
        <f>+IF(Tabla15[[#This Row],[NOMBRE DE LA CAUSA 2018]]=0,0,1)</f>
        <v>1</v>
      </c>
      <c r="E367" s="1">
        <f>+E366+Tabla15[[#This Row],[NOMBRE DE LA CAUSA 2019]]</f>
        <v>365</v>
      </c>
      <c r="F367" s="1">
        <f>+Tabla15[[#This Row],[0]]*Tabla15[[#This Row],[NOMBRE DE LA CAUSA 2019]]</f>
        <v>365</v>
      </c>
      <c r="G367" s="7" t="s">
        <v>17</v>
      </c>
      <c r="H367" s="7"/>
      <c r="I367" s="7"/>
      <c r="J367" s="7" t="s">
        <v>18</v>
      </c>
      <c r="K367" s="7" t="s">
        <v>19</v>
      </c>
      <c r="L367" s="8" t="s">
        <v>45</v>
      </c>
      <c r="M367" s="5">
        <v>41</v>
      </c>
      <c r="N367" s="1" t="str">
        <f>+Tabla15[[#This Row],[NOMBRE DE LA CAUSA 2017]]</f>
        <v>INDEBIDA LIQUIDACION DE BONO PENSIONAL</v>
      </c>
    </row>
    <row r="368" spans="1:14" ht="15" customHeight="1">
      <c r="A368" s="1">
        <f>+Tabla15[[#This Row],[1]]</f>
        <v>366</v>
      </c>
      <c r="B368" s="7" t="s">
        <v>404</v>
      </c>
      <c r="C368" s="1">
        <v>1</v>
      </c>
      <c r="D368" s="1">
        <f>+IF(Tabla15[[#This Row],[NOMBRE DE LA CAUSA 2018]]=0,0,1)</f>
        <v>1</v>
      </c>
      <c r="E368" s="1">
        <f>+E367+Tabla15[[#This Row],[NOMBRE DE LA CAUSA 2019]]</f>
        <v>366</v>
      </c>
      <c r="F368" s="1">
        <f>+Tabla15[[#This Row],[0]]*Tabla15[[#This Row],[NOMBRE DE LA CAUSA 2019]]</f>
        <v>366</v>
      </c>
      <c r="G368" s="7" t="s">
        <v>17</v>
      </c>
      <c r="H368" s="7"/>
      <c r="I368" s="7"/>
      <c r="J368" s="7" t="s">
        <v>18</v>
      </c>
      <c r="K368" s="7" t="s">
        <v>19</v>
      </c>
      <c r="L368" s="8" t="s">
        <v>405</v>
      </c>
      <c r="M368" s="5">
        <v>786</v>
      </c>
      <c r="N368" s="1" t="str">
        <f>+Tabla15[[#This Row],[NOMBRE DE LA CAUSA 2017]]</f>
        <v>INDEBIDA LIQUIDACION DE CUOTA PARTE PENSIONAL</v>
      </c>
    </row>
    <row r="369" spans="1:14" ht="15" customHeight="1">
      <c r="A369" s="1">
        <f>+Tabla15[[#This Row],[1]]</f>
        <v>367</v>
      </c>
      <c r="B369" s="9" t="s">
        <v>1371</v>
      </c>
      <c r="C369" s="1">
        <v>1</v>
      </c>
      <c r="D369" s="1">
        <f>+IF(Tabla15[[#This Row],[NOMBRE DE LA CAUSA 2018]]=0,0,1)</f>
        <v>1</v>
      </c>
      <c r="E369" s="1">
        <f>+E368+Tabla15[[#This Row],[NOMBRE DE LA CAUSA 2019]]</f>
        <v>367</v>
      </c>
      <c r="F369" s="1">
        <f>+Tabla15[[#This Row],[0]]*Tabla15[[#This Row],[NOMBRE DE LA CAUSA 2019]]</f>
        <v>367</v>
      </c>
      <c r="G369" s="7" t="s">
        <v>753</v>
      </c>
      <c r="H369" s="7" t="s">
        <v>1369</v>
      </c>
      <c r="I369" s="7"/>
      <c r="J369" s="7"/>
      <c r="K369" s="9" t="s">
        <v>19</v>
      </c>
      <c r="L369" s="11" t="s">
        <v>1372</v>
      </c>
      <c r="M369" s="5">
        <v>2304</v>
      </c>
      <c r="N369" s="1" t="str">
        <f>+Tabla15[[#This Row],[NOMBRE DE LA CAUSA 2017]]</f>
        <v>INDEBIDA LIQUIDACION DE DE COSTO ACUMULADO DE ASCENSOS EN EL ESCALAFON DOCENTE</v>
      </c>
    </row>
    <row r="370" spans="1:14" ht="15" customHeight="1">
      <c r="A370" s="1">
        <f>+Tabla15[[#This Row],[1]]</f>
        <v>368</v>
      </c>
      <c r="B370" s="7" t="s">
        <v>1280</v>
      </c>
      <c r="C370" s="1">
        <v>1</v>
      </c>
      <c r="D370" s="1">
        <f>+IF(Tabla15[[#This Row],[NOMBRE DE LA CAUSA 2018]]=0,0,1)</f>
        <v>1</v>
      </c>
      <c r="E370" s="1">
        <f>+E369+Tabla15[[#This Row],[NOMBRE DE LA CAUSA 2019]]</f>
        <v>368</v>
      </c>
      <c r="F370" s="1">
        <f>+Tabla15[[#This Row],[0]]*Tabla15[[#This Row],[NOMBRE DE LA CAUSA 2019]]</f>
        <v>368</v>
      </c>
      <c r="G370" s="7" t="s">
        <v>753</v>
      </c>
      <c r="H370" s="7" t="s">
        <v>1278</v>
      </c>
      <c r="I370" s="7"/>
      <c r="J370" s="7"/>
      <c r="K370" s="7" t="s">
        <v>19</v>
      </c>
      <c r="L370" s="8" t="s">
        <v>1281</v>
      </c>
      <c r="M370" s="5">
        <v>2263</v>
      </c>
      <c r="N370" s="1" t="str">
        <f>+Tabla15[[#This Row],[NOMBRE DE LA CAUSA 2017]]</f>
        <v>INDEBIDA LIQUIDACION DE HONORARIOS</v>
      </c>
    </row>
    <row r="371" spans="1:14" ht="15" customHeight="1">
      <c r="A371" s="1">
        <f>+Tabla15[[#This Row],[1]]</f>
        <v>369</v>
      </c>
      <c r="B371" s="7" t="s">
        <v>1176</v>
      </c>
      <c r="C371" s="1">
        <v>1</v>
      </c>
      <c r="D371" s="1">
        <f>+IF(Tabla15[[#This Row],[NOMBRE DE LA CAUSA 2018]]=0,0,1)</f>
        <v>1</v>
      </c>
      <c r="E371" s="1">
        <f>+E370+Tabla15[[#This Row],[NOMBRE DE LA CAUSA 2019]]</f>
        <v>369</v>
      </c>
      <c r="F371" s="1">
        <f>+Tabla15[[#This Row],[0]]*Tabla15[[#This Row],[NOMBRE DE LA CAUSA 2019]]</f>
        <v>369</v>
      </c>
      <c r="G371" s="7" t="s">
        <v>746</v>
      </c>
      <c r="H371" s="7"/>
      <c r="I371" s="7"/>
      <c r="J371" s="7"/>
      <c r="K371" s="7" t="s">
        <v>19</v>
      </c>
      <c r="L371" s="8" t="s">
        <v>1177</v>
      </c>
      <c r="M371" s="5">
        <v>2216</v>
      </c>
      <c r="N371" s="1" t="str">
        <f>+Tabla15[[#This Row],[NOMBRE DE LA CAUSA 2017]]</f>
        <v>INDEBIDA LIQUIDACION DE INCREMENTO DE PENSION DE INVALIDEZ</v>
      </c>
    </row>
    <row r="372" spans="1:14" ht="15" customHeight="1">
      <c r="A372" s="1">
        <f>+Tabla15[[#This Row],[1]]</f>
        <v>370</v>
      </c>
      <c r="B372" s="7" t="s">
        <v>1174</v>
      </c>
      <c r="C372" s="1">
        <v>1</v>
      </c>
      <c r="D372" s="1">
        <f>+IF(Tabla15[[#This Row],[NOMBRE DE LA CAUSA 2018]]=0,0,1)</f>
        <v>1</v>
      </c>
      <c r="E372" s="1">
        <f>+E371+Tabla15[[#This Row],[NOMBRE DE LA CAUSA 2019]]</f>
        <v>370</v>
      </c>
      <c r="F372" s="1">
        <f>+Tabla15[[#This Row],[0]]*Tabla15[[#This Row],[NOMBRE DE LA CAUSA 2019]]</f>
        <v>370</v>
      </c>
      <c r="G372" s="7" t="s">
        <v>746</v>
      </c>
      <c r="H372" s="7"/>
      <c r="I372" s="7"/>
      <c r="J372" s="7"/>
      <c r="K372" s="7" t="s">
        <v>19</v>
      </c>
      <c r="L372" s="8" t="s">
        <v>1175</v>
      </c>
      <c r="M372" s="5">
        <v>2215</v>
      </c>
      <c r="N372" s="1" t="str">
        <f>+Tabla15[[#This Row],[NOMBRE DE LA CAUSA 2017]]</f>
        <v>INDEBIDA LIQUIDACION DE INCREMENTO DE PENSION DE VEJEZ</v>
      </c>
    </row>
    <row r="373" spans="1:14" ht="15" customHeight="1">
      <c r="A373" s="1">
        <f>+Tabla15[[#This Row],[1]]</f>
        <v>371</v>
      </c>
      <c r="B373" s="9" t="s">
        <v>529</v>
      </c>
      <c r="C373" s="1">
        <v>1</v>
      </c>
      <c r="D373" s="1">
        <f>+IF(Tabla15[[#This Row],[NOMBRE DE LA CAUSA 2018]]=0,0,1)</f>
        <v>1</v>
      </c>
      <c r="E373" s="1">
        <f>+E372+Tabla15[[#This Row],[NOMBRE DE LA CAUSA 2019]]</f>
        <v>371</v>
      </c>
      <c r="F373" s="1">
        <f>+Tabla15[[#This Row],[0]]*Tabla15[[#This Row],[NOMBRE DE LA CAUSA 2019]]</f>
        <v>371</v>
      </c>
      <c r="G373" s="9" t="s">
        <v>17</v>
      </c>
      <c r="H373" s="7"/>
      <c r="I373" s="9" t="s">
        <v>530</v>
      </c>
      <c r="J373" s="7" t="s">
        <v>18</v>
      </c>
      <c r="K373" s="7" t="s">
        <v>19</v>
      </c>
      <c r="L373" s="11" t="s">
        <v>531</v>
      </c>
      <c r="M373" s="5">
        <v>1883</v>
      </c>
      <c r="N373" s="1" t="str">
        <f>+Tabla15[[#This Row],[NOMBRE DE LA CAUSA 2017]]</f>
        <v>INDEBIDA LIQUIDACION DE INDEMNIZACION POR DESPIDO SIN JUSTA CAUSA</v>
      </c>
    </row>
    <row r="374" spans="1:14" ht="15" customHeight="1">
      <c r="A374" s="1">
        <f>+Tabla15[[#This Row],[1]]</f>
        <v>372</v>
      </c>
      <c r="B374" s="7" t="s">
        <v>1315</v>
      </c>
      <c r="C374" s="1">
        <v>1</v>
      </c>
      <c r="D374" s="1">
        <f>+IF(Tabla15[[#This Row],[NOMBRE DE LA CAUSA 2018]]=0,0,1)</f>
        <v>1</v>
      </c>
      <c r="E374" s="1">
        <f>+E373+Tabla15[[#This Row],[NOMBRE DE LA CAUSA 2019]]</f>
        <v>372</v>
      </c>
      <c r="F374" s="1">
        <f>+Tabla15[[#This Row],[0]]*Tabla15[[#This Row],[NOMBRE DE LA CAUSA 2019]]</f>
        <v>372</v>
      </c>
      <c r="G374" s="7" t="s">
        <v>746</v>
      </c>
      <c r="H374" s="7"/>
      <c r="I374" s="7"/>
      <c r="J374" s="7"/>
      <c r="K374" s="7" t="s">
        <v>19</v>
      </c>
      <c r="L374" s="8" t="s">
        <v>1316</v>
      </c>
      <c r="M374" s="5">
        <v>2278</v>
      </c>
      <c r="N374" s="1" t="str">
        <f>+Tabla15[[#This Row],[NOMBRE DE LA CAUSA 2017]]</f>
        <v>INDEBIDA LIQUIDACION DE INDEMNIZACION POR DISMINUCION DE CAPACIDAD LABORAL</v>
      </c>
    </row>
    <row r="375" spans="1:14" ht="15" customHeight="1">
      <c r="A375" s="1">
        <f>+Tabla15[[#This Row],[1]]</f>
        <v>373</v>
      </c>
      <c r="B375" s="7" t="s">
        <v>1324</v>
      </c>
      <c r="C375" s="1">
        <v>1</v>
      </c>
      <c r="D375" s="1">
        <f>+IF(Tabla15[[#This Row],[NOMBRE DE LA CAUSA 2018]]=0,0,1)</f>
        <v>1</v>
      </c>
      <c r="E375" s="1">
        <f>+E374+Tabla15[[#This Row],[NOMBRE DE LA CAUSA 2019]]</f>
        <v>373</v>
      </c>
      <c r="F375" s="1">
        <f>+Tabla15[[#This Row],[0]]*Tabla15[[#This Row],[NOMBRE DE LA CAUSA 2019]]</f>
        <v>373</v>
      </c>
      <c r="G375" s="7" t="s">
        <v>746</v>
      </c>
      <c r="I375" s="7"/>
      <c r="J375" s="7"/>
      <c r="K375" s="7" t="s">
        <v>19</v>
      </c>
      <c r="L375" s="8" t="s">
        <v>1325</v>
      </c>
      <c r="M375" s="5">
        <v>2282</v>
      </c>
      <c r="N375" s="1" t="str">
        <f>+Tabla15[[#This Row],[NOMBRE DE LA CAUSA 2017]]</f>
        <v>INDEBIDA LIQUIDACION DE INDEMNIZACION POR MUERTE EN ACCIDENTE DE TRABAJO</v>
      </c>
    </row>
    <row r="376" spans="1:14" ht="15" customHeight="1">
      <c r="A376" s="1">
        <f>+Tabla15[[#This Row],[1]]</f>
        <v>374</v>
      </c>
      <c r="B376" s="9" t="s">
        <v>1454</v>
      </c>
      <c r="C376" s="1">
        <v>1</v>
      </c>
      <c r="D376" s="1">
        <f>+IF(Tabla15[[#This Row],[NOMBRE DE LA CAUSA 2018]]=0,0,1)</f>
        <v>1</v>
      </c>
      <c r="E376" s="1">
        <f>+E375+Tabla15[[#This Row],[NOMBRE DE LA CAUSA 2019]]</f>
        <v>374</v>
      </c>
      <c r="F376" s="1">
        <f>+Tabla15[[#This Row],[0]]*Tabla15[[#This Row],[NOMBRE DE LA CAUSA 2019]]</f>
        <v>374</v>
      </c>
      <c r="G376" s="7" t="s">
        <v>746</v>
      </c>
      <c r="I376" s="9" t="s">
        <v>1450</v>
      </c>
      <c r="J376" s="7"/>
      <c r="K376" s="9" t="s">
        <v>19</v>
      </c>
      <c r="L376" s="11" t="s">
        <v>1455</v>
      </c>
      <c r="M376" s="34">
        <v>2347</v>
      </c>
      <c r="N376" s="1" t="str">
        <f>+Tabla15[[#This Row],[NOMBRE DE LA CAUSA 2017]]</f>
        <v>INDEBIDA LIQUIDACION DE INDEMNIZACION SUSTITUTIVA DE PENSION DE SOBREVIVIENTES</v>
      </c>
    </row>
    <row r="377" spans="1:14" ht="15" customHeight="1">
      <c r="A377" s="1">
        <f>+Tabla15[[#This Row],[1]]</f>
        <v>375</v>
      </c>
      <c r="B377" s="7" t="s">
        <v>454</v>
      </c>
      <c r="C377" s="1">
        <v>1</v>
      </c>
      <c r="D377" s="1">
        <f>+IF(Tabla15[[#This Row],[NOMBRE DE LA CAUSA 2018]]=0,0,1)</f>
        <v>1</v>
      </c>
      <c r="E377" s="1">
        <f>+E376+Tabla15[[#This Row],[NOMBRE DE LA CAUSA 2019]]</f>
        <v>375</v>
      </c>
      <c r="F377" s="1">
        <f>+Tabla15[[#This Row],[0]]*Tabla15[[#This Row],[NOMBRE DE LA CAUSA 2019]]</f>
        <v>375</v>
      </c>
      <c r="G377" s="7" t="s">
        <v>17</v>
      </c>
      <c r="I377" s="7"/>
      <c r="J377" s="7" t="s">
        <v>18</v>
      </c>
      <c r="K377" s="7" t="s">
        <v>19</v>
      </c>
      <c r="L377" s="8" t="s">
        <v>455</v>
      </c>
      <c r="M377" s="5">
        <v>819</v>
      </c>
      <c r="N377" s="1" t="str">
        <f>+Tabla15[[#This Row],[NOMBRE DE LA CAUSA 2017]]</f>
        <v>INDEBIDA LIQUIDACION DE INDEMNIZACION SUSTITUTIVA DE PENSION DE VEJEZ</v>
      </c>
    </row>
    <row r="378" spans="1:14" ht="15" customHeight="1">
      <c r="A378" s="1">
        <f>+Tabla15[[#This Row],[1]]</f>
        <v>376</v>
      </c>
      <c r="B378" s="7" t="s">
        <v>1227</v>
      </c>
      <c r="C378" s="1">
        <v>1</v>
      </c>
      <c r="D378" s="1">
        <f>+IF(Tabla15[[#This Row],[NOMBRE DE LA CAUSA 2018]]=0,0,1)</f>
        <v>1</v>
      </c>
      <c r="E378" s="1">
        <f>+E377+Tabla15[[#This Row],[NOMBRE DE LA CAUSA 2019]]</f>
        <v>376</v>
      </c>
      <c r="F378" s="1">
        <f>+Tabla15[[#This Row],[0]]*Tabla15[[#This Row],[NOMBRE DE LA CAUSA 2019]]</f>
        <v>376</v>
      </c>
      <c r="G378" s="7" t="s">
        <v>753</v>
      </c>
      <c r="H378" s="1" t="s">
        <v>1225</v>
      </c>
      <c r="I378" s="7"/>
      <c r="J378" s="7"/>
      <c r="K378" s="7" t="s">
        <v>19</v>
      </c>
      <c r="L378" s="8" t="s">
        <v>1228</v>
      </c>
      <c r="M378" s="5">
        <v>2239</v>
      </c>
      <c r="N378" s="1" t="str">
        <f>+Tabla15[[#This Row],[NOMBRE DE LA CAUSA 2017]]</f>
        <v>INDEBIDA LIQUIDACION DE INTERESES SOBRE AUXILIO DE CESANTIAS</v>
      </c>
    </row>
    <row r="379" spans="1:14" ht="15" customHeight="1">
      <c r="A379" s="1">
        <f>+Tabla15[[#This Row],[1]]</f>
        <v>377</v>
      </c>
      <c r="B379" s="7" t="s">
        <v>1328</v>
      </c>
      <c r="C379" s="1">
        <v>1</v>
      </c>
      <c r="D379" s="1">
        <f>+IF(Tabla15[[#This Row],[NOMBRE DE LA CAUSA 2018]]=0,0,1)</f>
        <v>1</v>
      </c>
      <c r="E379" s="1">
        <f>+E378+Tabla15[[#This Row],[NOMBRE DE LA CAUSA 2019]]</f>
        <v>377</v>
      </c>
      <c r="F379" s="1">
        <f>+Tabla15[[#This Row],[0]]*Tabla15[[#This Row],[NOMBRE DE LA CAUSA 2019]]</f>
        <v>377</v>
      </c>
      <c r="G379" s="7" t="s">
        <v>746</v>
      </c>
      <c r="I379" s="7"/>
      <c r="J379" s="7"/>
      <c r="K379" s="7" t="s">
        <v>19</v>
      </c>
      <c r="L379" s="8" t="s">
        <v>1329</v>
      </c>
      <c r="M379" s="5">
        <v>2284</v>
      </c>
      <c r="N379" s="1" t="str">
        <f>+Tabla15[[#This Row],[NOMBRE DE LA CAUSA 2017]]</f>
        <v>INDEBIDA LIQUIDACION DE LA BONIFICACION POR COMPENSACION</v>
      </c>
    </row>
    <row r="380" spans="1:14" ht="15" customHeight="1">
      <c r="A380" s="1">
        <f>+Tabla15[[#This Row],[1]]</f>
        <v>378</v>
      </c>
      <c r="B380" s="9" t="s">
        <v>1381</v>
      </c>
      <c r="C380" s="1">
        <v>1</v>
      </c>
      <c r="D380" s="1">
        <f>+IF(Tabla15[[#This Row],[NOMBRE DE LA CAUSA 2018]]=0,0,1)</f>
        <v>1</v>
      </c>
      <c r="E380" s="1">
        <f>+E379+Tabla15[[#This Row],[NOMBRE DE LA CAUSA 2019]]</f>
        <v>378</v>
      </c>
      <c r="F380" s="1">
        <f>+Tabla15[[#This Row],[0]]*Tabla15[[#This Row],[NOMBRE DE LA CAUSA 2019]]</f>
        <v>378</v>
      </c>
      <c r="G380" s="7" t="s">
        <v>746</v>
      </c>
      <c r="I380" s="7"/>
      <c r="J380" s="7"/>
      <c r="K380" s="9" t="s">
        <v>19</v>
      </c>
      <c r="L380" s="11" t="s">
        <v>1382</v>
      </c>
      <c r="M380" s="5">
        <v>2309</v>
      </c>
      <c r="N380" s="1" t="str">
        <f>+Tabla15[[#This Row],[NOMBRE DE LA CAUSA 2017]]</f>
        <v>INDEBIDA LIQUIDACION DE LA PRIMA DE SEGURO DE DEPOSITO</v>
      </c>
    </row>
    <row r="381" spans="1:14" ht="15" customHeight="1">
      <c r="A381" s="1">
        <f>+Tabla15[[#This Row],[1]]</f>
        <v>379</v>
      </c>
      <c r="B381" s="7" t="s">
        <v>1311</v>
      </c>
      <c r="C381" s="1">
        <v>1</v>
      </c>
      <c r="D381" s="1">
        <f>+IF(Tabla15[[#This Row],[NOMBRE DE LA CAUSA 2018]]=0,0,1)</f>
        <v>1</v>
      </c>
      <c r="E381" s="1">
        <f>+E380+Tabla15[[#This Row],[NOMBRE DE LA CAUSA 2019]]</f>
        <v>379</v>
      </c>
      <c r="F381" s="1">
        <f>+Tabla15[[#This Row],[0]]*Tabla15[[#This Row],[NOMBRE DE LA CAUSA 2019]]</f>
        <v>379</v>
      </c>
      <c r="G381" s="7" t="s">
        <v>753</v>
      </c>
      <c r="H381" s="7" t="s">
        <v>1309</v>
      </c>
      <c r="I381" s="7"/>
      <c r="J381" s="7"/>
      <c r="K381" s="7" t="s">
        <v>19</v>
      </c>
      <c r="L381" s="8" t="s">
        <v>1312</v>
      </c>
      <c r="M381" s="5">
        <v>2276</v>
      </c>
      <c r="N381" s="1" t="str">
        <f>+Tabla15[[#This Row],[NOMBRE DE LA CAUSA 2017]]</f>
        <v>INDEBIDA LIQUIDACION DE PAGO DE INCAPACIDAD MEDICA</v>
      </c>
    </row>
    <row r="382" spans="1:14" ht="15" customHeight="1">
      <c r="A382" s="1">
        <f>+Tabla15[[#This Row],[1]]</f>
        <v>380</v>
      </c>
      <c r="B382" s="7" t="s">
        <v>1154</v>
      </c>
      <c r="C382" s="1">
        <v>1</v>
      </c>
      <c r="D382" s="1">
        <f>+IF(Tabla15[[#This Row],[NOMBRE DE LA CAUSA 2018]]=0,0,1)</f>
        <v>1</v>
      </c>
      <c r="E382" s="1">
        <f>+E381+Tabla15[[#This Row],[NOMBRE DE LA CAUSA 2019]]</f>
        <v>380</v>
      </c>
      <c r="F382" s="1">
        <f>+Tabla15[[#This Row],[0]]*Tabla15[[#This Row],[NOMBRE DE LA CAUSA 2019]]</f>
        <v>380</v>
      </c>
      <c r="G382" s="7" t="s">
        <v>753</v>
      </c>
      <c r="H382" s="7" t="s">
        <v>1152</v>
      </c>
      <c r="I382" s="7"/>
      <c r="J382" s="7"/>
      <c r="K382" s="7" t="s">
        <v>19</v>
      </c>
      <c r="L382" s="8" t="s">
        <v>1155</v>
      </c>
      <c r="M382" s="5">
        <v>2206</v>
      </c>
      <c r="N382" s="1" t="str">
        <f>+Tabla15[[#This Row],[NOMBRE DE LA CAUSA 2017]]</f>
        <v>INDEBIDA LIQUIDACION DE PENSION DE INVALIDEZ</v>
      </c>
    </row>
    <row r="383" spans="1:14" ht="15" customHeight="1">
      <c r="A383" s="1">
        <f>+Tabla15[[#This Row],[1]]</f>
        <v>381</v>
      </c>
      <c r="B383" s="7" t="s">
        <v>1156</v>
      </c>
      <c r="C383" s="1">
        <v>1</v>
      </c>
      <c r="D383" s="1">
        <f>+IF(Tabla15[[#This Row],[NOMBRE DE LA CAUSA 2018]]=0,0,1)</f>
        <v>1</v>
      </c>
      <c r="E383" s="1">
        <f>+E382+Tabla15[[#This Row],[NOMBRE DE LA CAUSA 2019]]</f>
        <v>381</v>
      </c>
      <c r="F383" s="1">
        <f>+Tabla15[[#This Row],[0]]*Tabla15[[#This Row],[NOMBRE DE LA CAUSA 2019]]</f>
        <v>381</v>
      </c>
      <c r="G383" s="7" t="s">
        <v>753</v>
      </c>
      <c r="H383" s="7" t="s">
        <v>1152</v>
      </c>
      <c r="I383" s="7"/>
      <c r="J383" s="7"/>
      <c r="K383" s="7" t="s">
        <v>19</v>
      </c>
      <c r="L383" s="8" t="s">
        <v>1157</v>
      </c>
      <c r="M383" s="5">
        <v>2207</v>
      </c>
      <c r="N383" s="1" t="str">
        <f>+Tabla15[[#This Row],[NOMBRE DE LA CAUSA 2017]]</f>
        <v>INDEBIDA LIQUIDACION DE PENSION DE SOBREVIVIENTE</v>
      </c>
    </row>
    <row r="384" spans="1:14" ht="15" customHeight="1">
      <c r="A384" s="1">
        <f>+Tabla15[[#This Row],[1]]</f>
        <v>382</v>
      </c>
      <c r="B384" s="7" t="s">
        <v>1151</v>
      </c>
      <c r="C384" s="1">
        <v>1</v>
      </c>
      <c r="D384" s="1">
        <f>+IF(Tabla15[[#This Row],[NOMBRE DE LA CAUSA 2018]]=0,0,1)</f>
        <v>1</v>
      </c>
      <c r="E384" s="1">
        <f>+E383+Tabla15[[#This Row],[NOMBRE DE LA CAUSA 2019]]</f>
        <v>382</v>
      </c>
      <c r="F384" s="1">
        <f>+Tabla15[[#This Row],[0]]*Tabla15[[#This Row],[NOMBRE DE LA CAUSA 2019]]</f>
        <v>382</v>
      </c>
      <c r="G384" s="7" t="s">
        <v>753</v>
      </c>
      <c r="H384" s="7" t="s">
        <v>1152</v>
      </c>
      <c r="I384" s="7"/>
      <c r="J384" s="7"/>
      <c r="K384" s="7" t="s">
        <v>19</v>
      </c>
      <c r="L384" s="8" t="s">
        <v>1153</v>
      </c>
      <c r="M384" s="5">
        <v>2205</v>
      </c>
      <c r="N384" s="1" t="str">
        <f>+Tabla15[[#This Row],[NOMBRE DE LA CAUSA 2017]]</f>
        <v>INDEBIDA LIQUIDACION DE PENSION DE VEJEZ</v>
      </c>
    </row>
    <row r="385" spans="1:14" ht="15" customHeight="1">
      <c r="A385" s="1">
        <f>+Tabla15[[#This Row],[1]]</f>
        <v>383</v>
      </c>
      <c r="B385" s="7" t="s">
        <v>1215</v>
      </c>
      <c r="C385" s="1">
        <v>1</v>
      </c>
      <c r="D385" s="1">
        <f>+IF(Tabla15[[#This Row],[NOMBRE DE LA CAUSA 2018]]=0,0,1)</f>
        <v>1</v>
      </c>
      <c r="E385" s="1">
        <f>+E384+Tabla15[[#This Row],[NOMBRE DE LA CAUSA 2019]]</f>
        <v>383</v>
      </c>
      <c r="F385" s="1">
        <f>+Tabla15[[#This Row],[0]]*Tabla15[[#This Row],[NOMBRE DE LA CAUSA 2019]]</f>
        <v>383</v>
      </c>
      <c r="G385" s="7" t="s">
        <v>746</v>
      </c>
      <c r="H385" s="7"/>
      <c r="I385" s="7"/>
      <c r="J385" s="7"/>
      <c r="K385" s="9" t="s">
        <v>19</v>
      </c>
      <c r="L385" s="8" t="s">
        <v>1216</v>
      </c>
      <c r="M385" s="5">
        <v>2234</v>
      </c>
      <c r="N385" s="1" t="str">
        <f>+Tabla15[[#This Row],[NOMBRE DE LA CAUSA 2017]]</f>
        <v>INDEBIDA LIQUIDACION DE PENSION FAMILIAR</v>
      </c>
    </row>
    <row r="386" spans="1:14" ht="15" customHeight="1">
      <c r="A386" s="1">
        <f>+Tabla15[[#This Row],[1]]</f>
        <v>384</v>
      </c>
      <c r="B386" s="7" t="s">
        <v>1390</v>
      </c>
      <c r="C386" s="1">
        <v>1</v>
      </c>
      <c r="D386" s="1">
        <f>+IF(Tabla15[[#This Row],[NOMBRE DE LA CAUSA 2018]]=0,0,1)</f>
        <v>1</v>
      </c>
      <c r="E386" s="1">
        <f>+E385+Tabla15[[#This Row],[NOMBRE DE LA CAUSA 2019]]</f>
        <v>384</v>
      </c>
      <c r="F386" s="1">
        <f>+Tabla15[[#This Row],[0]]*Tabla15[[#This Row],[NOMBRE DE LA CAUSA 2019]]</f>
        <v>384</v>
      </c>
      <c r="G386" s="7" t="s">
        <v>753</v>
      </c>
      <c r="H386" s="7" t="s">
        <v>1152</v>
      </c>
      <c r="I386" s="7"/>
      <c r="J386" s="7"/>
      <c r="K386" s="9" t="s">
        <v>19</v>
      </c>
      <c r="L386" s="11" t="s">
        <v>1391</v>
      </c>
      <c r="M386" s="17">
        <v>2318</v>
      </c>
      <c r="N386" s="1" t="str">
        <f>+Tabla15[[#This Row],[NOMBRE DE LA CAUSA 2017]]</f>
        <v>INDEBIDA LIQUIDACION DE PENSION SUSTITUTIVA</v>
      </c>
    </row>
    <row r="387" spans="1:14" ht="15" customHeight="1">
      <c r="A387" s="1">
        <f>+Tabla15[[#This Row],[1]]</f>
        <v>385</v>
      </c>
      <c r="B387" s="7" t="s">
        <v>1275</v>
      </c>
      <c r="C387" s="1">
        <v>1</v>
      </c>
      <c r="D387" s="1">
        <f>+IF(Tabla15[[#This Row],[NOMBRE DE LA CAUSA 2018]]=0,0,1)</f>
        <v>1</v>
      </c>
      <c r="E387" s="1">
        <f>+E386+Tabla15[[#This Row],[NOMBRE DE LA CAUSA 2019]]</f>
        <v>385</v>
      </c>
      <c r="F387" s="1">
        <f>+Tabla15[[#This Row],[0]]*Tabla15[[#This Row],[NOMBRE DE LA CAUSA 2019]]</f>
        <v>385</v>
      </c>
      <c r="G387" s="7" t="s">
        <v>753</v>
      </c>
      <c r="H387" s="7" t="s">
        <v>1273</v>
      </c>
      <c r="I387" s="7"/>
      <c r="J387" s="7"/>
      <c r="K387" s="7" t="s">
        <v>19</v>
      </c>
      <c r="L387" s="8" t="s">
        <v>1276</v>
      </c>
      <c r="M387" s="5">
        <v>2261</v>
      </c>
      <c r="N387" s="1" t="str">
        <f>+Tabla15[[#This Row],[NOMBRE DE LA CAUSA 2017]]</f>
        <v>INDEBIDA LIQUIDACION DE PRESTACIONES SOCIALES</v>
      </c>
    </row>
    <row r="388" spans="1:14" ht="15" customHeight="1">
      <c r="A388" s="1">
        <f>+Tabla15[[#This Row],[1]]</f>
        <v>386</v>
      </c>
      <c r="B388" s="7" t="s">
        <v>356</v>
      </c>
      <c r="C388" s="1">
        <v>1</v>
      </c>
      <c r="D388" s="1">
        <f>+IF(Tabla15[[#This Row],[NOMBRE DE LA CAUSA 2018]]=0,0,1)</f>
        <v>1</v>
      </c>
      <c r="E388" s="1">
        <f>+E387+Tabla15[[#This Row],[NOMBRE DE LA CAUSA 2019]]</f>
        <v>386</v>
      </c>
      <c r="F388" s="1">
        <f>+Tabla15[[#This Row],[0]]*Tabla15[[#This Row],[NOMBRE DE LA CAUSA 2019]]</f>
        <v>386</v>
      </c>
      <c r="G388" s="7" t="s">
        <v>17</v>
      </c>
      <c r="H388" s="7"/>
      <c r="I388" s="7"/>
      <c r="J388" s="7" t="s">
        <v>18</v>
      </c>
      <c r="K388" s="7" t="s">
        <v>19</v>
      </c>
      <c r="L388" s="8" t="s">
        <v>357</v>
      </c>
      <c r="M388" s="5">
        <v>626</v>
      </c>
      <c r="N388" s="1" t="str">
        <f>+Tabla15[[#This Row],[NOMBRE DE LA CAUSA 2017]]</f>
        <v>INDEBIDA LIQUIDACION DE PRIMA DE ACTIVIDAD</v>
      </c>
    </row>
    <row r="389" spans="1:14" ht="15" customHeight="1">
      <c r="A389" s="1">
        <f>+Tabla15[[#This Row],[1]]</f>
        <v>387</v>
      </c>
      <c r="B389" s="7" t="s">
        <v>1247</v>
      </c>
      <c r="C389" s="1">
        <v>1</v>
      </c>
      <c r="D389" s="1">
        <f>+IF(Tabla15[[#This Row],[NOMBRE DE LA CAUSA 2018]]=0,0,1)</f>
        <v>1</v>
      </c>
      <c r="E389" s="1">
        <f>+E388+Tabla15[[#This Row],[NOMBRE DE LA CAUSA 2019]]</f>
        <v>387</v>
      </c>
      <c r="F389" s="1">
        <f>+Tabla15[[#This Row],[0]]*Tabla15[[#This Row],[NOMBRE DE LA CAUSA 2019]]</f>
        <v>387</v>
      </c>
      <c r="G389" s="7" t="s">
        <v>746</v>
      </c>
      <c r="H389" s="7"/>
      <c r="I389" s="7"/>
      <c r="J389" s="7"/>
      <c r="K389" s="7" t="s">
        <v>19</v>
      </c>
      <c r="L389" s="8" t="s">
        <v>1248</v>
      </c>
      <c r="M389" s="5">
        <v>2248</v>
      </c>
      <c r="N389" s="1" t="str">
        <f>+Tabla15[[#This Row],[NOMBRE DE LA CAUSA 2017]]</f>
        <v>INDEBIDA LIQUIDACION DE PRIMA DE ACTUALIZACION</v>
      </c>
    </row>
    <row r="390" spans="1:14" ht="15" customHeight="1">
      <c r="A390" s="1">
        <f>+Tabla15[[#This Row],[1]]</f>
        <v>388</v>
      </c>
      <c r="B390" s="1" t="s">
        <v>1253</v>
      </c>
      <c r="C390" s="1">
        <v>1</v>
      </c>
      <c r="D390" s="1">
        <f>+IF(Tabla15[[#This Row],[NOMBRE DE LA CAUSA 2018]]=0,0,1)</f>
        <v>1</v>
      </c>
      <c r="E390" s="1">
        <f>+E389+Tabla15[[#This Row],[NOMBRE DE LA CAUSA 2019]]</f>
        <v>388</v>
      </c>
      <c r="F390" s="1">
        <f>+Tabla15[[#This Row],[0]]*Tabla15[[#This Row],[NOMBRE DE LA CAUSA 2019]]</f>
        <v>388</v>
      </c>
      <c r="G390" s="7" t="s">
        <v>746</v>
      </c>
      <c r="H390" s="7"/>
      <c r="I390" s="7"/>
      <c r="K390" s="1" t="s">
        <v>19</v>
      </c>
      <c r="L390" s="1" t="s">
        <v>1254</v>
      </c>
      <c r="M390" s="5">
        <v>2251</v>
      </c>
      <c r="N390" s="1" t="str">
        <f>+Tabla15[[#This Row],[NOMBRE DE LA CAUSA 2017]]</f>
        <v>INDEBIDA LIQUIDACION DE PRIMA DE ANTIGUEDAD</v>
      </c>
    </row>
    <row r="391" spans="1:14" ht="15" customHeight="1">
      <c r="A391" s="1">
        <f>+Tabla15[[#This Row],[1]]</f>
        <v>389</v>
      </c>
      <c r="B391" s="7" t="s">
        <v>1243</v>
      </c>
      <c r="C391" s="1">
        <v>1</v>
      </c>
      <c r="D391" s="1">
        <f>+IF(Tabla15[[#This Row],[NOMBRE DE LA CAUSA 2018]]=0,0,1)</f>
        <v>1</v>
      </c>
      <c r="E391" s="1">
        <f>+E390+Tabla15[[#This Row],[NOMBRE DE LA CAUSA 2019]]</f>
        <v>389</v>
      </c>
      <c r="F391" s="1">
        <f>+Tabla15[[#This Row],[0]]*Tabla15[[#This Row],[NOMBRE DE LA CAUSA 2019]]</f>
        <v>389</v>
      </c>
      <c r="G391" s="7" t="s">
        <v>753</v>
      </c>
      <c r="H391" s="7" t="s">
        <v>1241</v>
      </c>
      <c r="I391" s="7"/>
      <c r="J391" s="7"/>
      <c r="K391" s="7" t="s">
        <v>19</v>
      </c>
      <c r="L391" s="8" t="s">
        <v>1244</v>
      </c>
      <c r="M391" s="5">
        <v>2246</v>
      </c>
      <c r="N391" s="1" t="str">
        <f>+Tabla15[[#This Row],[NOMBRE DE LA CAUSA 2017]]</f>
        <v>INDEBIDA LIQUIDACION DE PRIMA DE SERVICIOS</v>
      </c>
    </row>
    <row r="392" spans="1:14" ht="15" customHeight="1">
      <c r="A392" s="1">
        <f>+Tabla15[[#This Row],[1]]</f>
        <v>390</v>
      </c>
      <c r="B392" s="1" t="s">
        <v>1257</v>
      </c>
      <c r="C392" s="1">
        <v>1</v>
      </c>
      <c r="D392" s="1">
        <f>+IF(Tabla15[[#This Row],[NOMBRE DE LA CAUSA 2018]]=0,0,1)</f>
        <v>1</v>
      </c>
      <c r="E392" s="1">
        <f>+E391+Tabla15[[#This Row],[NOMBRE DE LA CAUSA 2019]]</f>
        <v>390</v>
      </c>
      <c r="F392" s="1">
        <f>+Tabla15[[#This Row],[0]]*Tabla15[[#This Row],[NOMBRE DE LA CAUSA 2019]]</f>
        <v>390</v>
      </c>
      <c r="G392" s="7" t="s">
        <v>746</v>
      </c>
      <c r="K392" s="1" t="s">
        <v>19</v>
      </c>
      <c r="L392" s="13" t="s">
        <v>1258</v>
      </c>
      <c r="M392" s="5">
        <v>2253</v>
      </c>
      <c r="N392" s="1" t="str">
        <f>+Tabla15[[#This Row],[NOMBRE DE LA CAUSA 2017]]</f>
        <v>INDEBIDA LIQUIDACION DE PRIMA TECNICA</v>
      </c>
    </row>
    <row r="393" spans="1:14" ht="15" customHeight="1">
      <c r="A393" s="1">
        <f>+Tabla15[[#This Row],[1]]</f>
        <v>391</v>
      </c>
      <c r="B393" s="7" t="s">
        <v>1211</v>
      </c>
      <c r="C393" s="1">
        <v>1</v>
      </c>
      <c r="D393" s="1">
        <f>+IF(Tabla15[[#This Row],[NOMBRE DE LA CAUSA 2018]]=0,0,1)</f>
        <v>1</v>
      </c>
      <c r="E393" s="1">
        <f>+E392+Tabla15[[#This Row],[NOMBRE DE LA CAUSA 2019]]</f>
        <v>391</v>
      </c>
      <c r="F393" s="1">
        <f>+Tabla15[[#This Row],[0]]*Tabla15[[#This Row],[NOMBRE DE LA CAUSA 2019]]</f>
        <v>391</v>
      </c>
      <c r="G393" s="7" t="s">
        <v>753</v>
      </c>
      <c r="H393" s="7" t="s">
        <v>1209</v>
      </c>
      <c r="I393" s="7"/>
      <c r="J393" s="7"/>
      <c r="K393" s="7" t="s">
        <v>19</v>
      </c>
      <c r="L393" s="1" t="s">
        <v>1212</v>
      </c>
      <c r="M393" s="5">
        <v>2232</v>
      </c>
      <c r="N393" s="1" t="str">
        <f>+Tabla15[[#This Row],[NOMBRE DE LA CAUSA 2017]]</f>
        <v>INDEBIDA LIQUIDACION DE REAJUSTE DE LA PENSION POR LEY 4 DE 1992</v>
      </c>
    </row>
    <row r="394" spans="1:14" ht="15" customHeight="1">
      <c r="A394" s="1">
        <f>+Tabla15[[#This Row],[1]]</f>
        <v>392</v>
      </c>
      <c r="B394" s="9" t="s">
        <v>46</v>
      </c>
      <c r="C394" s="1">
        <v>1</v>
      </c>
      <c r="D394" s="1">
        <f>+IF(Tabla15[[#This Row],[NOMBRE DE LA CAUSA 2018]]=0,0,1)</f>
        <v>1</v>
      </c>
      <c r="E394" s="1">
        <f>+E393+Tabla15[[#This Row],[NOMBRE DE LA CAUSA 2019]]</f>
        <v>392</v>
      </c>
      <c r="F394" s="1">
        <f>+Tabla15[[#This Row],[0]]*Tabla15[[#This Row],[NOMBRE DE LA CAUSA 2019]]</f>
        <v>392</v>
      </c>
      <c r="G394" s="9" t="s">
        <v>17</v>
      </c>
      <c r="H394" s="7"/>
      <c r="I394" s="7"/>
      <c r="J394" s="7" t="s">
        <v>18</v>
      </c>
      <c r="K394" s="7" t="s">
        <v>19</v>
      </c>
      <c r="L394" s="6" t="s">
        <v>47</v>
      </c>
      <c r="M394" s="5">
        <v>48</v>
      </c>
      <c r="N394" s="1" t="str">
        <f>+Tabla15[[#This Row],[NOMBRE DE LA CAUSA 2017]]</f>
        <v>INDEBIDA LIQUIDACION DE REGALIAS</v>
      </c>
    </row>
    <row r="395" spans="1:14" ht="15" customHeight="1">
      <c r="A395" s="1">
        <f>+Tabla15[[#This Row],[1]]</f>
        <v>393</v>
      </c>
      <c r="B395" s="7" t="s">
        <v>1189</v>
      </c>
      <c r="C395" s="1">
        <v>1</v>
      </c>
      <c r="D395" s="1">
        <f>+IF(Tabla15[[#This Row],[NOMBRE DE LA CAUSA 2018]]=0,0,1)</f>
        <v>1</v>
      </c>
      <c r="E395" s="1">
        <f>+E394+Tabla15[[#This Row],[NOMBRE DE LA CAUSA 2019]]</f>
        <v>393</v>
      </c>
      <c r="F395" s="1">
        <f>+Tabla15[[#This Row],[0]]*Tabla15[[#This Row],[NOMBRE DE LA CAUSA 2019]]</f>
        <v>393</v>
      </c>
      <c r="G395" s="7" t="s">
        <v>746</v>
      </c>
      <c r="H395" s="7"/>
      <c r="I395" s="7"/>
      <c r="J395" s="7"/>
      <c r="K395" s="7" t="s">
        <v>19</v>
      </c>
      <c r="L395" s="13" t="s">
        <v>1190</v>
      </c>
      <c r="M395" s="5">
        <v>2222</v>
      </c>
      <c r="N395" s="1" t="str">
        <f>+Tabla15[[#This Row],[NOMBRE DE LA CAUSA 2017]]</f>
        <v>INDEBIDA LIQUIDACION DE RETROACTIVO DE PENSION DE INVALIDEZ</v>
      </c>
    </row>
    <row r="396" spans="1:14" ht="15" customHeight="1">
      <c r="A396" s="1">
        <f>+Tabla15[[#This Row],[1]]</f>
        <v>394</v>
      </c>
      <c r="B396" s="6" t="s">
        <v>1460</v>
      </c>
      <c r="C396" s="1">
        <v>1</v>
      </c>
      <c r="D396" s="1">
        <f>+IF(Tabla15[[#This Row],[NOMBRE DE LA CAUSA 2018]]=0,0,1)</f>
        <v>1</v>
      </c>
      <c r="E396" s="1">
        <f>+E395+Tabla15[[#This Row],[NOMBRE DE LA CAUSA 2019]]</f>
        <v>394</v>
      </c>
      <c r="F396" s="1">
        <f>+Tabla15[[#This Row],[0]]*Tabla15[[#This Row],[NOMBRE DE LA CAUSA 2019]]</f>
        <v>394</v>
      </c>
      <c r="G396" s="7" t="s">
        <v>746</v>
      </c>
      <c r="I396" s="6" t="s">
        <v>1450</v>
      </c>
      <c r="K396" s="6" t="s">
        <v>19</v>
      </c>
      <c r="L396" s="6" t="s">
        <v>1461</v>
      </c>
      <c r="M396" s="34">
        <v>2350</v>
      </c>
      <c r="N396" s="1" t="str">
        <f>+Tabla15[[#This Row],[NOMBRE DE LA CAUSA 2017]]</f>
        <v>INDEBIDA LIQUIDACION DE RETROACTIVO DE PENSION DE SOBREVIVIENTE</v>
      </c>
    </row>
    <row r="397" spans="1:14" ht="15" customHeight="1">
      <c r="A397" s="1">
        <f>+Tabla15[[#This Row],[1]]</f>
        <v>395</v>
      </c>
      <c r="B397" s="1" t="s">
        <v>1187</v>
      </c>
      <c r="C397" s="1">
        <v>1</v>
      </c>
      <c r="D397" s="1">
        <f>+IF(Tabla15[[#This Row],[NOMBRE DE LA CAUSA 2018]]=0,0,1)</f>
        <v>1</v>
      </c>
      <c r="E397" s="1">
        <f>+E396+Tabla15[[#This Row],[NOMBRE DE LA CAUSA 2019]]</f>
        <v>395</v>
      </c>
      <c r="F397" s="1">
        <f>+Tabla15[[#This Row],[0]]*Tabla15[[#This Row],[NOMBRE DE LA CAUSA 2019]]</f>
        <v>395</v>
      </c>
      <c r="G397" s="7" t="s">
        <v>746</v>
      </c>
      <c r="K397" s="1" t="s">
        <v>19</v>
      </c>
      <c r="L397" s="1" t="s">
        <v>1188</v>
      </c>
      <c r="M397" s="5">
        <v>2221</v>
      </c>
      <c r="N397" s="1" t="str">
        <f>+Tabla15[[#This Row],[NOMBRE DE LA CAUSA 2017]]</f>
        <v>INDEBIDA LIQUIDACION DE RETROACTIVO DE PENSION DE VEJEZ</v>
      </c>
    </row>
    <row r="398" spans="1:14" ht="15" customHeight="1">
      <c r="A398" s="1">
        <f>+Tabla15[[#This Row],[1]]</f>
        <v>396</v>
      </c>
      <c r="B398" s="9" t="s">
        <v>1470</v>
      </c>
      <c r="C398" s="1">
        <v>1</v>
      </c>
      <c r="D398" s="1">
        <f>+IF(Tabla15[[#This Row],[NOMBRE DE LA CAUSA 2018]]=0,0,1)</f>
        <v>1</v>
      </c>
      <c r="E398" s="1">
        <f>+E397+Tabla15[[#This Row],[NOMBRE DE LA CAUSA 2019]]</f>
        <v>396</v>
      </c>
      <c r="F398" s="1">
        <f>+Tabla15[[#This Row],[0]]*Tabla15[[#This Row],[NOMBRE DE LA CAUSA 2019]]</f>
        <v>396</v>
      </c>
      <c r="G398" s="7" t="s">
        <v>746</v>
      </c>
      <c r="H398" s="7"/>
      <c r="I398" s="9" t="s">
        <v>1450</v>
      </c>
      <c r="J398" s="7"/>
      <c r="K398" s="9" t="s">
        <v>19</v>
      </c>
      <c r="L398" s="12" t="s">
        <v>1471</v>
      </c>
      <c r="M398" s="34">
        <v>2355</v>
      </c>
      <c r="N398" s="1" t="str">
        <f>+Tabla15[[#This Row],[NOMBRE DE LA CAUSA 2017]]</f>
        <v>INDEBIDA LIQUIDACION DE RETROACTIVO DE PENSION SUSTITUTIVA</v>
      </c>
    </row>
    <row r="399" spans="1:14" ht="15" customHeight="1">
      <c r="A399" s="1">
        <f>+Tabla15[[#This Row],[1]]</f>
        <v>397</v>
      </c>
      <c r="B399" s="7" t="s">
        <v>1268</v>
      </c>
      <c r="C399" s="1">
        <v>1</v>
      </c>
      <c r="D399" s="1">
        <f>+IF(Tabla15[[#This Row],[NOMBRE DE LA CAUSA 2018]]=0,0,1)</f>
        <v>1</v>
      </c>
      <c r="E399" s="1">
        <f>+E398+Tabla15[[#This Row],[NOMBRE DE LA CAUSA 2019]]</f>
        <v>397</v>
      </c>
      <c r="F399" s="1">
        <f>+Tabla15[[#This Row],[0]]*Tabla15[[#This Row],[NOMBRE DE LA CAUSA 2019]]</f>
        <v>397</v>
      </c>
      <c r="G399" s="7" t="s">
        <v>753</v>
      </c>
      <c r="H399" s="7" t="s">
        <v>1266</v>
      </c>
      <c r="I399" s="7"/>
      <c r="J399" s="7"/>
      <c r="K399" s="7" t="s">
        <v>19</v>
      </c>
      <c r="L399" s="8" t="s">
        <v>1269</v>
      </c>
      <c r="M399" s="5">
        <v>2258</v>
      </c>
      <c r="N399" s="1" t="str">
        <f>+Tabla15[[#This Row],[NOMBRE DE LA CAUSA 2017]]</f>
        <v>INDEBIDA LIQUIDACION DE SUBSIDIO DE VIVIENDA</v>
      </c>
    </row>
    <row r="400" spans="1:14" ht="15" customHeight="1">
      <c r="A400" s="1">
        <f>+Tabla15[[#This Row],[1]]</f>
        <v>398</v>
      </c>
      <c r="B400" s="1" t="s">
        <v>1261</v>
      </c>
      <c r="C400" s="1">
        <v>1</v>
      </c>
      <c r="D400" s="1">
        <f>+IF(Tabla15[[#This Row],[NOMBRE DE LA CAUSA 2018]]=0,0,1)</f>
        <v>1</v>
      </c>
      <c r="E400" s="1">
        <f>+E399+Tabla15[[#This Row],[NOMBRE DE LA CAUSA 2019]]</f>
        <v>398</v>
      </c>
      <c r="F400" s="1">
        <f>+Tabla15[[#This Row],[0]]*Tabla15[[#This Row],[NOMBRE DE LA CAUSA 2019]]</f>
        <v>398</v>
      </c>
      <c r="G400" s="7" t="s">
        <v>746</v>
      </c>
      <c r="H400" s="7"/>
      <c r="I400" s="7"/>
      <c r="K400" s="1" t="s">
        <v>19</v>
      </c>
      <c r="L400" s="1" t="s">
        <v>1262</v>
      </c>
      <c r="M400" s="5">
        <v>2255</v>
      </c>
      <c r="N400" s="1" t="str">
        <f>+Tabla15[[#This Row],[NOMBRE DE LA CAUSA 2017]]</f>
        <v>INDEBIDA LIQUIDACION DE SUBSIDIO FAMILIAR</v>
      </c>
    </row>
    <row r="401" spans="1:14" ht="15" customHeight="1">
      <c r="A401" s="1">
        <f>+Tabla15[[#This Row],[1]]</f>
        <v>399</v>
      </c>
      <c r="B401" s="1" t="s">
        <v>1236</v>
      </c>
      <c r="C401" s="1">
        <v>1</v>
      </c>
      <c r="D401" s="1">
        <f>+IF(Tabla15[[#This Row],[NOMBRE DE LA CAUSA 2018]]=0,0,1)</f>
        <v>1</v>
      </c>
      <c r="E401" s="1">
        <f>+E400+Tabla15[[#This Row],[NOMBRE DE LA CAUSA 2019]]</f>
        <v>399</v>
      </c>
      <c r="F401" s="1">
        <f>+Tabla15[[#This Row],[0]]*Tabla15[[#This Row],[NOMBRE DE LA CAUSA 2019]]</f>
        <v>399</v>
      </c>
      <c r="G401" s="7" t="s">
        <v>746</v>
      </c>
      <c r="H401" s="7"/>
      <c r="I401" s="7"/>
      <c r="K401" s="1" t="s">
        <v>19</v>
      </c>
      <c r="L401" s="13" t="s">
        <v>1237</v>
      </c>
      <c r="M401" s="5">
        <v>2243</v>
      </c>
      <c r="N401" s="1" t="str">
        <f>+Tabla15[[#This Row],[NOMBRE DE LA CAUSA 2017]]</f>
        <v>INDEBIDA LIQUIDACION DE SUSTITUCION DE LA ASIGNACION DE RETIRO</v>
      </c>
    </row>
    <row r="402" spans="1:14" ht="15" customHeight="1">
      <c r="A402" s="1">
        <f>+Tabla15[[#This Row],[1]]</f>
        <v>400</v>
      </c>
      <c r="B402" s="7" t="s">
        <v>1222</v>
      </c>
      <c r="C402" s="1">
        <v>1</v>
      </c>
      <c r="D402" s="1">
        <f>+IF(Tabla15[[#This Row],[NOMBRE DE LA CAUSA 2018]]=0,0,1)</f>
        <v>1</v>
      </c>
      <c r="E402" s="1">
        <f>+E401+Tabla15[[#This Row],[NOMBRE DE LA CAUSA 2019]]</f>
        <v>400</v>
      </c>
      <c r="F402" s="1">
        <f>+Tabla15[[#This Row],[0]]*Tabla15[[#This Row],[NOMBRE DE LA CAUSA 2019]]</f>
        <v>400</v>
      </c>
      <c r="G402" s="7" t="s">
        <v>753</v>
      </c>
      <c r="H402" s="7" t="s">
        <v>1220</v>
      </c>
      <c r="I402" s="7"/>
      <c r="J402" s="7"/>
      <c r="K402" s="7" t="s">
        <v>19</v>
      </c>
      <c r="L402" s="1" t="s">
        <v>1223</v>
      </c>
      <c r="M402" s="5">
        <v>2237</v>
      </c>
      <c r="N402" s="1" t="str">
        <f>+Tabla15[[#This Row],[NOMBRE DE LA CAUSA 2017]]</f>
        <v>INDEBIDA LIQUIDACION DEL AUXILIO DE CESANTIAS</v>
      </c>
    </row>
    <row r="403" spans="1:14" ht="15" customHeight="1">
      <c r="A403" s="1">
        <f>+Tabla15[[#This Row],[1]]</f>
        <v>401</v>
      </c>
      <c r="B403" s="7" t="s">
        <v>1165</v>
      </c>
      <c r="C403" s="1">
        <v>1</v>
      </c>
      <c r="D403" s="1">
        <f>+IF(Tabla15[[#This Row],[NOMBRE DE LA CAUSA 2018]]=0,0,1)</f>
        <v>1</v>
      </c>
      <c r="E403" s="1">
        <f>+E402+Tabla15[[#This Row],[NOMBRE DE LA CAUSA 2019]]</f>
        <v>401</v>
      </c>
      <c r="F403" s="1">
        <f>+Tabla15[[#This Row],[0]]*Tabla15[[#This Row],[NOMBRE DE LA CAUSA 2019]]</f>
        <v>401</v>
      </c>
      <c r="G403" s="7" t="s">
        <v>746</v>
      </c>
      <c r="H403" s="7"/>
      <c r="I403" s="7"/>
      <c r="J403" s="7"/>
      <c r="K403" s="7" t="s">
        <v>19</v>
      </c>
      <c r="L403" s="1" t="s">
        <v>1166</v>
      </c>
      <c r="M403" s="5">
        <v>2211</v>
      </c>
      <c r="N403" s="1" t="str">
        <f>+Tabla15[[#This Row],[NOMBRE DE LA CAUSA 2017]]</f>
        <v>INDEBIDA LIQUIDACION DEL AUXILIO FUNERARIO</v>
      </c>
    </row>
    <row r="404" spans="1:14" ht="15" customHeight="1">
      <c r="A404" s="1">
        <f>+Tabla15[[#This Row],[1]]</f>
        <v>402</v>
      </c>
      <c r="B404" s="9" t="s">
        <v>1379</v>
      </c>
      <c r="C404" s="1">
        <v>1</v>
      </c>
      <c r="D404" s="1">
        <f>+IF(Tabla15[[#This Row],[NOMBRE DE LA CAUSA 2018]]=0,0,1)</f>
        <v>1</v>
      </c>
      <c r="E404" s="1">
        <f>+E403+Tabla15[[#This Row],[NOMBRE DE LA CAUSA 2019]]</f>
        <v>402</v>
      </c>
      <c r="F404" s="1">
        <f>+Tabla15[[#This Row],[0]]*Tabla15[[#This Row],[NOMBRE DE LA CAUSA 2019]]</f>
        <v>402</v>
      </c>
      <c r="G404" s="7" t="s">
        <v>746</v>
      </c>
      <c r="H404" s="7"/>
      <c r="I404" s="7"/>
      <c r="J404" s="7"/>
      <c r="K404" s="9" t="s">
        <v>19</v>
      </c>
      <c r="L404" s="11" t="s">
        <v>1380</v>
      </c>
      <c r="M404" s="5">
        <v>2308</v>
      </c>
      <c r="N404" s="1" t="str">
        <f>+Tabla15[[#This Row],[NOMBRE DE LA CAUSA 2017]]</f>
        <v>INDEBIDA OFICIALIZACION DE ENTIDAD FINANCIERA</v>
      </c>
    </row>
    <row r="405" spans="1:14" ht="15" customHeight="1">
      <c r="A405" s="1">
        <f>+Tabla15[[#This Row],[1]]</f>
        <v>403</v>
      </c>
      <c r="B405" s="9" t="s">
        <v>501</v>
      </c>
      <c r="C405" s="1">
        <v>1</v>
      </c>
      <c r="D405" s="1">
        <f>+IF(Tabla15[[#This Row],[NOMBRE DE LA CAUSA 2018]]=0,0,1)</f>
        <v>1</v>
      </c>
      <c r="E405" s="1">
        <f>+E404+Tabla15[[#This Row],[NOMBRE DE LA CAUSA 2019]]</f>
        <v>403</v>
      </c>
      <c r="F405" s="1">
        <f>+Tabla15[[#This Row],[0]]*Tabla15[[#This Row],[NOMBRE DE LA CAUSA 2019]]</f>
        <v>403</v>
      </c>
      <c r="G405" s="9" t="s">
        <v>17</v>
      </c>
      <c r="H405" s="7"/>
      <c r="I405" s="7"/>
      <c r="J405" s="7" t="s">
        <v>18</v>
      </c>
      <c r="K405" s="7" t="s">
        <v>19</v>
      </c>
      <c r="L405" s="11" t="s">
        <v>502</v>
      </c>
      <c r="M405" s="5">
        <v>849</v>
      </c>
      <c r="N405" s="1" t="str">
        <f>+Tabla15[[#This Row],[NOMBRE DE LA CAUSA 2017]]</f>
        <v>INDEBIDA PRESTACION DE SERVICIOS FINANCIEROS</v>
      </c>
    </row>
    <row r="406" spans="1:14" ht="15" customHeight="1">
      <c r="A406" s="1">
        <f>+Tabla15[[#This Row],[1]]</f>
        <v>404</v>
      </c>
      <c r="B406" s="7" t="s">
        <v>228</v>
      </c>
      <c r="C406" s="1">
        <v>1</v>
      </c>
      <c r="D406" s="1">
        <f>+IF(Tabla15[[#This Row],[NOMBRE DE LA CAUSA 2018]]=0,0,1)</f>
        <v>1</v>
      </c>
      <c r="E406" s="1">
        <f>+E405+Tabla15[[#This Row],[NOMBRE DE LA CAUSA 2019]]</f>
        <v>404</v>
      </c>
      <c r="F406" s="1">
        <f>+Tabla15[[#This Row],[0]]*Tabla15[[#This Row],[NOMBRE DE LA CAUSA 2019]]</f>
        <v>404</v>
      </c>
      <c r="G406" s="7" t="s">
        <v>17</v>
      </c>
      <c r="H406" s="7"/>
      <c r="I406" s="7"/>
      <c r="J406" s="7" t="s">
        <v>18</v>
      </c>
      <c r="K406" s="7" t="s">
        <v>19</v>
      </c>
      <c r="L406" s="8" t="s">
        <v>229</v>
      </c>
      <c r="M406" s="5">
        <v>374</v>
      </c>
      <c r="N406" s="1" t="str">
        <f>+Tabla15[[#This Row],[NOMBRE DE LA CAUSA 2017]]</f>
        <v>INDEBIDA PRESTACION DE SERVICIOS PUBLICOS DOMICILIARIOS</v>
      </c>
    </row>
    <row r="407" spans="1:14" ht="15" customHeight="1">
      <c r="A407" s="1">
        <f>+Tabla15[[#This Row],[1]]</f>
        <v>405</v>
      </c>
      <c r="B407" s="7" t="s">
        <v>326</v>
      </c>
      <c r="C407" s="1">
        <v>1</v>
      </c>
      <c r="D407" s="1">
        <f>+IF(Tabla15[[#This Row],[NOMBRE DE LA CAUSA 2018]]=0,0,1)</f>
        <v>1</v>
      </c>
      <c r="E407" s="1">
        <f>+E406+Tabla15[[#This Row],[NOMBRE DE LA CAUSA 2019]]</f>
        <v>405</v>
      </c>
      <c r="F407" s="1">
        <f>+Tabla15[[#This Row],[0]]*Tabla15[[#This Row],[NOMBRE DE LA CAUSA 2019]]</f>
        <v>405</v>
      </c>
      <c r="G407" s="7" t="s">
        <v>17</v>
      </c>
      <c r="H407" s="7"/>
      <c r="I407" s="7"/>
      <c r="J407" s="7" t="s">
        <v>18</v>
      </c>
      <c r="K407" s="7" t="s">
        <v>19</v>
      </c>
      <c r="L407" s="8" t="s">
        <v>327</v>
      </c>
      <c r="M407" s="5">
        <v>518</v>
      </c>
      <c r="N407" s="1" t="str">
        <f>+Tabla15[[#This Row],[NOMBRE DE LA CAUSA 2017]]</f>
        <v>INDEBIDA PRESTACION DEL SERVICIO DE CORREO POSTAL</v>
      </c>
    </row>
    <row r="408" spans="1:14" ht="15" customHeight="1">
      <c r="A408" s="1">
        <f>+Tabla15[[#This Row],[1]]</f>
        <v>406</v>
      </c>
      <c r="B408" s="6" t="s">
        <v>214</v>
      </c>
      <c r="C408" s="1">
        <v>1</v>
      </c>
      <c r="D408" s="1">
        <f>+IF(Tabla15[[#This Row],[NOMBRE DE LA CAUSA 2018]]=0,0,1)</f>
        <v>1</v>
      </c>
      <c r="E408" s="1">
        <f>+E407+Tabla15[[#This Row],[NOMBRE DE LA CAUSA 2019]]</f>
        <v>406</v>
      </c>
      <c r="F408" s="1">
        <f>+Tabla15[[#This Row],[0]]*Tabla15[[#This Row],[NOMBRE DE LA CAUSA 2019]]</f>
        <v>406</v>
      </c>
      <c r="G408" s="7" t="s">
        <v>17</v>
      </c>
      <c r="J408" s="1" t="s">
        <v>18</v>
      </c>
      <c r="K408" s="1" t="s">
        <v>19</v>
      </c>
      <c r="L408" s="8" t="s">
        <v>215</v>
      </c>
      <c r="M408" s="5">
        <v>359</v>
      </c>
      <c r="N408" s="1" t="str">
        <f>+Tabla15[[#This Row],[NOMBRE DE LA CAUSA 2017]]</f>
        <v>INDEBIDO MANEJO DE CADAVER</v>
      </c>
    </row>
    <row r="409" spans="1:14" ht="15" customHeight="1">
      <c r="A409" s="1">
        <f>+Tabla15[[#This Row],[1]]</f>
        <v>407</v>
      </c>
      <c r="B409" s="1" t="s">
        <v>1394</v>
      </c>
      <c r="C409" s="1">
        <v>1</v>
      </c>
      <c r="D409" s="1">
        <f>+IF(Tabla15[[#This Row],[NOMBRE DE LA CAUSA 2018]]=0,0,1)</f>
        <v>1</v>
      </c>
      <c r="E409" s="1">
        <f>+E408+Tabla15[[#This Row],[NOMBRE DE LA CAUSA 2019]]</f>
        <v>407</v>
      </c>
      <c r="F409" s="1">
        <f>+Tabla15[[#This Row],[0]]*Tabla15[[#This Row],[NOMBRE DE LA CAUSA 2019]]</f>
        <v>407</v>
      </c>
      <c r="G409" s="7" t="s">
        <v>746</v>
      </c>
      <c r="H409" s="7"/>
      <c r="I409" s="7"/>
      <c r="K409" s="6" t="s">
        <v>19</v>
      </c>
      <c r="L409" s="6" t="s">
        <v>1395</v>
      </c>
      <c r="M409" s="17">
        <v>2320</v>
      </c>
      <c r="N409" s="1" t="str">
        <f>+Tabla15[[#This Row],[NOMBRE DE LA CAUSA 2017]]</f>
        <v>INDEBIDO SUMINISTRO DE PROGRAMAS, MEDIDAS O ACCIONES AFIRMATIVAS QUE PERMITAN LA INCLUSION DE LAS PERSONAS CON ALGUNA DISCAPACIDAD</v>
      </c>
    </row>
    <row r="410" spans="1:14" ht="15" customHeight="1">
      <c r="A410" s="1">
        <f>+Tabla15[[#This Row],[1]]</f>
        <v>408</v>
      </c>
      <c r="B410" s="1" t="s">
        <v>1319</v>
      </c>
      <c r="C410" s="1">
        <v>1</v>
      </c>
      <c r="D410" s="1">
        <f>+IF(Tabla15[[#This Row],[NOMBRE DE LA CAUSA 2018]]=0,0,1)</f>
        <v>1</v>
      </c>
      <c r="E410" s="1">
        <f>+E409+Tabla15[[#This Row],[NOMBRE DE LA CAUSA 2019]]</f>
        <v>408</v>
      </c>
      <c r="F410" s="1">
        <f>+Tabla15[[#This Row],[0]]*Tabla15[[#This Row],[NOMBRE DE LA CAUSA 2019]]</f>
        <v>408</v>
      </c>
      <c r="G410" s="7" t="s">
        <v>753</v>
      </c>
      <c r="H410" s="7" t="s">
        <v>1320</v>
      </c>
      <c r="I410" s="7"/>
      <c r="K410" s="1" t="s">
        <v>19</v>
      </c>
      <c r="L410" s="1" t="s">
        <v>1321</v>
      </c>
      <c r="M410" s="5">
        <v>2280</v>
      </c>
      <c r="N410" s="1" t="str">
        <f>+Tabla15[[#This Row],[NOMBRE DE LA CAUSA 2017]]</f>
        <v>INDEBIDO TRASLADO DE FUNCIONARIO PUBLICO</v>
      </c>
    </row>
    <row r="411" spans="1:14" ht="15" customHeight="1">
      <c r="A411" s="1">
        <f>+Tabla15[[#This Row],[1]]</f>
        <v>409</v>
      </c>
      <c r="B411" s="7" t="s">
        <v>1322</v>
      </c>
      <c r="C411" s="1">
        <v>1</v>
      </c>
      <c r="D411" s="1">
        <f>+IF(Tabla15[[#This Row],[NOMBRE DE LA CAUSA 2018]]=0,0,1)</f>
        <v>1</v>
      </c>
      <c r="E411" s="1">
        <f>+E410+Tabla15[[#This Row],[NOMBRE DE LA CAUSA 2019]]</f>
        <v>409</v>
      </c>
      <c r="F411" s="1">
        <f>+Tabla15[[#This Row],[0]]*Tabla15[[#This Row],[NOMBRE DE LA CAUSA 2019]]</f>
        <v>409</v>
      </c>
      <c r="G411" s="7" t="s">
        <v>753</v>
      </c>
      <c r="H411" s="7" t="s">
        <v>1320</v>
      </c>
      <c r="I411" s="7"/>
      <c r="J411" s="7"/>
      <c r="K411" s="7" t="s">
        <v>19</v>
      </c>
      <c r="L411" s="8" t="s">
        <v>1323</v>
      </c>
      <c r="M411" s="5">
        <v>2281</v>
      </c>
      <c r="N411" s="1" t="str">
        <f>+Tabla15[[#This Row],[NOMBRE DE LA CAUSA 2017]]</f>
        <v>INDEBIDO TRASLADO DE TRABAJADOR OFICIAL</v>
      </c>
    </row>
    <row r="412" spans="1:14" ht="15" customHeight="1">
      <c r="A412" s="1">
        <f>+Tabla15[[#This Row],[1]]</f>
        <v>410</v>
      </c>
      <c r="B412" s="7" t="s">
        <v>1039</v>
      </c>
      <c r="C412" s="1">
        <v>1</v>
      </c>
      <c r="D412" s="1">
        <f>+IF(Tabla15[[#This Row],[NOMBRE DE LA CAUSA 2018]]=0,0,1)</f>
        <v>1</v>
      </c>
      <c r="E412" s="1">
        <f>+E411+Tabla15[[#This Row],[NOMBRE DE LA CAUSA 2019]]</f>
        <v>410</v>
      </c>
      <c r="F412" s="1">
        <f>+Tabla15[[#This Row],[0]]*Tabla15[[#This Row],[NOMBRE DE LA CAUSA 2019]]</f>
        <v>410</v>
      </c>
      <c r="G412" s="7" t="s">
        <v>753</v>
      </c>
      <c r="H412" s="7" t="s">
        <v>1040</v>
      </c>
      <c r="I412" s="7"/>
      <c r="J412" s="7"/>
      <c r="K412" s="7" t="s">
        <v>19</v>
      </c>
      <c r="L412" s="8" t="s">
        <v>1041</v>
      </c>
      <c r="M412" s="5">
        <v>2154</v>
      </c>
      <c r="N412" s="1" t="str">
        <f>+Tabla15[[#This Row],[NOMBRE DE LA CAUSA 2017]]</f>
        <v>LESION A ALUMNO EN ESTABLECIMIENTO EDUCATIVO</v>
      </c>
    </row>
    <row r="413" spans="1:14" ht="15" customHeight="1">
      <c r="A413" s="1">
        <f>+Tabla15[[#This Row],[1]]</f>
        <v>411</v>
      </c>
      <c r="B413" s="1" t="s">
        <v>808</v>
      </c>
      <c r="C413" s="1">
        <v>1</v>
      </c>
      <c r="D413" s="1">
        <f>+IF(Tabla15[[#This Row],[NOMBRE DE LA CAUSA 2018]]=0,0,1)</f>
        <v>1</v>
      </c>
      <c r="E413" s="1">
        <f>+E412+Tabla15[[#This Row],[NOMBRE DE LA CAUSA 2019]]</f>
        <v>411</v>
      </c>
      <c r="F413" s="1">
        <f>+Tabla15[[#This Row],[0]]*Tabla15[[#This Row],[NOMBRE DE LA CAUSA 2019]]</f>
        <v>411</v>
      </c>
      <c r="G413" s="7" t="s">
        <v>753</v>
      </c>
      <c r="H413" s="1" t="s">
        <v>809</v>
      </c>
      <c r="K413" s="1" t="s">
        <v>19</v>
      </c>
      <c r="L413" s="8" t="s">
        <v>810</v>
      </c>
      <c r="M413" s="5">
        <v>2052</v>
      </c>
      <c r="N413" s="1" t="str">
        <f>+Tabla15[[#This Row],[NOMBRE DE LA CAUSA 2017]]</f>
        <v>LESION A CIVIL CON AERONAVE OFICIAL</v>
      </c>
    </row>
    <row r="414" spans="1:14" ht="15" customHeight="1">
      <c r="A414" s="1">
        <f>+Tabla15[[#This Row],[1]]</f>
        <v>412</v>
      </c>
      <c r="B414" s="1" t="s">
        <v>206</v>
      </c>
      <c r="C414" s="1">
        <v>1</v>
      </c>
      <c r="D414" s="1">
        <f>+IF(Tabla15[[#This Row],[NOMBRE DE LA CAUSA 2018]]=0,0,1)</f>
        <v>1</v>
      </c>
      <c r="E414" s="1">
        <f>+E413+Tabla15[[#This Row],[NOMBRE DE LA CAUSA 2019]]</f>
        <v>412</v>
      </c>
      <c r="F414" s="1">
        <f>+Tabla15[[#This Row],[0]]*Tabla15[[#This Row],[NOMBRE DE LA CAUSA 2019]]</f>
        <v>412</v>
      </c>
      <c r="G414" s="7" t="s">
        <v>17</v>
      </c>
      <c r="H414" s="7"/>
      <c r="I414" s="7"/>
      <c r="J414" s="1" t="s">
        <v>18</v>
      </c>
      <c r="K414" s="1" t="s">
        <v>19</v>
      </c>
      <c r="L414" s="1" t="s">
        <v>207</v>
      </c>
      <c r="M414" s="5">
        <v>337</v>
      </c>
      <c r="N414" s="1" t="str">
        <f>+Tabla15[[#This Row],[NOMBRE DE LA CAUSA 2017]]</f>
        <v>LESION A CIVIL CON ARMA DE DOTACION OFICIAL</v>
      </c>
    </row>
    <row r="415" spans="1:14" ht="15" customHeight="1">
      <c r="A415" s="1">
        <f>+Tabla15[[#This Row],[1]]</f>
        <v>413</v>
      </c>
      <c r="B415" s="1" t="s">
        <v>815</v>
      </c>
      <c r="C415" s="1">
        <v>1</v>
      </c>
      <c r="D415" s="1">
        <f>+IF(Tabla15[[#This Row],[NOMBRE DE LA CAUSA 2018]]=0,0,1)</f>
        <v>1</v>
      </c>
      <c r="E415" s="1">
        <f>+E414+Tabla15[[#This Row],[NOMBRE DE LA CAUSA 2019]]</f>
        <v>413</v>
      </c>
      <c r="F415" s="1">
        <f>+Tabla15[[#This Row],[0]]*Tabla15[[#This Row],[NOMBRE DE LA CAUSA 2019]]</f>
        <v>413</v>
      </c>
      <c r="G415" s="7" t="s">
        <v>753</v>
      </c>
      <c r="H415" s="1" t="s">
        <v>816</v>
      </c>
      <c r="K415" s="1" t="s">
        <v>19</v>
      </c>
      <c r="L415" s="1" t="s">
        <v>817</v>
      </c>
      <c r="M415" s="5">
        <v>2055</v>
      </c>
      <c r="N415" s="1" t="str">
        <f>+Tabla15[[#This Row],[NOMBRE DE LA CAUSA 2017]]</f>
        <v>LESION A CIVIL CON NAVE OFICIAL</v>
      </c>
    </row>
    <row r="416" spans="1:14" ht="15" customHeight="1">
      <c r="A416" s="1">
        <f>+Tabla15[[#This Row],[1]]</f>
        <v>414</v>
      </c>
      <c r="B416" s="1" t="s">
        <v>499</v>
      </c>
      <c r="C416" s="1">
        <v>1</v>
      </c>
      <c r="D416" s="1">
        <f>+IF(Tabla15[[#This Row],[NOMBRE DE LA CAUSA 2018]]=0,0,1)</f>
        <v>1</v>
      </c>
      <c r="E416" s="1">
        <f>+E415+Tabla15[[#This Row],[NOMBRE DE LA CAUSA 2019]]</f>
        <v>414</v>
      </c>
      <c r="F416" s="1">
        <f>+Tabla15[[#This Row],[0]]*Tabla15[[#This Row],[NOMBRE DE LA CAUSA 2019]]</f>
        <v>414</v>
      </c>
      <c r="G416" s="7" t="s">
        <v>17</v>
      </c>
      <c r="J416" s="1" t="s">
        <v>18</v>
      </c>
      <c r="K416" s="1" t="s">
        <v>19</v>
      </c>
      <c r="L416" s="1" t="s">
        <v>500</v>
      </c>
      <c r="M416" s="5">
        <v>848</v>
      </c>
      <c r="N416" s="1" t="str">
        <f>+Tabla15[[#This Row],[NOMBRE DE LA CAUSA 2017]]</f>
        <v>LESION A CIVIL CON VEHICULO OFICIAL</v>
      </c>
    </row>
    <row r="417" spans="1:14" ht="15" customHeight="1">
      <c r="A417" s="1">
        <f>+Tabla15[[#This Row],[1]]</f>
        <v>415</v>
      </c>
      <c r="B417" s="1" t="s">
        <v>893</v>
      </c>
      <c r="C417" s="1">
        <v>1</v>
      </c>
      <c r="D417" s="1">
        <f>+IF(Tabla15[[#This Row],[NOMBRE DE LA CAUSA 2018]]=0,0,1)</f>
        <v>1</v>
      </c>
      <c r="E417" s="1">
        <f>+E416+Tabla15[[#This Row],[NOMBRE DE LA CAUSA 2019]]</f>
        <v>415</v>
      </c>
      <c r="F417" s="1">
        <f>+Tabla15[[#This Row],[0]]*Tabla15[[#This Row],[NOMBRE DE LA CAUSA 2019]]</f>
        <v>415</v>
      </c>
      <c r="G417" s="7" t="s">
        <v>753</v>
      </c>
      <c r="H417" s="1" t="s">
        <v>885</v>
      </c>
      <c r="K417" s="1" t="s">
        <v>19</v>
      </c>
      <c r="L417" s="8" t="s">
        <v>894</v>
      </c>
      <c r="M417" s="5">
        <v>2089</v>
      </c>
      <c r="N417" s="1" t="str">
        <f>+Tabla15[[#This Row],[NOMBRE DE LA CAUSA 2017]]</f>
        <v>LESION A CIVIL EN COMBATE O ENFRENTAMIENTO</v>
      </c>
    </row>
    <row r="418" spans="1:14" ht="15" customHeight="1">
      <c r="A418" s="1">
        <f>+Tabla15[[#This Row],[1]]</f>
        <v>416</v>
      </c>
      <c r="B418" s="1" t="s">
        <v>899</v>
      </c>
      <c r="C418" s="1">
        <v>1</v>
      </c>
      <c r="D418" s="1">
        <f>+IF(Tabla15[[#This Row],[NOMBRE DE LA CAUSA 2018]]=0,0,1)</f>
        <v>1</v>
      </c>
      <c r="E418" s="1">
        <f>+E417+Tabla15[[#This Row],[NOMBRE DE LA CAUSA 2019]]</f>
        <v>416</v>
      </c>
      <c r="F418" s="1">
        <f>+Tabla15[[#This Row],[0]]*Tabla15[[#This Row],[NOMBRE DE LA CAUSA 2019]]</f>
        <v>416</v>
      </c>
      <c r="G418" s="7" t="s">
        <v>753</v>
      </c>
      <c r="H418" s="1" t="s">
        <v>885</v>
      </c>
      <c r="K418" s="1" t="s">
        <v>19</v>
      </c>
      <c r="L418" s="8" t="s">
        <v>900</v>
      </c>
      <c r="M418" s="5">
        <v>2092</v>
      </c>
      <c r="N418" s="1" t="str">
        <f>+Tabla15[[#This Row],[NOMBRE DE LA CAUSA 2017]]</f>
        <v>LESION A CIVIL EN ENFRENTAMIENTO ENTRE TROPAS</v>
      </c>
    </row>
    <row r="419" spans="1:14" ht="15" customHeight="1">
      <c r="A419" s="1">
        <f>+Tabla15[[#This Row],[1]]</f>
        <v>417</v>
      </c>
      <c r="B419" s="1" t="s">
        <v>884</v>
      </c>
      <c r="C419" s="1">
        <v>1</v>
      </c>
      <c r="D419" s="1">
        <f>+IF(Tabla15[[#This Row],[NOMBRE DE LA CAUSA 2018]]=0,0,1)</f>
        <v>1</v>
      </c>
      <c r="E419" s="1">
        <f>+E418+Tabla15[[#This Row],[NOMBRE DE LA CAUSA 2019]]</f>
        <v>417</v>
      </c>
      <c r="F419" s="1">
        <f>+Tabla15[[#This Row],[0]]*Tabla15[[#This Row],[NOMBRE DE LA CAUSA 2019]]</f>
        <v>417</v>
      </c>
      <c r="G419" s="7" t="s">
        <v>753</v>
      </c>
      <c r="H419" s="1" t="s">
        <v>885</v>
      </c>
      <c r="K419" s="1" t="s">
        <v>19</v>
      </c>
      <c r="L419" s="8" t="s">
        <v>886</v>
      </c>
      <c r="M419" s="5">
        <v>2086</v>
      </c>
      <c r="N419" s="1" t="str">
        <f>+Tabla15[[#This Row],[NOMBRE DE LA CAUSA 2017]]</f>
        <v>LESION A CIVIL EN OPERATIVO MILITAR</v>
      </c>
    </row>
    <row r="420" spans="1:14" ht="15" customHeight="1">
      <c r="A420" s="1">
        <f>+Tabla15[[#This Row],[1]]</f>
        <v>418</v>
      </c>
      <c r="B420" s="1" t="s">
        <v>54</v>
      </c>
      <c r="C420" s="1">
        <v>1</v>
      </c>
      <c r="D420" s="1">
        <f>+IF(Tabla15[[#This Row],[NOMBRE DE LA CAUSA 2018]]=0,0,1)</f>
        <v>1</v>
      </c>
      <c r="E420" s="1">
        <f>+E419+Tabla15[[#This Row],[NOMBRE DE LA CAUSA 2019]]</f>
        <v>418</v>
      </c>
      <c r="F420" s="1">
        <f>+Tabla15[[#This Row],[0]]*Tabla15[[#This Row],[NOMBRE DE LA CAUSA 2019]]</f>
        <v>418</v>
      </c>
      <c r="G420" s="7" t="s">
        <v>17</v>
      </c>
      <c r="J420" s="1" t="s">
        <v>18</v>
      </c>
      <c r="K420" s="1" t="s">
        <v>19</v>
      </c>
      <c r="L420" s="8" t="s">
        <v>55</v>
      </c>
      <c r="M420" s="5">
        <v>76</v>
      </c>
      <c r="N420" s="1" t="str">
        <f>+Tabla15[[#This Row],[NOMBRE DE LA CAUSA 2017]]</f>
        <v>LESION A CIVIL EN PROCEDIMIENTO DE POLICIA</v>
      </c>
    </row>
    <row r="421" spans="1:14" ht="15" customHeight="1">
      <c r="A421" s="1">
        <f>+Tabla15[[#This Row],[1]]</f>
        <v>419</v>
      </c>
      <c r="B421" s="1" t="s">
        <v>1006</v>
      </c>
      <c r="C421" s="1">
        <v>1</v>
      </c>
      <c r="D421" s="1">
        <f>+IF(Tabla15[[#This Row],[NOMBRE DE LA CAUSA 2018]]=0,0,1)</f>
        <v>1</v>
      </c>
      <c r="E421" s="1">
        <f>+E420+Tabla15[[#This Row],[NOMBRE DE LA CAUSA 2019]]</f>
        <v>419</v>
      </c>
      <c r="F421" s="1">
        <f>+Tabla15[[#This Row],[0]]*Tabla15[[#This Row],[NOMBRE DE LA CAUSA 2019]]</f>
        <v>419</v>
      </c>
      <c r="G421" s="7" t="s">
        <v>753</v>
      </c>
      <c r="H421" s="1" t="s">
        <v>1007</v>
      </c>
      <c r="K421" s="1" t="s">
        <v>19</v>
      </c>
      <c r="L421" s="8" t="s">
        <v>1008</v>
      </c>
      <c r="M421" s="5">
        <v>2140</v>
      </c>
      <c r="N421" s="1" t="str">
        <f>+Tabla15[[#This Row],[NOMBRE DE LA CAUSA 2017]]</f>
        <v>LESION A CIVIL POR ACTO TERRORISTA CONTRA INSTALACIONES, PERSONAJES O ELEMENTOS REPRESENTATIVOS DEL ESTADO</v>
      </c>
    </row>
    <row r="422" spans="1:14" ht="15" customHeight="1">
      <c r="A422" s="1">
        <f>+Tabla15[[#This Row],[1]]</f>
        <v>420</v>
      </c>
      <c r="B422" s="1" t="s">
        <v>1013</v>
      </c>
      <c r="C422" s="1">
        <v>1</v>
      </c>
      <c r="D422" s="1">
        <f>+IF(Tabla15[[#This Row],[NOMBRE DE LA CAUSA 2018]]=0,0,1)</f>
        <v>1</v>
      </c>
      <c r="E422" s="1">
        <f>+E421+Tabla15[[#This Row],[NOMBRE DE LA CAUSA 2019]]</f>
        <v>420</v>
      </c>
      <c r="F422" s="1">
        <f>+Tabla15[[#This Row],[0]]*Tabla15[[#This Row],[NOMBRE DE LA CAUSA 2019]]</f>
        <v>420</v>
      </c>
      <c r="G422" s="7" t="s">
        <v>753</v>
      </c>
      <c r="H422" s="1" t="s">
        <v>1014</v>
      </c>
      <c r="I422" s="7"/>
      <c r="K422" s="1" t="s">
        <v>19</v>
      </c>
      <c r="L422" s="1" t="s">
        <v>1015</v>
      </c>
      <c r="M422" s="5">
        <v>2143</v>
      </c>
      <c r="N422" s="1" t="str">
        <f>+Tabla15[[#This Row],[NOMBRE DE LA CAUSA 2017]]</f>
        <v>LESION A CIVIL POR ACTO TERRORISTA CONTRA POBLACION CIVIL</v>
      </c>
    </row>
    <row r="423" spans="1:14" ht="15" customHeight="1">
      <c r="A423" s="1">
        <f>+Tabla15[[#This Row],[1]]</f>
        <v>421</v>
      </c>
      <c r="B423" s="1" t="s">
        <v>56</v>
      </c>
      <c r="C423" s="1">
        <v>1</v>
      </c>
      <c r="D423" s="1">
        <f>+IF(Tabla15[[#This Row],[NOMBRE DE LA CAUSA 2018]]=0,0,1)</f>
        <v>1</v>
      </c>
      <c r="E423" s="1">
        <f>+E422+Tabla15[[#This Row],[NOMBRE DE LA CAUSA 2019]]</f>
        <v>421</v>
      </c>
      <c r="F423" s="1">
        <f>+Tabla15[[#This Row],[0]]*Tabla15[[#This Row],[NOMBRE DE LA CAUSA 2019]]</f>
        <v>421</v>
      </c>
      <c r="G423" s="7" t="s">
        <v>17</v>
      </c>
      <c r="I423" s="7"/>
      <c r="J423" s="1" t="s">
        <v>18</v>
      </c>
      <c r="K423" s="1" t="s">
        <v>19</v>
      </c>
      <c r="L423" s="1" t="s">
        <v>57</v>
      </c>
      <c r="M423" s="5">
        <v>77</v>
      </c>
      <c r="N423" s="1" t="str">
        <f>+Tabla15[[#This Row],[NOMBRE DE LA CAUSA 2017]]</f>
        <v>LESION A CIVIL POR EXPLOSION DE MINA ANTIPERSONAL</v>
      </c>
    </row>
    <row r="424" spans="1:14" ht="15" customHeight="1">
      <c r="A424" s="1">
        <f>+Tabla15[[#This Row],[1]]</f>
        <v>422</v>
      </c>
      <c r="B424" s="7" t="s">
        <v>348</v>
      </c>
      <c r="C424" s="1">
        <v>1</v>
      </c>
      <c r="D424" s="1">
        <f>+IF(Tabla15[[#This Row],[NOMBRE DE LA CAUSA 2018]]=0,0,1)</f>
        <v>1</v>
      </c>
      <c r="E424" s="1">
        <f>+E423+Tabla15[[#This Row],[NOMBRE DE LA CAUSA 2019]]</f>
        <v>422</v>
      </c>
      <c r="F424" s="1">
        <f>+Tabla15[[#This Row],[0]]*Tabla15[[#This Row],[NOMBRE DE LA CAUSA 2019]]</f>
        <v>422</v>
      </c>
      <c r="G424" s="7" t="s">
        <v>17</v>
      </c>
      <c r="H424" s="7"/>
      <c r="I424" s="7"/>
      <c r="J424" s="7" t="s">
        <v>18</v>
      </c>
      <c r="K424" s="7" t="s">
        <v>19</v>
      </c>
      <c r="L424" s="8" t="s">
        <v>349</v>
      </c>
      <c r="M424" s="5">
        <v>554</v>
      </c>
      <c r="N424" s="1" t="str">
        <f>+Tabla15[[#This Row],[NOMBRE DE LA CAUSA 2017]]</f>
        <v>LESION A CIVIL POR GRUPO ARMADO ILEGAL</v>
      </c>
    </row>
    <row r="425" spans="1:14" ht="15" customHeight="1">
      <c r="A425" s="1">
        <f>+Tabla15[[#This Row],[1]]</f>
        <v>423</v>
      </c>
      <c r="B425" s="7" t="s">
        <v>426</v>
      </c>
      <c r="C425" s="1">
        <v>1</v>
      </c>
      <c r="D425" s="1">
        <f>+IF(Tabla15[[#This Row],[NOMBRE DE LA CAUSA 2018]]=0,0,1)</f>
        <v>1</v>
      </c>
      <c r="E425" s="1">
        <f>+E424+Tabla15[[#This Row],[NOMBRE DE LA CAUSA 2019]]</f>
        <v>423</v>
      </c>
      <c r="F425" s="1">
        <f>+Tabla15[[#This Row],[0]]*Tabla15[[#This Row],[NOMBRE DE LA CAUSA 2019]]</f>
        <v>423</v>
      </c>
      <c r="G425" s="7" t="s">
        <v>17</v>
      </c>
      <c r="H425" s="7"/>
      <c r="I425" s="7"/>
      <c r="J425" s="7" t="s">
        <v>18</v>
      </c>
      <c r="K425" s="7" t="s">
        <v>19</v>
      </c>
      <c r="L425" s="1" t="s">
        <v>427</v>
      </c>
      <c r="M425" s="5">
        <v>800</v>
      </c>
      <c r="N425" s="1" t="str">
        <f>+Tabla15[[#This Row],[NOMBRE DE LA CAUSA 2017]]</f>
        <v>LESION A CONSCRIPTO CON AERONAVE OFICIAL</v>
      </c>
    </row>
    <row r="426" spans="1:14" ht="15" customHeight="1">
      <c r="A426" s="1">
        <f>+Tabla15[[#This Row],[1]]</f>
        <v>424</v>
      </c>
      <c r="B426" s="7" t="s">
        <v>192</v>
      </c>
      <c r="C426" s="1">
        <v>1</v>
      </c>
      <c r="D426" s="1">
        <f>+IF(Tabla15[[#This Row],[NOMBRE DE LA CAUSA 2018]]=0,0,1)</f>
        <v>1</v>
      </c>
      <c r="E426" s="1">
        <f>+E425+Tabla15[[#This Row],[NOMBRE DE LA CAUSA 2019]]</f>
        <v>424</v>
      </c>
      <c r="F426" s="1">
        <f>+Tabla15[[#This Row],[0]]*Tabla15[[#This Row],[NOMBRE DE LA CAUSA 2019]]</f>
        <v>424</v>
      </c>
      <c r="G426" s="7" t="s">
        <v>17</v>
      </c>
      <c r="H426" s="7"/>
      <c r="I426" s="7"/>
      <c r="J426" s="7" t="s">
        <v>18</v>
      </c>
      <c r="K426" s="7" t="s">
        <v>19</v>
      </c>
      <c r="L426" s="8" t="s">
        <v>193</v>
      </c>
      <c r="M426" s="5">
        <v>316</v>
      </c>
      <c r="N426" s="1" t="str">
        <f>+Tabla15[[#This Row],[NOMBRE DE LA CAUSA 2017]]</f>
        <v>LESION A CONSCRIPTO CON ARMA DE DOTACION OFICIAL</v>
      </c>
    </row>
    <row r="427" spans="1:14" ht="15" customHeight="1">
      <c r="A427" s="1">
        <f>+Tabla15[[#This Row],[1]]</f>
        <v>425</v>
      </c>
      <c r="B427" s="1" t="s">
        <v>827</v>
      </c>
      <c r="C427" s="1">
        <v>1</v>
      </c>
      <c r="D427" s="1">
        <f>+IF(Tabla15[[#This Row],[NOMBRE DE LA CAUSA 2018]]=0,0,1)</f>
        <v>1</v>
      </c>
      <c r="E427" s="1">
        <f>+E426+Tabla15[[#This Row],[NOMBRE DE LA CAUSA 2019]]</f>
        <v>425</v>
      </c>
      <c r="F427" s="1">
        <f>+Tabla15[[#This Row],[0]]*Tabla15[[#This Row],[NOMBRE DE LA CAUSA 2019]]</f>
        <v>425</v>
      </c>
      <c r="G427" s="7" t="s">
        <v>746</v>
      </c>
      <c r="K427" s="1" t="s">
        <v>19</v>
      </c>
      <c r="L427" s="13" t="s">
        <v>828</v>
      </c>
      <c r="M427" s="5">
        <v>2060</v>
      </c>
      <c r="N427" s="1" t="str">
        <f>+Tabla15[[#This Row],[NOMBRE DE LA CAUSA 2017]]</f>
        <v>LESION A CONSCRIPTO CON NAVE OFICIAL</v>
      </c>
    </row>
    <row r="428" spans="1:14" ht="15" customHeight="1">
      <c r="A428" s="1">
        <f>+Tabla15[[#This Row],[1]]</f>
        <v>426</v>
      </c>
      <c r="B428" s="1" t="s">
        <v>422</v>
      </c>
      <c r="C428" s="1">
        <v>1</v>
      </c>
      <c r="D428" s="1">
        <f>+IF(Tabla15[[#This Row],[NOMBRE DE LA CAUSA 2018]]=0,0,1)</f>
        <v>1</v>
      </c>
      <c r="E428" s="1">
        <f>+E427+Tabla15[[#This Row],[NOMBRE DE LA CAUSA 2019]]</f>
        <v>426</v>
      </c>
      <c r="F428" s="1">
        <f>+Tabla15[[#This Row],[0]]*Tabla15[[#This Row],[NOMBRE DE LA CAUSA 2019]]</f>
        <v>426</v>
      </c>
      <c r="G428" s="7" t="s">
        <v>17</v>
      </c>
      <c r="J428" s="1" t="s">
        <v>18</v>
      </c>
      <c r="K428" s="1" t="s">
        <v>19</v>
      </c>
      <c r="L428" s="13" t="s">
        <v>423</v>
      </c>
      <c r="M428" s="5">
        <v>798</v>
      </c>
      <c r="N428" s="1" t="str">
        <f>+Tabla15[[#This Row],[NOMBRE DE LA CAUSA 2017]]</f>
        <v>LESION A CONSCRIPTO CON VEHICULO OFICIAL</v>
      </c>
    </row>
    <row r="429" spans="1:14" ht="15" customHeight="1">
      <c r="A429" s="1">
        <f>+Tabla15[[#This Row],[1]]</f>
        <v>427</v>
      </c>
      <c r="B429" s="1" t="s">
        <v>829</v>
      </c>
      <c r="C429" s="1">
        <v>1</v>
      </c>
      <c r="D429" s="1">
        <f>+IF(Tabla15[[#This Row],[NOMBRE DE LA CAUSA 2018]]=0,0,1)</f>
        <v>1</v>
      </c>
      <c r="E429" s="1">
        <f>+E428+Tabla15[[#This Row],[NOMBRE DE LA CAUSA 2019]]</f>
        <v>427</v>
      </c>
      <c r="F429" s="1">
        <f>+Tabla15[[#This Row],[0]]*Tabla15[[#This Row],[NOMBRE DE LA CAUSA 2019]]</f>
        <v>427</v>
      </c>
      <c r="G429" s="7" t="s">
        <v>746</v>
      </c>
      <c r="K429" s="1" t="s">
        <v>19</v>
      </c>
      <c r="L429" s="13" t="s">
        <v>830</v>
      </c>
      <c r="M429" s="5">
        <v>2061</v>
      </c>
      <c r="N429" s="1" t="str">
        <f>+Tabla15[[#This Row],[NOMBRE DE LA CAUSA 2017]]</f>
        <v>LESION A CONSCRIPTO DERIVADA DE LA PRESTACION DEL SERVICIO DE SALUD</v>
      </c>
    </row>
    <row r="430" spans="1:14" ht="15" customHeight="1">
      <c r="A430" s="1">
        <f>+Tabla15[[#This Row],[1]]</f>
        <v>428</v>
      </c>
      <c r="B430" s="1" t="s">
        <v>352</v>
      </c>
      <c r="C430" s="1">
        <v>1</v>
      </c>
      <c r="D430" s="1">
        <f>+IF(Tabla15[[#This Row],[NOMBRE DE LA CAUSA 2018]]=0,0,1)</f>
        <v>1</v>
      </c>
      <c r="E430" s="1">
        <f>+E429+Tabla15[[#This Row],[NOMBRE DE LA CAUSA 2019]]</f>
        <v>428</v>
      </c>
      <c r="F430" s="1">
        <f>+Tabla15[[#This Row],[0]]*Tabla15[[#This Row],[NOMBRE DE LA CAUSA 2019]]</f>
        <v>428</v>
      </c>
      <c r="G430" s="7" t="s">
        <v>17</v>
      </c>
      <c r="J430" s="1" t="s">
        <v>18</v>
      </c>
      <c r="K430" s="1" t="s">
        <v>19</v>
      </c>
      <c r="L430" s="8" t="s">
        <v>353</v>
      </c>
      <c r="M430" s="5">
        <v>557</v>
      </c>
      <c r="N430" s="1" t="str">
        <f>+Tabla15[[#This Row],[NOMBRE DE LA CAUSA 2017]]</f>
        <v>LESION A CONSCRIPTO DURANTE INSTRUCCION</v>
      </c>
    </row>
    <row r="431" spans="1:14" ht="15" customHeight="1">
      <c r="A431" s="1">
        <f>+Tabla15[[#This Row],[1]]</f>
        <v>429</v>
      </c>
      <c r="B431" s="1" t="s">
        <v>839</v>
      </c>
      <c r="C431" s="1">
        <v>1</v>
      </c>
      <c r="D431" s="1">
        <f>+IF(Tabla15[[#This Row],[NOMBRE DE LA CAUSA 2018]]=0,0,1)</f>
        <v>1</v>
      </c>
      <c r="E431" s="1">
        <f>+E430+Tabla15[[#This Row],[NOMBRE DE LA CAUSA 2019]]</f>
        <v>429</v>
      </c>
      <c r="F431" s="1">
        <f>+Tabla15[[#This Row],[0]]*Tabla15[[#This Row],[NOMBRE DE LA CAUSA 2019]]</f>
        <v>429</v>
      </c>
      <c r="G431" s="7" t="s">
        <v>753</v>
      </c>
      <c r="H431" s="1" t="s">
        <v>834</v>
      </c>
      <c r="K431" s="1" t="s">
        <v>19</v>
      </c>
      <c r="L431" s="8" t="s">
        <v>840</v>
      </c>
      <c r="M431" s="5">
        <v>2065</v>
      </c>
      <c r="N431" s="1" t="str">
        <f>+Tabla15[[#This Row],[NOMBRE DE LA CAUSA 2017]]</f>
        <v>LESION A CONSCRIPTO EN COMBATE O ENFRENTAMIENTO</v>
      </c>
    </row>
    <row r="432" spans="1:14" ht="15" customHeight="1">
      <c r="A432" s="1">
        <f>+Tabla15[[#This Row],[1]]</f>
        <v>430</v>
      </c>
      <c r="B432" s="1" t="s">
        <v>843</v>
      </c>
      <c r="C432" s="1">
        <v>1</v>
      </c>
      <c r="D432" s="1">
        <f>+IF(Tabla15[[#This Row],[NOMBRE DE LA CAUSA 2018]]=0,0,1)</f>
        <v>1</v>
      </c>
      <c r="E432" s="1">
        <f>+E431+Tabla15[[#This Row],[NOMBRE DE LA CAUSA 2019]]</f>
        <v>430</v>
      </c>
      <c r="F432" s="1">
        <f>+Tabla15[[#This Row],[0]]*Tabla15[[#This Row],[NOMBRE DE LA CAUSA 2019]]</f>
        <v>430</v>
      </c>
      <c r="G432" s="7" t="s">
        <v>753</v>
      </c>
      <c r="H432" s="1" t="s">
        <v>834</v>
      </c>
      <c r="K432" s="1" t="s">
        <v>19</v>
      </c>
      <c r="L432" s="8" t="s">
        <v>844</v>
      </c>
      <c r="M432" s="5">
        <v>2067</v>
      </c>
      <c r="N432" s="1" t="str">
        <f>+Tabla15[[#This Row],[NOMBRE DE LA CAUSA 2017]]</f>
        <v>LESION A CONSCRIPTO EN ENFRENTAMIENTO ENTRE TROPAS</v>
      </c>
    </row>
    <row r="433" spans="1:14" ht="15" customHeight="1">
      <c r="A433" s="1">
        <f>+Tabla15[[#This Row],[1]]</f>
        <v>431</v>
      </c>
      <c r="B433" s="1" t="s">
        <v>833</v>
      </c>
      <c r="C433" s="1">
        <v>1</v>
      </c>
      <c r="D433" s="1">
        <f>+IF(Tabla15[[#This Row],[NOMBRE DE LA CAUSA 2018]]=0,0,1)</f>
        <v>1</v>
      </c>
      <c r="E433" s="1">
        <f>+E432+Tabla15[[#This Row],[NOMBRE DE LA CAUSA 2019]]</f>
        <v>431</v>
      </c>
      <c r="F433" s="1">
        <f>+Tabla15[[#This Row],[0]]*Tabla15[[#This Row],[NOMBRE DE LA CAUSA 2019]]</f>
        <v>431</v>
      </c>
      <c r="G433" s="7" t="s">
        <v>753</v>
      </c>
      <c r="H433" s="1" t="s">
        <v>834</v>
      </c>
      <c r="K433" s="1" t="s">
        <v>19</v>
      </c>
      <c r="L433" s="8" t="s">
        <v>835</v>
      </c>
      <c r="M433" s="5">
        <v>2063</v>
      </c>
      <c r="N433" s="1" t="str">
        <f>+Tabla15[[#This Row],[NOMBRE DE LA CAUSA 2017]]</f>
        <v>LESION A CONSCRIPTO EN OPERATIVO MILITAR</v>
      </c>
    </row>
    <row r="434" spans="1:14" ht="15" customHeight="1">
      <c r="A434" s="1">
        <f>+Tabla15[[#This Row],[1]]</f>
        <v>432</v>
      </c>
      <c r="B434" s="7" t="s">
        <v>845</v>
      </c>
      <c r="C434" s="1">
        <v>1</v>
      </c>
      <c r="D434" s="1">
        <f>+IF(Tabla15[[#This Row],[NOMBRE DE LA CAUSA 2018]]=0,0,1)</f>
        <v>1</v>
      </c>
      <c r="E434" s="1">
        <f>+E433+Tabla15[[#This Row],[NOMBRE DE LA CAUSA 2019]]</f>
        <v>432</v>
      </c>
      <c r="F434" s="1">
        <f>+Tabla15[[#This Row],[0]]*Tabla15[[#This Row],[NOMBRE DE LA CAUSA 2019]]</f>
        <v>432</v>
      </c>
      <c r="G434" s="7" t="s">
        <v>753</v>
      </c>
      <c r="H434" s="7" t="s">
        <v>834</v>
      </c>
      <c r="I434" s="7"/>
      <c r="J434" s="7"/>
      <c r="K434" s="7" t="s">
        <v>19</v>
      </c>
      <c r="L434" s="8" t="s">
        <v>846</v>
      </c>
      <c r="M434" s="5">
        <v>2068</v>
      </c>
      <c r="N434" s="1" t="str">
        <f>+Tabla15[[#This Row],[NOMBRE DE LA CAUSA 2017]]</f>
        <v>LESION A CONSCRIPTO EN PROCEDIMIENTO DE POLICIA</v>
      </c>
    </row>
    <row r="435" spans="1:14" ht="15" customHeight="1">
      <c r="A435" s="1">
        <f>+Tabla15[[#This Row],[1]]</f>
        <v>433</v>
      </c>
      <c r="B435" s="7" t="s">
        <v>382</v>
      </c>
      <c r="C435" s="1">
        <v>1</v>
      </c>
      <c r="D435" s="1">
        <f>+IF(Tabla15[[#This Row],[NOMBRE DE LA CAUSA 2018]]=0,0,1)</f>
        <v>1</v>
      </c>
      <c r="E435" s="1">
        <f>+E434+Tabla15[[#This Row],[NOMBRE DE LA CAUSA 2019]]</f>
        <v>433</v>
      </c>
      <c r="F435" s="1">
        <f>+Tabla15[[#This Row],[0]]*Tabla15[[#This Row],[NOMBRE DE LA CAUSA 2019]]</f>
        <v>433</v>
      </c>
      <c r="G435" s="7" t="s">
        <v>17</v>
      </c>
      <c r="H435" s="7"/>
      <c r="I435" s="7"/>
      <c r="J435" s="7" t="s">
        <v>18</v>
      </c>
      <c r="K435" s="7" t="s">
        <v>19</v>
      </c>
      <c r="L435" s="8" t="s">
        <v>383</v>
      </c>
      <c r="M435" s="5">
        <v>747</v>
      </c>
      <c r="N435" s="1" t="str">
        <f>+Tabla15[[#This Row],[NOMBRE DE LA CAUSA 2017]]</f>
        <v>LESION A CONSCRIPTO POR ACTO TERRORISTA</v>
      </c>
    </row>
    <row r="436" spans="1:14" ht="15" customHeight="1">
      <c r="A436" s="1">
        <f>+Tabla15[[#This Row],[1]]</f>
        <v>434</v>
      </c>
      <c r="B436" s="7" t="s">
        <v>340</v>
      </c>
      <c r="C436" s="1">
        <v>1</v>
      </c>
      <c r="D436" s="1">
        <f>+IF(Tabla15[[#This Row],[NOMBRE DE LA CAUSA 2018]]=0,0,1)</f>
        <v>1</v>
      </c>
      <c r="E436" s="1">
        <f>+E435+Tabla15[[#This Row],[NOMBRE DE LA CAUSA 2019]]</f>
        <v>434</v>
      </c>
      <c r="F436" s="1">
        <f>+Tabla15[[#This Row],[0]]*Tabla15[[#This Row],[NOMBRE DE LA CAUSA 2019]]</f>
        <v>434</v>
      </c>
      <c r="G436" s="7" t="s">
        <v>17</v>
      </c>
      <c r="H436" s="7"/>
      <c r="I436" s="7"/>
      <c r="J436" s="7" t="s">
        <v>18</v>
      </c>
      <c r="K436" s="7" t="s">
        <v>19</v>
      </c>
      <c r="L436" s="8" t="s">
        <v>341</v>
      </c>
      <c r="M436" s="5">
        <v>550</v>
      </c>
      <c r="N436" s="1" t="str">
        <f>+Tabla15[[#This Row],[NOMBRE DE LA CAUSA 2017]]</f>
        <v>LESION A CONSCRIPTO POR EXPLOSION DE MINA ANTIPERSONAL</v>
      </c>
    </row>
    <row r="437" spans="1:14" ht="15" customHeight="1">
      <c r="A437" s="1">
        <f>+Tabla15[[#This Row],[1]]</f>
        <v>435</v>
      </c>
      <c r="B437" s="7" t="s">
        <v>414</v>
      </c>
      <c r="C437" s="1">
        <v>1</v>
      </c>
      <c r="D437" s="1">
        <f>+IF(Tabla15[[#This Row],[NOMBRE DE LA CAUSA 2018]]=0,0,1)</f>
        <v>1</v>
      </c>
      <c r="E437" s="1">
        <f>+E436+Tabla15[[#This Row],[NOMBRE DE LA CAUSA 2019]]</f>
        <v>435</v>
      </c>
      <c r="F437" s="1">
        <f>+Tabla15[[#This Row],[0]]*Tabla15[[#This Row],[NOMBRE DE LA CAUSA 2019]]</f>
        <v>435</v>
      </c>
      <c r="G437" s="7" t="s">
        <v>17</v>
      </c>
      <c r="H437" s="7"/>
      <c r="I437" s="7"/>
      <c r="J437" s="7" t="s">
        <v>18</v>
      </c>
      <c r="K437" s="7" t="s">
        <v>19</v>
      </c>
      <c r="L437" s="8" t="s">
        <v>415</v>
      </c>
      <c r="M437" s="5">
        <v>794</v>
      </c>
      <c r="N437" s="1" t="str">
        <f>+Tabla15[[#This Row],[NOMBRE DE LA CAUSA 2017]]</f>
        <v>LESION A MIEMBRO VOLUNTARIO DE LA FUERZA PUBLICA CON AERONAVE OFICIAL</v>
      </c>
    </row>
    <row r="438" spans="1:14" ht="15" customHeight="1">
      <c r="A438" s="1">
        <f>+Tabla15[[#This Row],[1]]</f>
        <v>436</v>
      </c>
      <c r="B438" s="7" t="s">
        <v>200</v>
      </c>
      <c r="C438" s="1">
        <v>1</v>
      </c>
      <c r="D438" s="1">
        <f>+IF(Tabla15[[#This Row],[NOMBRE DE LA CAUSA 2018]]=0,0,1)</f>
        <v>1</v>
      </c>
      <c r="E438" s="1">
        <f>+E437+Tabla15[[#This Row],[NOMBRE DE LA CAUSA 2019]]</f>
        <v>436</v>
      </c>
      <c r="F438" s="1">
        <f>+Tabla15[[#This Row],[0]]*Tabla15[[#This Row],[NOMBRE DE LA CAUSA 2019]]</f>
        <v>436</v>
      </c>
      <c r="G438" s="7" t="s">
        <v>17</v>
      </c>
      <c r="H438" s="7"/>
      <c r="I438" s="7"/>
      <c r="J438" s="7" t="s">
        <v>18</v>
      </c>
      <c r="K438" s="7" t="s">
        <v>19</v>
      </c>
      <c r="L438" s="8" t="s">
        <v>201</v>
      </c>
      <c r="M438" s="5">
        <v>322</v>
      </c>
      <c r="N438" s="1" t="str">
        <f>+Tabla15[[#This Row],[NOMBRE DE LA CAUSA 2017]]</f>
        <v>LESION A MIEMBRO VOLUNTARIO DE LA FUERZA PUBLICA CON ARMA DE DOTACION OFICIAL</v>
      </c>
    </row>
    <row r="439" spans="1:14" ht="15" customHeight="1">
      <c r="A439" s="1">
        <f>+Tabla15[[#This Row],[1]]</f>
        <v>437</v>
      </c>
      <c r="B439" s="7" t="s">
        <v>880</v>
      </c>
      <c r="C439" s="1">
        <v>1</v>
      </c>
      <c r="D439" s="1">
        <f>+IF(Tabla15[[#This Row],[NOMBRE DE LA CAUSA 2018]]=0,0,1)</f>
        <v>1</v>
      </c>
      <c r="E439" s="1">
        <f>+E438+Tabla15[[#This Row],[NOMBRE DE LA CAUSA 2019]]</f>
        <v>437</v>
      </c>
      <c r="F439" s="1">
        <f>+Tabla15[[#This Row],[0]]*Tabla15[[#This Row],[NOMBRE DE LA CAUSA 2019]]</f>
        <v>437</v>
      </c>
      <c r="G439" s="7" t="s">
        <v>746</v>
      </c>
      <c r="I439" s="7"/>
      <c r="J439" s="7"/>
      <c r="K439" s="7" t="s">
        <v>19</v>
      </c>
      <c r="L439" s="8" t="s">
        <v>881</v>
      </c>
      <c r="M439" s="5">
        <v>2084</v>
      </c>
      <c r="N439" s="1" t="str">
        <f>+Tabla15[[#This Row],[NOMBRE DE LA CAUSA 2017]]</f>
        <v>LESION A MIEMBRO VOLUNTARIO DE LA FUERZA PUBLICA CON ARMA DE USO PERSONAL</v>
      </c>
    </row>
    <row r="440" spans="1:14" ht="15" customHeight="1">
      <c r="A440" s="1">
        <f>+Tabla15[[#This Row],[1]]</f>
        <v>438</v>
      </c>
      <c r="B440" s="7" t="s">
        <v>418</v>
      </c>
      <c r="C440" s="1">
        <v>1</v>
      </c>
      <c r="D440" s="1">
        <f>+IF(Tabla15[[#This Row],[NOMBRE DE LA CAUSA 2018]]=0,0,1)</f>
        <v>1</v>
      </c>
      <c r="E440" s="1">
        <f>+E439+Tabla15[[#This Row],[NOMBRE DE LA CAUSA 2019]]</f>
        <v>438</v>
      </c>
      <c r="F440" s="1">
        <f>+Tabla15[[#This Row],[0]]*Tabla15[[#This Row],[NOMBRE DE LA CAUSA 2019]]</f>
        <v>438</v>
      </c>
      <c r="G440" s="7" t="s">
        <v>17</v>
      </c>
      <c r="I440" s="7"/>
      <c r="J440" s="1" t="s">
        <v>18</v>
      </c>
      <c r="K440" s="1" t="s">
        <v>19</v>
      </c>
      <c r="L440" s="8" t="s">
        <v>419</v>
      </c>
      <c r="M440" s="5">
        <v>796</v>
      </c>
      <c r="N440" s="1" t="str">
        <f>+Tabla15[[#This Row],[NOMBRE DE LA CAUSA 2017]]</f>
        <v>LESION A MIEMBRO VOLUNTARIO DE LA FUERZA PUBLICA CON NAVE OFICIAL</v>
      </c>
    </row>
    <row r="441" spans="1:14" ht="15" customHeight="1">
      <c r="A441" s="1">
        <f>+Tabla15[[#This Row],[1]]</f>
        <v>439</v>
      </c>
      <c r="B441" s="1" t="s">
        <v>410</v>
      </c>
      <c r="C441" s="1">
        <v>1</v>
      </c>
      <c r="D441" s="1">
        <f>+IF(Tabla15[[#This Row],[NOMBRE DE LA CAUSA 2018]]=0,0,1)</f>
        <v>1</v>
      </c>
      <c r="E441" s="1">
        <f>+E440+Tabla15[[#This Row],[NOMBRE DE LA CAUSA 2019]]</f>
        <v>439</v>
      </c>
      <c r="F441" s="1">
        <f>+Tabla15[[#This Row],[0]]*Tabla15[[#This Row],[NOMBRE DE LA CAUSA 2019]]</f>
        <v>439</v>
      </c>
      <c r="G441" s="7" t="s">
        <v>17</v>
      </c>
      <c r="I441" s="7"/>
      <c r="J441" s="1" t="s">
        <v>18</v>
      </c>
      <c r="K441" s="1" t="s">
        <v>19</v>
      </c>
      <c r="L441" s="8" t="s">
        <v>411</v>
      </c>
      <c r="M441" s="5">
        <v>792</v>
      </c>
      <c r="N441" s="1" t="str">
        <f>+Tabla15[[#This Row],[NOMBRE DE LA CAUSA 2017]]</f>
        <v>LESION A MIEMBRO VOLUNTARIO DE LA FUERZA PUBLICA CON VEHICULO OFICIAL</v>
      </c>
    </row>
    <row r="442" spans="1:14" ht="15" customHeight="1">
      <c r="A442" s="1">
        <f>+Tabla15[[#This Row],[1]]</f>
        <v>440</v>
      </c>
      <c r="B442" s="7" t="s">
        <v>858</v>
      </c>
      <c r="C442" s="1">
        <v>1</v>
      </c>
      <c r="D442" s="1">
        <f>+IF(Tabla15[[#This Row],[NOMBRE DE LA CAUSA 2018]]=0,0,1)</f>
        <v>1</v>
      </c>
      <c r="E442" s="1">
        <f>+E441+Tabla15[[#This Row],[NOMBRE DE LA CAUSA 2019]]</f>
        <v>440</v>
      </c>
      <c r="F442" s="1">
        <f>+Tabla15[[#This Row],[0]]*Tabla15[[#This Row],[NOMBRE DE LA CAUSA 2019]]</f>
        <v>440</v>
      </c>
      <c r="G442" s="7" t="s">
        <v>746</v>
      </c>
      <c r="K442" s="1" t="s">
        <v>19</v>
      </c>
      <c r="L442" s="8" t="s">
        <v>859</v>
      </c>
      <c r="M442" s="5">
        <v>2074</v>
      </c>
      <c r="N442" s="1" t="str">
        <f>+Tabla15[[#This Row],[NOMBRE DE LA CAUSA 2017]]</f>
        <v>LESION A MIEMBRO VOLUNTARIO DE LA FUERZA PUBLICA DERIVADA DE LA PRESTACION DEL SERVICIO DE SALUD</v>
      </c>
    </row>
    <row r="443" spans="1:14" ht="15" customHeight="1">
      <c r="A443" s="1">
        <f>+Tabla15[[#This Row],[1]]</f>
        <v>441</v>
      </c>
      <c r="B443" s="7" t="s">
        <v>354</v>
      </c>
      <c r="C443" s="1">
        <v>1</v>
      </c>
      <c r="D443" s="1">
        <f>+IF(Tabla15[[#This Row],[NOMBRE DE LA CAUSA 2018]]=0,0,1)</f>
        <v>1</v>
      </c>
      <c r="E443" s="1">
        <f>+E442+Tabla15[[#This Row],[NOMBRE DE LA CAUSA 2019]]</f>
        <v>441</v>
      </c>
      <c r="F443" s="1">
        <f>+Tabla15[[#This Row],[0]]*Tabla15[[#This Row],[NOMBRE DE LA CAUSA 2019]]</f>
        <v>441</v>
      </c>
      <c r="G443" s="7" t="s">
        <v>17</v>
      </c>
      <c r="J443" s="1" t="s">
        <v>18</v>
      </c>
      <c r="K443" s="1" t="s">
        <v>19</v>
      </c>
      <c r="L443" s="8" t="s">
        <v>355</v>
      </c>
      <c r="M443" s="5">
        <v>558</v>
      </c>
      <c r="N443" s="1" t="str">
        <f>+Tabla15[[#This Row],[NOMBRE DE LA CAUSA 2017]]</f>
        <v>LESION A MIEMBRO VOLUNTARIO DE LA FUERZA PUBLICA DURANTE INSTRUCCION</v>
      </c>
    </row>
    <row r="444" spans="1:14" ht="15" customHeight="1">
      <c r="A444" s="1">
        <f>+Tabla15[[#This Row],[1]]</f>
        <v>442</v>
      </c>
      <c r="B444" s="7" t="s">
        <v>868</v>
      </c>
      <c r="C444" s="1">
        <v>1</v>
      </c>
      <c r="D444" s="1">
        <f>+IF(Tabla15[[#This Row],[NOMBRE DE LA CAUSA 2018]]=0,0,1)</f>
        <v>1</v>
      </c>
      <c r="E444" s="1">
        <f>+E443+Tabla15[[#This Row],[NOMBRE DE LA CAUSA 2019]]</f>
        <v>442</v>
      </c>
      <c r="F444" s="1">
        <f>+Tabla15[[#This Row],[0]]*Tabla15[[#This Row],[NOMBRE DE LA CAUSA 2019]]</f>
        <v>442</v>
      </c>
      <c r="G444" s="7" t="s">
        <v>753</v>
      </c>
      <c r="H444" s="1" t="s">
        <v>863</v>
      </c>
      <c r="K444" s="1" t="s">
        <v>19</v>
      </c>
      <c r="L444" s="8" t="s">
        <v>869</v>
      </c>
      <c r="M444" s="5">
        <v>2078</v>
      </c>
      <c r="N444" s="1" t="str">
        <f>+Tabla15[[#This Row],[NOMBRE DE LA CAUSA 2017]]</f>
        <v>LESION A MIEMBRO VOLUNTARIO DE LA FUERZA PUBLICA EN COMBATE O ENFRENTAMIENTO</v>
      </c>
    </row>
    <row r="445" spans="1:14" ht="15" customHeight="1">
      <c r="A445" s="1">
        <f>+Tabla15[[#This Row],[1]]</f>
        <v>443</v>
      </c>
      <c r="B445" s="7" t="s">
        <v>872</v>
      </c>
      <c r="C445" s="1">
        <v>1</v>
      </c>
      <c r="D445" s="1">
        <f>+IF(Tabla15[[#This Row],[NOMBRE DE LA CAUSA 2018]]=0,0,1)</f>
        <v>1</v>
      </c>
      <c r="E445" s="1">
        <f>+E444+Tabla15[[#This Row],[NOMBRE DE LA CAUSA 2019]]</f>
        <v>443</v>
      </c>
      <c r="F445" s="1">
        <f>+Tabla15[[#This Row],[0]]*Tabla15[[#This Row],[NOMBRE DE LA CAUSA 2019]]</f>
        <v>443</v>
      </c>
      <c r="G445" s="7" t="s">
        <v>753</v>
      </c>
      <c r="H445" s="7" t="s">
        <v>863</v>
      </c>
      <c r="I445" s="7"/>
      <c r="J445" s="7"/>
      <c r="K445" s="7" t="s">
        <v>19</v>
      </c>
      <c r="L445" s="8" t="s">
        <v>873</v>
      </c>
      <c r="M445" s="5">
        <v>2080</v>
      </c>
      <c r="N445" s="1" t="str">
        <f>+Tabla15[[#This Row],[NOMBRE DE LA CAUSA 2017]]</f>
        <v>LESION A MIEMBRO VOLUNTARIO DE LA FUERZA PUBLICA EN ENFRENTAMIENTO ENTRE TROPAS</v>
      </c>
    </row>
    <row r="446" spans="1:14" ht="15" customHeight="1">
      <c r="A446" s="1">
        <f>+Tabla15[[#This Row],[1]]</f>
        <v>444</v>
      </c>
      <c r="B446" s="7" t="s">
        <v>862</v>
      </c>
      <c r="C446" s="1">
        <v>1</v>
      </c>
      <c r="D446" s="1">
        <f>+IF(Tabla15[[#This Row],[NOMBRE DE LA CAUSA 2018]]=0,0,1)</f>
        <v>1</v>
      </c>
      <c r="E446" s="1">
        <f>+E445+Tabla15[[#This Row],[NOMBRE DE LA CAUSA 2019]]</f>
        <v>444</v>
      </c>
      <c r="F446" s="1">
        <f>+Tabla15[[#This Row],[0]]*Tabla15[[#This Row],[NOMBRE DE LA CAUSA 2019]]</f>
        <v>444</v>
      </c>
      <c r="G446" s="7" t="s">
        <v>753</v>
      </c>
      <c r="H446" s="7" t="s">
        <v>863</v>
      </c>
      <c r="I446" s="7"/>
      <c r="J446" s="7"/>
      <c r="K446" s="7" t="s">
        <v>19</v>
      </c>
      <c r="L446" s="8" t="s">
        <v>864</v>
      </c>
      <c r="M446" s="5">
        <v>2076</v>
      </c>
      <c r="N446" s="1" t="str">
        <f>+Tabla15[[#This Row],[NOMBRE DE LA CAUSA 2017]]</f>
        <v>LESION A MIEMBRO VOLUNTARIO DE LA FUERZA PUBLICA EN OPERATIVO MILITAR</v>
      </c>
    </row>
    <row r="447" spans="1:14" ht="15" customHeight="1">
      <c r="A447" s="1">
        <f>+Tabla15[[#This Row],[1]]</f>
        <v>445</v>
      </c>
      <c r="B447" s="7" t="s">
        <v>874</v>
      </c>
      <c r="C447" s="1">
        <v>1</v>
      </c>
      <c r="D447" s="1">
        <f>+IF(Tabla15[[#This Row],[NOMBRE DE LA CAUSA 2018]]=0,0,1)</f>
        <v>1</v>
      </c>
      <c r="E447" s="1">
        <f>+E446+Tabla15[[#This Row],[NOMBRE DE LA CAUSA 2019]]</f>
        <v>445</v>
      </c>
      <c r="F447" s="1">
        <f>+Tabla15[[#This Row],[0]]*Tabla15[[#This Row],[NOMBRE DE LA CAUSA 2019]]</f>
        <v>445</v>
      </c>
      <c r="G447" s="7" t="s">
        <v>753</v>
      </c>
      <c r="H447" s="7" t="s">
        <v>863</v>
      </c>
      <c r="I447" s="7"/>
      <c r="J447" s="7"/>
      <c r="K447" s="7" t="s">
        <v>19</v>
      </c>
      <c r="L447" s="8" t="s">
        <v>875</v>
      </c>
      <c r="M447" s="5">
        <v>2081</v>
      </c>
      <c r="N447" s="1" t="str">
        <f>+Tabla15[[#This Row],[NOMBRE DE LA CAUSA 2017]]</f>
        <v>LESION A MIEMBRO VOLUNTARIO DE LA FUERZA PUBLICA EN PROCEDIMIENTO DE POLICIA</v>
      </c>
    </row>
    <row r="448" spans="1:14" ht="15" customHeight="1">
      <c r="A448" s="1">
        <f>+Tabla15[[#This Row],[1]]</f>
        <v>446</v>
      </c>
      <c r="B448" s="1" t="s">
        <v>380</v>
      </c>
      <c r="C448" s="1">
        <v>1</v>
      </c>
      <c r="D448" s="1">
        <f>+IF(Tabla15[[#This Row],[NOMBRE DE LA CAUSA 2018]]=0,0,1)</f>
        <v>1</v>
      </c>
      <c r="E448" s="1">
        <f>+E447+Tabla15[[#This Row],[NOMBRE DE LA CAUSA 2019]]</f>
        <v>446</v>
      </c>
      <c r="F448" s="1">
        <f>+Tabla15[[#This Row],[0]]*Tabla15[[#This Row],[NOMBRE DE LA CAUSA 2019]]</f>
        <v>446</v>
      </c>
      <c r="G448" s="7" t="s">
        <v>17</v>
      </c>
      <c r="J448" s="1" t="s">
        <v>18</v>
      </c>
      <c r="K448" s="1" t="s">
        <v>19</v>
      </c>
      <c r="L448" s="1" t="s">
        <v>381</v>
      </c>
      <c r="M448" s="5">
        <v>746</v>
      </c>
      <c r="N448" s="1" t="str">
        <f>+Tabla15[[#This Row],[NOMBRE DE LA CAUSA 2017]]</f>
        <v>LESION A MIEMBRO VOLUNTARIO DE LA FUERZA PUBLICA POR ACTO TERRORISTA</v>
      </c>
    </row>
    <row r="449" spans="1:14" ht="15" customHeight="1">
      <c r="A449" s="1">
        <f>+Tabla15[[#This Row],[1]]</f>
        <v>447</v>
      </c>
      <c r="B449" s="1" t="s">
        <v>344</v>
      </c>
      <c r="C449" s="1">
        <v>1</v>
      </c>
      <c r="D449" s="1">
        <f>+IF(Tabla15[[#This Row],[NOMBRE DE LA CAUSA 2018]]=0,0,1)</f>
        <v>1</v>
      </c>
      <c r="E449" s="1">
        <f>+E448+Tabla15[[#This Row],[NOMBRE DE LA CAUSA 2019]]</f>
        <v>447</v>
      </c>
      <c r="F449" s="1">
        <f>+Tabla15[[#This Row],[0]]*Tabla15[[#This Row],[NOMBRE DE LA CAUSA 2019]]</f>
        <v>447</v>
      </c>
      <c r="G449" s="7" t="s">
        <v>17</v>
      </c>
      <c r="J449" s="1" t="s">
        <v>18</v>
      </c>
      <c r="K449" s="1" t="s">
        <v>19</v>
      </c>
      <c r="L449" s="1" t="s">
        <v>345</v>
      </c>
      <c r="M449" s="5">
        <v>552</v>
      </c>
      <c r="N449" s="1" t="str">
        <f>+Tabla15[[#This Row],[NOMBRE DE LA CAUSA 2017]]</f>
        <v>LESION A MIEMBRO VOLUNTARIO DE LA FUERZA PUBLICA POR EXPLOSION DE MINA ANTIPERSONAL</v>
      </c>
    </row>
    <row r="450" spans="1:14" ht="15" customHeight="1">
      <c r="A450" s="1">
        <f>+Tabla15[[#This Row],[1]]</f>
        <v>448</v>
      </c>
      <c r="B450" s="1" t="s">
        <v>258</v>
      </c>
      <c r="C450" s="1">
        <v>1</v>
      </c>
      <c r="D450" s="1">
        <f>+IF(Tabla15[[#This Row],[NOMBRE DE LA CAUSA 2018]]=0,0,1)</f>
        <v>1</v>
      </c>
      <c r="E450" s="1">
        <f>+E449+Tabla15[[#This Row],[NOMBRE DE LA CAUSA 2019]]</f>
        <v>448</v>
      </c>
      <c r="F450" s="1">
        <f>+Tabla15[[#This Row],[0]]*Tabla15[[#This Row],[NOMBRE DE LA CAUSA 2019]]</f>
        <v>448</v>
      </c>
      <c r="G450" s="7" t="s">
        <v>17</v>
      </c>
      <c r="H450" s="7"/>
      <c r="I450" s="7"/>
      <c r="J450" s="7" t="s">
        <v>18</v>
      </c>
      <c r="K450" s="7" t="s">
        <v>19</v>
      </c>
      <c r="L450" s="1" t="s">
        <v>259</v>
      </c>
      <c r="M450" s="5">
        <v>417</v>
      </c>
      <c r="N450" s="1" t="str">
        <f>+Tabla15[[#This Row],[NOMBRE DE LA CAUSA 2017]]</f>
        <v>LESION A OPERADOR POR EJECUCION DE OBRA PUBLICA</v>
      </c>
    </row>
    <row r="451" spans="1:14" ht="15" customHeight="1">
      <c r="A451" s="1">
        <f>+Tabla15[[#This Row],[1]]</f>
        <v>449</v>
      </c>
      <c r="B451" s="7" t="s">
        <v>1044</v>
      </c>
      <c r="C451" s="1">
        <v>1</v>
      </c>
      <c r="D451" s="1">
        <f>+IF(Tabla15[[#This Row],[NOMBRE DE LA CAUSA 2018]]=0,0,1)</f>
        <v>1</v>
      </c>
      <c r="E451" s="1">
        <f>+E450+Tabla15[[#This Row],[NOMBRE DE LA CAUSA 2019]]</f>
        <v>449</v>
      </c>
      <c r="F451" s="1">
        <f>+Tabla15[[#This Row],[0]]*Tabla15[[#This Row],[NOMBRE DE LA CAUSA 2019]]</f>
        <v>449</v>
      </c>
      <c r="G451" s="7" t="s">
        <v>753</v>
      </c>
      <c r="H451" s="1" t="s">
        <v>1040</v>
      </c>
      <c r="I451" s="7"/>
      <c r="J451" s="7"/>
      <c r="K451" s="7" t="s">
        <v>19</v>
      </c>
      <c r="L451" s="32" t="s">
        <v>1045</v>
      </c>
      <c r="M451" s="5">
        <v>2156</v>
      </c>
      <c r="N451" s="1" t="str">
        <f>+Tabla15[[#This Row],[NOMBRE DE LA CAUSA 2017]]</f>
        <v>LESION A PERSONAL DOCENTE O ADMINISTRATIVO EN ESTABLECIMIENTO EDUCATIVO</v>
      </c>
    </row>
    <row r="452" spans="1:14" ht="15" customHeight="1">
      <c r="A452" s="1">
        <f>+Tabla15[[#This Row],[1]]</f>
        <v>450</v>
      </c>
      <c r="B452" s="7" t="s">
        <v>905</v>
      </c>
      <c r="C452" s="1">
        <v>1</v>
      </c>
      <c r="D452" s="1">
        <f>+IF(Tabla15[[#This Row],[NOMBRE DE LA CAUSA 2018]]=0,0,1)</f>
        <v>1</v>
      </c>
      <c r="E452" s="1">
        <f>+E451+Tabla15[[#This Row],[NOMBRE DE LA CAUSA 2019]]</f>
        <v>450</v>
      </c>
      <c r="F452" s="1">
        <f>+Tabla15[[#This Row],[0]]*Tabla15[[#This Row],[NOMBRE DE LA CAUSA 2019]]</f>
        <v>450</v>
      </c>
      <c r="G452" s="7" t="s">
        <v>753</v>
      </c>
      <c r="H452" s="1" t="s">
        <v>906</v>
      </c>
      <c r="I452" s="7"/>
      <c r="J452" s="7"/>
      <c r="K452" s="7" t="s">
        <v>19</v>
      </c>
      <c r="L452" s="32" t="s">
        <v>907</v>
      </c>
      <c r="M452" s="5">
        <v>2095</v>
      </c>
      <c r="N452" s="1" t="str">
        <f>+Tabla15[[#This Row],[NOMBRE DE LA CAUSA 2017]]</f>
        <v>LESION A RECLUSO CAUSADA POR AGENTES DEL ESTADO</v>
      </c>
    </row>
    <row r="453" spans="1:14" ht="15" customHeight="1">
      <c r="A453" s="1">
        <f>+Tabla15[[#This Row],[1]]</f>
        <v>451</v>
      </c>
      <c r="B453" s="7" t="s">
        <v>910</v>
      </c>
      <c r="C453" s="1">
        <v>1</v>
      </c>
      <c r="D453" s="1">
        <f>+IF(Tabla15[[#This Row],[NOMBRE DE LA CAUSA 2018]]=0,0,1)</f>
        <v>1</v>
      </c>
      <c r="E453" s="1">
        <f>+E452+Tabla15[[#This Row],[NOMBRE DE LA CAUSA 2019]]</f>
        <v>451</v>
      </c>
      <c r="F453" s="1">
        <f>+Tabla15[[#This Row],[0]]*Tabla15[[#This Row],[NOMBRE DE LA CAUSA 2019]]</f>
        <v>451</v>
      </c>
      <c r="G453" s="7" t="s">
        <v>753</v>
      </c>
      <c r="H453" s="1" t="s">
        <v>906</v>
      </c>
      <c r="I453" s="7"/>
      <c r="J453" s="7"/>
      <c r="K453" s="7" t="s">
        <v>19</v>
      </c>
      <c r="L453" s="32" t="s">
        <v>911</v>
      </c>
      <c r="M453" s="5">
        <v>2097</v>
      </c>
      <c r="N453" s="1" t="str">
        <f>+Tabla15[[#This Row],[NOMBRE DE LA CAUSA 2017]]</f>
        <v>LESION A RECLUSO CAUSADA POR OTRO RECLUSO</v>
      </c>
    </row>
    <row r="454" spans="1:14" ht="15" customHeight="1">
      <c r="A454" s="1">
        <f>+Tabla15[[#This Row],[1]]</f>
        <v>452</v>
      </c>
      <c r="B454" s="7" t="s">
        <v>908</v>
      </c>
      <c r="C454" s="1">
        <v>1</v>
      </c>
      <c r="D454" s="1">
        <f>+IF(Tabla15[[#This Row],[NOMBRE DE LA CAUSA 2018]]=0,0,1)</f>
        <v>1</v>
      </c>
      <c r="E454" s="1">
        <f>+E453+Tabla15[[#This Row],[NOMBRE DE LA CAUSA 2019]]</f>
        <v>452</v>
      </c>
      <c r="F454" s="1">
        <f>+Tabla15[[#This Row],[0]]*Tabla15[[#This Row],[NOMBRE DE LA CAUSA 2019]]</f>
        <v>452</v>
      </c>
      <c r="G454" s="7" t="s">
        <v>753</v>
      </c>
      <c r="H454" s="1" t="s">
        <v>906</v>
      </c>
      <c r="I454" s="7"/>
      <c r="J454" s="7"/>
      <c r="K454" s="7" t="s">
        <v>19</v>
      </c>
      <c r="L454" s="1" t="s">
        <v>909</v>
      </c>
      <c r="M454" s="5">
        <v>2096</v>
      </c>
      <c r="N454" s="1" t="str">
        <f>+Tabla15[[#This Row],[NOMBRE DE LA CAUSA 2017]]</f>
        <v>LESION A RECLUSO CAUSADA POR TERCEROS</v>
      </c>
    </row>
    <row r="455" spans="1:14" ht="15" customHeight="1">
      <c r="A455" s="1">
        <f>+Tabla15[[#This Row],[1]]</f>
        <v>453</v>
      </c>
      <c r="B455" s="7" t="s">
        <v>916</v>
      </c>
      <c r="C455" s="1">
        <v>1</v>
      </c>
      <c r="D455" s="1">
        <f>+IF(Tabla15[[#This Row],[NOMBRE DE LA CAUSA 2018]]=0,0,1)</f>
        <v>1</v>
      </c>
      <c r="E455" s="1">
        <f>+E454+Tabla15[[#This Row],[NOMBRE DE LA CAUSA 2019]]</f>
        <v>453</v>
      </c>
      <c r="F455" s="1">
        <f>+Tabla15[[#This Row],[0]]*Tabla15[[#This Row],[NOMBRE DE LA CAUSA 2019]]</f>
        <v>453</v>
      </c>
      <c r="G455" s="7" t="s">
        <v>753</v>
      </c>
      <c r="H455" s="1" t="s">
        <v>906</v>
      </c>
      <c r="K455" s="1" t="s">
        <v>19</v>
      </c>
      <c r="L455" s="1" t="s">
        <v>917</v>
      </c>
      <c r="M455" s="5">
        <v>2100</v>
      </c>
      <c r="N455" s="1" t="str">
        <f>+Tabla15[[#This Row],[NOMBRE DE LA CAUSA 2017]]</f>
        <v>LESION A RECLUSO DERIVADA DE LA PRESTACION DEL SERVICIO DE SALUD</v>
      </c>
    </row>
    <row r="456" spans="1:14" ht="15" customHeight="1">
      <c r="A456" s="1">
        <f>+Tabla15[[#This Row],[1]]</f>
        <v>454</v>
      </c>
      <c r="B456" s="7" t="s">
        <v>374</v>
      </c>
      <c r="C456" s="1">
        <v>1</v>
      </c>
      <c r="D456" s="1">
        <f>+IF(Tabla15[[#This Row],[NOMBRE DE LA CAUSA 2018]]=0,0,1)</f>
        <v>1</v>
      </c>
      <c r="E456" s="1">
        <f>+E455+Tabla15[[#This Row],[NOMBRE DE LA CAUSA 2019]]</f>
        <v>454</v>
      </c>
      <c r="F456" s="1">
        <f>+Tabla15[[#This Row],[0]]*Tabla15[[#This Row],[NOMBRE DE LA CAUSA 2019]]</f>
        <v>454</v>
      </c>
      <c r="G456" s="7" t="s">
        <v>17</v>
      </c>
      <c r="I456" s="7"/>
      <c r="J456" s="1" t="s">
        <v>18</v>
      </c>
      <c r="K456" s="1" t="s">
        <v>19</v>
      </c>
      <c r="L456" s="1" t="s">
        <v>375</v>
      </c>
      <c r="M456" s="5">
        <v>734</v>
      </c>
      <c r="N456" s="1" t="str">
        <f>+Tabla15[[#This Row],[NOMBRE DE LA CAUSA 2017]]</f>
        <v>LESION A TERCERO POR EJECUCION DE OBRA PUBLICA</v>
      </c>
    </row>
    <row r="457" spans="1:14" ht="15" customHeight="1">
      <c r="A457" s="1">
        <f>+Tabla15[[#This Row],[1]]</f>
        <v>455</v>
      </c>
      <c r="B457" s="7" t="s">
        <v>196</v>
      </c>
      <c r="C457" s="1">
        <v>1</v>
      </c>
      <c r="D457" s="1">
        <f>+IF(Tabla15[[#This Row],[NOMBRE DE LA CAUSA 2018]]=0,0,1)</f>
        <v>1</v>
      </c>
      <c r="E457" s="1">
        <f>+E456+Tabla15[[#This Row],[NOMBRE DE LA CAUSA 2019]]</f>
        <v>455</v>
      </c>
      <c r="F457" s="1">
        <f>+Tabla15[[#This Row],[0]]*Tabla15[[#This Row],[NOMBRE DE LA CAUSA 2019]]</f>
        <v>455</v>
      </c>
      <c r="G457" s="7" t="s">
        <v>17</v>
      </c>
      <c r="I457" s="7"/>
      <c r="J457" s="7" t="s">
        <v>18</v>
      </c>
      <c r="K457" s="7" t="s">
        <v>19</v>
      </c>
      <c r="L457" s="8" t="s">
        <v>197</v>
      </c>
      <c r="M457" s="5">
        <v>320</v>
      </c>
      <c r="N457" s="1" t="str">
        <f>+Tabla15[[#This Row],[NOMBRE DE LA CAUSA 2017]]</f>
        <v>LESION ACCIDENTAL O FORTUITA A CONSCRIPTO</v>
      </c>
    </row>
    <row r="458" spans="1:14" ht="15" customHeight="1">
      <c r="A458" s="1">
        <f>+Tabla15[[#This Row],[1]]</f>
        <v>456</v>
      </c>
      <c r="B458" s="7" t="s">
        <v>292</v>
      </c>
      <c r="C458" s="1">
        <v>1</v>
      </c>
      <c r="D458" s="1">
        <f>+IF(Tabla15[[#This Row],[NOMBRE DE LA CAUSA 2018]]=0,0,1)</f>
        <v>1</v>
      </c>
      <c r="E458" s="1">
        <f>+E457+Tabla15[[#This Row],[NOMBRE DE LA CAUSA 2019]]</f>
        <v>456</v>
      </c>
      <c r="F458" s="1">
        <f>+Tabla15[[#This Row],[0]]*Tabla15[[#This Row],[NOMBRE DE LA CAUSA 2019]]</f>
        <v>456</v>
      </c>
      <c r="G458" s="7" t="s">
        <v>17</v>
      </c>
      <c r="I458" s="7"/>
      <c r="J458" s="7" t="s">
        <v>18</v>
      </c>
      <c r="K458" s="7" t="s">
        <v>19</v>
      </c>
      <c r="L458" s="8" t="s">
        <v>293</v>
      </c>
      <c r="M458" s="5">
        <v>464</v>
      </c>
      <c r="N458" s="1" t="str">
        <f>+Tabla15[[#This Row],[NOMBRE DE LA CAUSA 2017]]</f>
        <v>LESION ACCIDENTAL O FORTUITA A MIEMBRO VOLUNTARIO DE LA FUERZA PUBLICA</v>
      </c>
    </row>
    <row r="459" spans="1:14" ht="15" customHeight="1">
      <c r="A459" s="1">
        <f>+Tabla15[[#This Row],[1]]</f>
        <v>457</v>
      </c>
      <c r="B459" s="7" t="s">
        <v>914</v>
      </c>
      <c r="C459" s="1">
        <v>1</v>
      </c>
      <c r="D459" s="1">
        <f>+IF(Tabla15[[#This Row],[NOMBRE DE LA CAUSA 2018]]=0,0,1)</f>
        <v>1</v>
      </c>
      <c r="E459" s="1">
        <f>+E458+Tabla15[[#This Row],[NOMBRE DE LA CAUSA 2019]]</f>
        <v>457</v>
      </c>
      <c r="F459" s="1">
        <f>+Tabla15[[#This Row],[0]]*Tabla15[[#This Row],[NOMBRE DE LA CAUSA 2019]]</f>
        <v>457</v>
      </c>
      <c r="G459" s="7" t="s">
        <v>753</v>
      </c>
      <c r="H459" s="1" t="s">
        <v>906</v>
      </c>
      <c r="I459" s="7"/>
      <c r="J459" s="7"/>
      <c r="K459" s="7" t="s">
        <v>19</v>
      </c>
      <c r="L459" s="8" t="s">
        <v>915</v>
      </c>
      <c r="M459" s="5">
        <v>2099</v>
      </c>
      <c r="N459" s="1" t="str">
        <f>+Tabla15[[#This Row],[NOMBRE DE LA CAUSA 2017]]</f>
        <v>LESION ACCIDENTAL O FORTUITA A RECLUSO</v>
      </c>
    </row>
    <row r="460" spans="1:14" ht="15" customHeight="1">
      <c r="A460" s="1">
        <f>+Tabla15[[#This Row],[1]]</f>
        <v>458</v>
      </c>
      <c r="B460" s="1" t="s">
        <v>822</v>
      </c>
      <c r="C460" s="1">
        <v>1</v>
      </c>
      <c r="D460" s="1">
        <f>+IF(Tabla15[[#This Row],[NOMBRE DE LA CAUSA 2018]]=0,0,1)</f>
        <v>1</v>
      </c>
      <c r="E460" s="1">
        <f>+E459+Tabla15[[#This Row],[NOMBRE DE LA CAUSA 2019]]</f>
        <v>458</v>
      </c>
      <c r="F460" s="1">
        <f>+Tabla15[[#This Row],[0]]*Tabla15[[#This Row],[NOMBRE DE LA CAUSA 2019]]</f>
        <v>458</v>
      </c>
      <c r="G460" s="7" t="s">
        <v>753</v>
      </c>
      <c r="H460" s="1" t="s">
        <v>823</v>
      </c>
      <c r="I460" s="7"/>
      <c r="K460" s="1" t="s">
        <v>19</v>
      </c>
      <c r="L460" s="1" t="s">
        <v>824</v>
      </c>
      <c r="M460" s="5">
        <v>2058</v>
      </c>
      <c r="N460" s="1" t="str">
        <f>+Tabla15[[#This Row],[NOMBRE DE LA CAUSA 2017]]</f>
        <v>LESION AUTO INFLIGIDA DE CONSCRIPTO</v>
      </c>
    </row>
    <row r="461" spans="1:14" ht="15" customHeight="1">
      <c r="A461" s="1">
        <f>+Tabla15[[#This Row],[1]]</f>
        <v>459</v>
      </c>
      <c r="B461" s="1" t="s">
        <v>853</v>
      </c>
      <c r="C461" s="1">
        <v>1</v>
      </c>
      <c r="D461" s="1">
        <f>+IF(Tabla15[[#This Row],[NOMBRE DE LA CAUSA 2018]]=0,0,1)</f>
        <v>1</v>
      </c>
      <c r="E461" s="1">
        <f>+E460+Tabla15[[#This Row],[NOMBRE DE LA CAUSA 2019]]</f>
        <v>459</v>
      </c>
      <c r="F461" s="1">
        <f>+Tabla15[[#This Row],[0]]*Tabla15[[#This Row],[NOMBRE DE LA CAUSA 2019]]</f>
        <v>459</v>
      </c>
      <c r="G461" s="7" t="s">
        <v>753</v>
      </c>
      <c r="H461" s="1" t="s">
        <v>854</v>
      </c>
      <c r="K461" s="1" t="s">
        <v>19</v>
      </c>
      <c r="L461" s="1" t="s">
        <v>855</v>
      </c>
      <c r="M461" s="5">
        <v>2072</v>
      </c>
      <c r="N461" s="1" t="str">
        <f>+Tabla15[[#This Row],[NOMBRE DE LA CAUSA 2017]]</f>
        <v>LESION AUTO INFLIGIDA DE MIEMBRO VOLUNTARIO DE LA FUERZA PUBLICA</v>
      </c>
    </row>
    <row r="462" spans="1:14" ht="15" customHeight="1">
      <c r="A462" s="1">
        <f>+Tabla15[[#This Row],[1]]</f>
        <v>460</v>
      </c>
      <c r="B462" s="7" t="s">
        <v>912</v>
      </c>
      <c r="C462" s="1">
        <v>1</v>
      </c>
      <c r="D462" s="1">
        <f>+IF(Tabla15[[#This Row],[NOMBRE DE LA CAUSA 2018]]=0,0,1)</f>
        <v>1</v>
      </c>
      <c r="E462" s="1">
        <f>+E461+Tabla15[[#This Row],[NOMBRE DE LA CAUSA 2019]]</f>
        <v>460</v>
      </c>
      <c r="F462" s="1">
        <f>+Tabla15[[#This Row],[0]]*Tabla15[[#This Row],[NOMBRE DE LA CAUSA 2019]]</f>
        <v>460</v>
      </c>
      <c r="G462" s="7" t="s">
        <v>753</v>
      </c>
      <c r="H462" s="7" t="s">
        <v>906</v>
      </c>
      <c r="I462" s="7"/>
      <c r="J462" s="7"/>
      <c r="K462" s="7" t="s">
        <v>19</v>
      </c>
      <c r="L462" s="1" t="s">
        <v>913</v>
      </c>
      <c r="M462" s="5">
        <v>2098</v>
      </c>
      <c r="N462" s="1" t="str">
        <f>+Tabla15[[#This Row],[NOMBRE DE LA CAUSA 2017]]</f>
        <v>LESION AUTO INFLIGIDA DE RECLUSO</v>
      </c>
    </row>
    <row r="463" spans="1:14" ht="15" customHeight="1">
      <c r="A463" s="1">
        <f>+Tabla15[[#This Row],[1]]</f>
        <v>461</v>
      </c>
      <c r="B463" s="7" t="s">
        <v>1121</v>
      </c>
      <c r="C463" s="1">
        <v>1</v>
      </c>
      <c r="D463" s="1">
        <f>+IF(Tabla15[[#This Row],[NOMBRE DE LA CAUSA 2018]]=0,0,1)</f>
        <v>1</v>
      </c>
      <c r="E463" s="1">
        <f>+E462+Tabla15[[#This Row],[NOMBRE DE LA CAUSA 2019]]</f>
        <v>461</v>
      </c>
      <c r="F463" s="1">
        <f>+Tabla15[[#This Row],[0]]*Tabla15[[#This Row],[NOMBRE DE LA CAUSA 2019]]</f>
        <v>461</v>
      </c>
      <c r="G463" s="7" t="s">
        <v>746</v>
      </c>
      <c r="I463" s="7"/>
      <c r="J463" s="7"/>
      <c r="K463" s="7" t="s">
        <v>19</v>
      </c>
      <c r="L463" s="1" t="s">
        <v>1122</v>
      </c>
      <c r="M463" s="5">
        <v>2191</v>
      </c>
      <c r="N463" s="1" t="str">
        <f>+Tabla15[[#This Row],[NOMBRE DE LA CAUSA 2017]]</f>
        <v>LESION DE CONSCRIPTO POR DESCONOCIDOS</v>
      </c>
    </row>
    <row r="464" spans="1:14" ht="15" customHeight="1">
      <c r="A464" s="1">
        <f>+Tabla15[[#This Row],[1]]</f>
        <v>462</v>
      </c>
      <c r="B464" s="7" t="s">
        <v>1119</v>
      </c>
      <c r="C464" s="1">
        <v>1</v>
      </c>
      <c r="D464" s="1">
        <f>+IF(Tabla15[[#This Row],[NOMBRE DE LA CAUSA 2018]]=0,0,1)</f>
        <v>1</v>
      </c>
      <c r="E464" s="1">
        <f>+E463+Tabla15[[#This Row],[NOMBRE DE LA CAUSA 2019]]</f>
        <v>462</v>
      </c>
      <c r="F464" s="1">
        <f>+Tabla15[[#This Row],[0]]*Tabla15[[#This Row],[NOMBRE DE LA CAUSA 2019]]</f>
        <v>462</v>
      </c>
      <c r="G464" s="7" t="s">
        <v>746</v>
      </c>
      <c r="I464" s="7"/>
      <c r="J464" s="7"/>
      <c r="K464" s="7" t="s">
        <v>19</v>
      </c>
      <c r="L464" s="1" t="s">
        <v>1120</v>
      </c>
      <c r="M464" s="5">
        <v>2190</v>
      </c>
      <c r="N464" s="1" t="str">
        <f>+Tabla15[[#This Row],[NOMBRE DE LA CAUSA 2017]]</f>
        <v>LESION DE MIEMBRO VOLUNTARIO DE LA FUERZA PUBLICA POR DESCONOCIDOS</v>
      </c>
    </row>
    <row r="465" spans="1:14" ht="15" customHeight="1">
      <c r="A465" s="1">
        <f>+Tabla15[[#This Row],[1]]</f>
        <v>463</v>
      </c>
      <c r="B465" s="7" t="s">
        <v>972</v>
      </c>
      <c r="C465" s="1">
        <v>1</v>
      </c>
      <c r="D465" s="1">
        <f>+IF(Tabla15[[#This Row],[NOMBRE DE LA CAUSA 2018]]=0,0,1)</f>
        <v>1</v>
      </c>
      <c r="E465" s="1">
        <f>+E464+Tabla15[[#This Row],[NOMBRE DE LA CAUSA 2019]]</f>
        <v>463</v>
      </c>
      <c r="F465" s="1">
        <f>+Tabla15[[#This Row],[0]]*Tabla15[[#This Row],[NOMBRE DE LA CAUSA 2019]]</f>
        <v>463</v>
      </c>
      <c r="G465" s="7" t="s">
        <v>753</v>
      </c>
      <c r="H465" s="1" t="s">
        <v>973</v>
      </c>
      <c r="I465" s="7"/>
      <c r="J465" s="7"/>
      <c r="K465" s="7" t="s">
        <v>19</v>
      </c>
      <c r="L465" s="1" t="s">
        <v>974</v>
      </c>
      <c r="M465" s="5">
        <v>2125</v>
      </c>
      <c r="N465" s="1" t="str">
        <f>+Tabla15[[#This Row],[NOMBRE DE LA CAUSA 2017]]</f>
        <v>LESION EN ACCIDENTE AEREO</v>
      </c>
    </row>
    <row r="466" spans="1:14" ht="15" customHeight="1">
      <c r="A466" s="1">
        <f>+Tabla15[[#This Row],[1]]</f>
        <v>464</v>
      </c>
      <c r="B466" s="1" t="s">
        <v>979</v>
      </c>
      <c r="C466" s="1">
        <v>1</v>
      </c>
      <c r="D466" s="1">
        <f>+IF(Tabla15[[#This Row],[NOMBRE DE LA CAUSA 2018]]=0,0,1)</f>
        <v>1</v>
      </c>
      <c r="E466" s="1">
        <f>+E465+Tabla15[[#This Row],[NOMBRE DE LA CAUSA 2019]]</f>
        <v>464</v>
      </c>
      <c r="F466" s="1">
        <f>+Tabla15[[#This Row],[0]]*Tabla15[[#This Row],[NOMBRE DE LA CAUSA 2019]]</f>
        <v>464</v>
      </c>
      <c r="G466" s="7" t="s">
        <v>753</v>
      </c>
      <c r="H466" s="7" t="s">
        <v>980</v>
      </c>
      <c r="I466" s="7"/>
      <c r="J466" s="7"/>
      <c r="K466" s="7" t="s">
        <v>19</v>
      </c>
      <c r="L466" s="1" t="s">
        <v>981</v>
      </c>
      <c r="M466" s="5">
        <v>2128</v>
      </c>
      <c r="N466" s="1" t="str">
        <f>+Tabla15[[#This Row],[NOMBRE DE LA CAUSA 2017]]</f>
        <v>LESION EN ACCIDENTE FLUVIAL</v>
      </c>
    </row>
    <row r="467" spans="1:14" ht="15" customHeight="1">
      <c r="A467" s="1">
        <f>+Tabla15[[#This Row],[1]]</f>
        <v>465</v>
      </c>
      <c r="B467" s="1" t="s">
        <v>986</v>
      </c>
      <c r="C467" s="1">
        <v>1</v>
      </c>
      <c r="D467" s="1">
        <f>+IF(Tabla15[[#This Row],[NOMBRE DE LA CAUSA 2018]]=0,0,1)</f>
        <v>1</v>
      </c>
      <c r="E467" s="1">
        <f>+E466+Tabla15[[#This Row],[NOMBRE DE LA CAUSA 2019]]</f>
        <v>465</v>
      </c>
      <c r="F467" s="1">
        <f>+Tabla15[[#This Row],[0]]*Tabla15[[#This Row],[NOMBRE DE LA CAUSA 2019]]</f>
        <v>465</v>
      </c>
      <c r="G467" s="7" t="s">
        <v>753</v>
      </c>
      <c r="H467" s="7" t="s">
        <v>980</v>
      </c>
      <c r="I467" s="7"/>
      <c r="J467" s="7"/>
      <c r="K467" s="7" t="s">
        <v>19</v>
      </c>
      <c r="L467" s="1" t="s">
        <v>987</v>
      </c>
      <c r="M467" s="5">
        <v>2131</v>
      </c>
      <c r="N467" s="1" t="str">
        <f>+Tabla15[[#This Row],[NOMBRE DE LA CAUSA 2017]]</f>
        <v>LESION EN ACCIDENTE MARITIMO</v>
      </c>
    </row>
    <row r="468" spans="1:14" ht="15" customHeight="1">
      <c r="A468" s="1">
        <f>+Tabla15[[#This Row],[1]]</f>
        <v>466</v>
      </c>
      <c r="B468" s="1" t="s">
        <v>1020</v>
      </c>
      <c r="C468" s="1">
        <v>1</v>
      </c>
      <c r="D468" s="1">
        <f>+IF(Tabla15[[#This Row],[NOMBRE DE LA CAUSA 2018]]=0,0,1)</f>
        <v>1</v>
      </c>
      <c r="E468" s="1">
        <f>+E467+Tabla15[[#This Row],[NOMBRE DE LA CAUSA 2019]]</f>
        <v>466</v>
      </c>
      <c r="F468" s="1">
        <f>+Tabla15[[#This Row],[0]]*Tabla15[[#This Row],[NOMBRE DE LA CAUSA 2019]]</f>
        <v>466</v>
      </c>
      <c r="G468" s="7" t="s">
        <v>753</v>
      </c>
      <c r="H468" s="7" t="s">
        <v>1021</v>
      </c>
      <c r="I468" s="7"/>
      <c r="J468" s="7"/>
      <c r="K468" s="7" t="s">
        <v>19</v>
      </c>
      <c r="L468" s="1" t="s">
        <v>1022</v>
      </c>
      <c r="M468" s="5">
        <v>2146</v>
      </c>
      <c r="N468" s="1" t="str">
        <f>+Tabla15[[#This Row],[NOMBRE DE LA CAUSA 2017]]</f>
        <v>LESION EN MANIFESTACION PUBLICA</v>
      </c>
    </row>
    <row r="469" spans="1:14" ht="15" customHeight="1">
      <c r="A469" s="1">
        <f>+Tabla15[[#This Row],[1]]</f>
        <v>467</v>
      </c>
      <c r="B469" s="7" t="s">
        <v>1112</v>
      </c>
      <c r="C469" s="1">
        <v>1</v>
      </c>
      <c r="D469" s="1">
        <f>+IF(Tabla15[[#This Row],[NOMBRE DE LA CAUSA 2018]]=0,0,1)</f>
        <v>1</v>
      </c>
      <c r="E469" s="1">
        <f>+E468+Tabla15[[#This Row],[NOMBRE DE LA CAUSA 2019]]</f>
        <v>467</v>
      </c>
      <c r="F469" s="1">
        <f>+Tabla15[[#This Row],[0]]*Tabla15[[#This Row],[NOMBRE DE LA CAUSA 2019]]</f>
        <v>467</v>
      </c>
      <c r="G469" s="7" t="s">
        <v>753</v>
      </c>
      <c r="H469" s="1" t="s">
        <v>1113</v>
      </c>
      <c r="I469" s="7"/>
      <c r="J469" s="7"/>
      <c r="K469" s="7" t="s">
        <v>19</v>
      </c>
      <c r="L469" s="1" t="s">
        <v>1114</v>
      </c>
      <c r="M469" s="5">
        <v>2187</v>
      </c>
      <c r="N469" s="1" t="str">
        <f>+Tabla15[[#This Row],[NOMBRE DE LA CAUSA 2017]]</f>
        <v>LESION EN OPERACION ADMINISTRATIVA</v>
      </c>
    </row>
    <row r="470" spans="1:14" ht="15" customHeight="1">
      <c r="A470" s="1">
        <f>+Tabla15[[#This Row],[1]]</f>
        <v>468</v>
      </c>
      <c r="B470" s="7" t="s">
        <v>1125</v>
      </c>
      <c r="C470" s="1">
        <v>1</v>
      </c>
      <c r="D470" s="1">
        <f>+IF(Tabla15[[#This Row],[NOMBRE DE LA CAUSA 2018]]=0,0,1)</f>
        <v>1</v>
      </c>
      <c r="E470" s="1">
        <f>+E469+Tabla15[[#This Row],[NOMBRE DE LA CAUSA 2019]]</f>
        <v>468</v>
      </c>
      <c r="F470" s="1">
        <f>+Tabla15[[#This Row],[0]]*Tabla15[[#This Row],[NOMBRE DE LA CAUSA 2019]]</f>
        <v>468</v>
      </c>
      <c r="G470" s="7" t="s">
        <v>753</v>
      </c>
      <c r="H470" s="7" t="s">
        <v>1126</v>
      </c>
      <c r="I470" s="7"/>
      <c r="J470" s="7"/>
      <c r="K470" s="7" t="s">
        <v>19</v>
      </c>
      <c r="L470" s="1" t="s">
        <v>1127</v>
      </c>
      <c r="M470" s="5">
        <v>2193</v>
      </c>
      <c r="N470" s="1" t="str">
        <f>+Tabla15[[#This Row],[NOMBRE DE LA CAUSA 2017]]</f>
        <v>LESION EN ZONA DE DISTENSION</v>
      </c>
    </row>
    <row r="471" spans="1:14" ht="15" customHeight="1">
      <c r="A471" s="1">
        <f>+Tabla15[[#This Row],[1]]</f>
        <v>469</v>
      </c>
      <c r="B471" s="7" t="s">
        <v>164</v>
      </c>
      <c r="C471" s="1">
        <v>1</v>
      </c>
      <c r="D471" s="1">
        <f>+IF(Tabla15[[#This Row],[NOMBRE DE LA CAUSA 2018]]=0,0,1)</f>
        <v>1</v>
      </c>
      <c r="E471" s="1">
        <f>+E470+Tabla15[[#This Row],[NOMBRE DE LA CAUSA 2019]]</f>
        <v>469</v>
      </c>
      <c r="F471" s="1">
        <f>+Tabla15[[#This Row],[0]]*Tabla15[[#This Row],[NOMBRE DE LA CAUSA 2019]]</f>
        <v>469</v>
      </c>
      <c r="G471" s="7" t="s">
        <v>17</v>
      </c>
      <c r="H471" s="7"/>
      <c r="I471" s="7"/>
      <c r="J471" s="7" t="s">
        <v>18</v>
      </c>
      <c r="K471" s="7" t="s">
        <v>19</v>
      </c>
      <c r="L471" s="1" t="s">
        <v>165</v>
      </c>
      <c r="M471" s="5">
        <v>272</v>
      </c>
      <c r="N471" s="1" t="str">
        <f>+Tabla15[[#This Row],[NOMBRE DE LA CAUSA 2017]]</f>
        <v>LESION ENORME</v>
      </c>
    </row>
    <row r="472" spans="1:14" ht="15" customHeight="1">
      <c r="A472" s="1">
        <f>+Tabla15[[#This Row],[1]]</f>
        <v>470</v>
      </c>
      <c r="B472" s="1" t="s">
        <v>1139</v>
      </c>
      <c r="C472" s="1">
        <v>1</v>
      </c>
      <c r="D472" s="1">
        <f>+IF(Tabla15[[#This Row],[NOMBRE DE LA CAUSA 2018]]=0,0,1)</f>
        <v>1</v>
      </c>
      <c r="E472" s="1">
        <f>+E471+Tabla15[[#This Row],[NOMBRE DE LA CAUSA 2019]]</f>
        <v>470</v>
      </c>
      <c r="F472" s="1">
        <f>+Tabla15[[#This Row],[0]]*Tabla15[[#This Row],[NOMBRE DE LA CAUSA 2019]]</f>
        <v>470</v>
      </c>
      <c r="G472" s="7" t="s">
        <v>753</v>
      </c>
      <c r="H472" s="7" t="s">
        <v>1133</v>
      </c>
      <c r="K472" s="1" t="s">
        <v>19</v>
      </c>
      <c r="L472" s="1" t="s">
        <v>1140</v>
      </c>
      <c r="M472" s="5">
        <v>2199</v>
      </c>
      <c r="N472" s="1" t="str">
        <f>+Tabla15[[#This Row],[NOMBRE DE LA CAUSA 2017]]</f>
        <v>LESION POR ACTIVIDAD DEL SECTOR DE HIDROCARBUROS</v>
      </c>
    </row>
    <row r="473" spans="1:14" ht="15" customHeight="1">
      <c r="A473" s="1">
        <f>+Tabla15[[#This Row],[1]]</f>
        <v>471</v>
      </c>
      <c r="B473" s="1" t="s">
        <v>1132</v>
      </c>
      <c r="C473" s="1">
        <v>1</v>
      </c>
      <c r="D473" s="1">
        <f>+IF(Tabla15[[#This Row],[NOMBRE DE LA CAUSA 2018]]=0,0,1)</f>
        <v>1</v>
      </c>
      <c r="E473" s="1">
        <f>+E472+Tabla15[[#This Row],[NOMBRE DE LA CAUSA 2019]]</f>
        <v>471</v>
      </c>
      <c r="F473" s="1">
        <f>+Tabla15[[#This Row],[0]]*Tabla15[[#This Row],[NOMBRE DE LA CAUSA 2019]]</f>
        <v>471</v>
      </c>
      <c r="G473" s="7" t="s">
        <v>753</v>
      </c>
      <c r="H473" s="7" t="s">
        <v>1133</v>
      </c>
      <c r="K473" s="1" t="s">
        <v>19</v>
      </c>
      <c r="L473" s="1" t="s">
        <v>1134</v>
      </c>
      <c r="M473" s="5">
        <v>2196</v>
      </c>
      <c r="N473" s="1" t="str">
        <f>+Tabla15[[#This Row],[NOMBRE DE LA CAUSA 2017]]</f>
        <v>LESION POR ACTIVIDAD MINERA</v>
      </c>
    </row>
    <row r="474" spans="1:14" ht="15" customHeight="1">
      <c r="A474" s="1">
        <f>+Tabla15[[#This Row],[1]]</f>
        <v>472</v>
      </c>
      <c r="B474" s="7" t="s">
        <v>992</v>
      </c>
      <c r="C474" s="1">
        <v>1</v>
      </c>
      <c r="D474" s="1">
        <f>+IF(Tabla15[[#This Row],[NOMBRE DE LA CAUSA 2018]]=0,0,1)</f>
        <v>1</v>
      </c>
      <c r="E474" s="1">
        <f>+E473+Tabla15[[#This Row],[NOMBRE DE LA CAUSA 2019]]</f>
        <v>472</v>
      </c>
      <c r="F474" s="1">
        <f>+Tabla15[[#This Row],[0]]*Tabla15[[#This Row],[NOMBRE DE LA CAUSA 2019]]</f>
        <v>472</v>
      </c>
      <c r="G474" s="7" t="s">
        <v>753</v>
      </c>
      <c r="H474" s="7" t="s">
        <v>993</v>
      </c>
      <c r="I474" s="7"/>
      <c r="J474" s="7"/>
      <c r="K474" s="7" t="s">
        <v>19</v>
      </c>
      <c r="L474" s="1" t="s">
        <v>994</v>
      </c>
      <c r="M474" s="5">
        <v>2134</v>
      </c>
      <c r="N474" s="1" t="str">
        <f>+Tabla15[[#This Row],[NOMBRE DE LA CAUSA 2017]]</f>
        <v>LESION POR ALUD DE TIERRA</v>
      </c>
    </row>
    <row r="475" spans="1:14" ht="15" customHeight="1">
      <c r="A475" s="1">
        <f>+Tabla15[[#This Row],[1]]</f>
        <v>473</v>
      </c>
      <c r="B475" s="7" t="s">
        <v>958</v>
      </c>
      <c r="C475" s="1">
        <v>1</v>
      </c>
      <c r="D475" s="1">
        <f>+IF(Tabla15[[#This Row],[NOMBRE DE LA CAUSA 2018]]=0,0,1)</f>
        <v>1</v>
      </c>
      <c r="E475" s="1">
        <f>+E474+Tabla15[[#This Row],[NOMBRE DE LA CAUSA 2019]]</f>
        <v>473</v>
      </c>
      <c r="F475" s="1">
        <f>+Tabla15[[#This Row],[0]]*Tabla15[[#This Row],[NOMBRE DE LA CAUSA 2019]]</f>
        <v>473</v>
      </c>
      <c r="G475" s="7" t="s">
        <v>753</v>
      </c>
      <c r="H475" s="1" t="s">
        <v>959</v>
      </c>
      <c r="I475" s="7"/>
      <c r="J475" s="7"/>
      <c r="K475" s="7" t="s">
        <v>19</v>
      </c>
      <c r="L475" s="1" t="s">
        <v>960</v>
      </c>
      <c r="M475" s="5">
        <v>2119</v>
      </c>
      <c r="N475" s="1" t="str">
        <f>+Tabla15[[#This Row],[NOMBRE DE LA CAUSA 2017]]</f>
        <v>LESION POR CAIDA DE ARBOL</v>
      </c>
    </row>
    <row r="476" spans="1:14" ht="15" customHeight="1">
      <c r="A476" s="1">
        <f>+Tabla15[[#This Row],[1]]</f>
        <v>474</v>
      </c>
      <c r="B476" s="7" t="s">
        <v>931</v>
      </c>
      <c r="C476" s="1">
        <v>1</v>
      </c>
      <c r="D476" s="1">
        <f>+IF(Tabla15[[#This Row],[NOMBRE DE LA CAUSA 2018]]=0,0,1)</f>
        <v>1</v>
      </c>
      <c r="E476" s="1">
        <f>+E475+Tabla15[[#This Row],[NOMBRE DE LA CAUSA 2019]]</f>
        <v>474</v>
      </c>
      <c r="F476" s="1">
        <f>+Tabla15[[#This Row],[0]]*Tabla15[[#This Row],[NOMBRE DE LA CAUSA 2019]]</f>
        <v>474</v>
      </c>
      <c r="G476" s="7" t="s">
        <v>753</v>
      </c>
      <c r="H476" s="1" t="s">
        <v>932</v>
      </c>
      <c r="I476" s="7"/>
      <c r="K476" s="1" t="s">
        <v>19</v>
      </c>
      <c r="L476" s="1" t="s">
        <v>933</v>
      </c>
      <c r="M476" s="5">
        <v>2107</v>
      </c>
      <c r="N476" s="1" t="str">
        <f>+Tabla15[[#This Row],[NOMBRE DE LA CAUSA 2017]]</f>
        <v>LESION POR CONDUCCION DE ENERGIA ELECTRICA</v>
      </c>
    </row>
    <row r="477" spans="1:14" ht="15" customHeight="1">
      <c r="A477" s="1">
        <f>+Tabla15[[#This Row],[1]]</f>
        <v>475</v>
      </c>
      <c r="B477" s="7" t="s">
        <v>1076</v>
      </c>
      <c r="C477" s="1">
        <v>1</v>
      </c>
      <c r="D477" s="1">
        <f>+IF(Tabla15[[#This Row],[NOMBRE DE LA CAUSA 2018]]=0,0,1)</f>
        <v>1</v>
      </c>
      <c r="E477" s="1">
        <f>+E476+Tabla15[[#This Row],[NOMBRE DE LA CAUSA 2019]]</f>
        <v>475</v>
      </c>
      <c r="F477" s="1">
        <f>+Tabla15[[#This Row],[0]]*Tabla15[[#This Row],[NOMBRE DE LA CAUSA 2019]]</f>
        <v>475</v>
      </c>
      <c r="G477" s="7" t="s">
        <v>753</v>
      </c>
      <c r="H477" s="1" t="s">
        <v>1077</v>
      </c>
      <c r="I477" s="7"/>
      <c r="K477" s="1" t="s">
        <v>19</v>
      </c>
      <c r="L477" s="1" t="s">
        <v>1078</v>
      </c>
      <c r="M477" s="5">
        <v>2170</v>
      </c>
      <c r="N477" s="1" t="str">
        <f>+Tabla15[[#This Row],[NOMBRE DE LA CAUSA 2017]]</f>
        <v>LESION POR FALTA DE ADOPCION DE MEDIDAS DE PROTECCION Y SEGURIDAD</v>
      </c>
    </row>
    <row r="478" spans="1:14" ht="15" customHeight="1">
      <c r="A478" s="1">
        <f>+Tabla15[[#This Row],[1]]</f>
        <v>476</v>
      </c>
      <c r="B478" s="1" t="s">
        <v>952</v>
      </c>
      <c r="C478" s="1">
        <v>1</v>
      </c>
      <c r="D478" s="1">
        <f>+IF(Tabla15[[#This Row],[NOMBRE DE LA CAUSA 2018]]=0,0,1)</f>
        <v>1</v>
      </c>
      <c r="E478" s="1">
        <f>+E477+Tabla15[[#This Row],[NOMBRE DE LA CAUSA 2019]]</f>
        <v>476</v>
      </c>
      <c r="F478" s="1">
        <f>+Tabla15[[#This Row],[0]]*Tabla15[[#This Row],[NOMBRE DE LA CAUSA 2019]]</f>
        <v>476</v>
      </c>
      <c r="G478" s="7" t="s">
        <v>753</v>
      </c>
      <c r="H478" s="1" t="s">
        <v>946</v>
      </c>
      <c r="I478" s="7"/>
      <c r="K478" s="1" t="s">
        <v>19</v>
      </c>
      <c r="L478" s="1" t="s">
        <v>953</v>
      </c>
      <c r="M478" s="5">
        <v>2116</v>
      </c>
      <c r="N478" s="1" t="str">
        <f>+Tabla15[[#This Row],[NOMBRE DE LA CAUSA 2017]]</f>
        <v>LESION POR FALTA DE ILUMINACION EN LA VIA PUBLICA</v>
      </c>
    </row>
    <row r="479" spans="1:14" ht="15" customHeight="1">
      <c r="A479" s="1">
        <f>+Tabla15[[#This Row],[1]]</f>
        <v>477</v>
      </c>
      <c r="B479" s="1" t="s">
        <v>945</v>
      </c>
      <c r="C479" s="1">
        <v>1</v>
      </c>
      <c r="D479" s="1">
        <f>+IF(Tabla15[[#This Row],[NOMBRE DE LA CAUSA 2018]]=0,0,1)</f>
        <v>1</v>
      </c>
      <c r="E479" s="1">
        <f>+E478+Tabla15[[#This Row],[NOMBRE DE LA CAUSA 2019]]</f>
        <v>477</v>
      </c>
      <c r="F479" s="1">
        <f>+Tabla15[[#This Row],[0]]*Tabla15[[#This Row],[NOMBRE DE LA CAUSA 2019]]</f>
        <v>477</v>
      </c>
      <c r="G479" s="7" t="s">
        <v>753</v>
      </c>
      <c r="H479" s="1" t="s">
        <v>946</v>
      </c>
      <c r="K479" s="1" t="s">
        <v>19</v>
      </c>
      <c r="L479" s="14" t="s">
        <v>947</v>
      </c>
      <c r="M479" s="5">
        <v>2113</v>
      </c>
      <c r="N479" s="1" t="str">
        <f>+Tabla15[[#This Row],[NOMBRE DE LA CAUSA 2017]]</f>
        <v>LESION POR FALTA DE SEÑALIZACION EN LA VIA PUBLICA</v>
      </c>
    </row>
    <row r="480" spans="1:14" ht="15" customHeight="1">
      <c r="A480" s="1">
        <f>+Tabla15[[#This Row],[1]]</f>
        <v>478</v>
      </c>
      <c r="B480" s="7" t="s">
        <v>1104</v>
      </c>
      <c r="C480" s="1">
        <v>1</v>
      </c>
      <c r="D480" s="1">
        <f>+IF(Tabla15[[#This Row],[NOMBRE DE LA CAUSA 2018]]=0,0,1)</f>
        <v>1</v>
      </c>
      <c r="E480" s="1">
        <f>+E479+Tabla15[[#This Row],[NOMBRE DE LA CAUSA 2019]]</f>
        <v>478</v>
      </c>
      <c r="F480" s="1">
        <f>+Tabla15[[#This Row],[0]]*Tabla15[[#This Row],[NOMBRE DE LA CAUSA 2019]]</f>
        <v>478</v>
      </c>
      <c r="G480" s="7" t="s">
        <v>753</v>
      </c>
      <c r="H480" s="1" t="s">
        <v>1096</v>
      </c>
      <c r="I480" s="7"/>
      <c r="J480" s="7"/>
      <c r="K480" s="7" t="s">
        <v>19</v>
      </c>
      <c r="L480" s="1" t="s">
        <v>1105</v>
      </c>
      <c r="M480" s="5">
        <v>2183</v>
      </c>
      <c r="N480" s="1" t="str">
        <f>+Tabla15[[#This Row],[NOMBRE DE LA CAUSA 2017]]</f>
        <v>LESION POR INCUMPLIMIENTO DEL DEBER DE SEGURIDAD EN LA ATENCION HOSPITALARIA</v>
      </c>
    </row>
    <row r="481" spans="1:14" ht="15" customHeight="1">
      <c r="A481" s="1">
        <f>+Tabla15[[#This Row],[1]]</f>
        <v>479</v>
      </c>
      <c r="B481" s="15" t="s">
        <v>1083</v>
      </c>
      <c r="C481" s="1">
        <v>1</v>
      </c>
      <c r="D481" s="1">
        <f>+IF(Tabla15[[#This Row],[NOMBRE DE LA CAUSA 2018]]=0,0,1)</f>
        <v>1</v>
      </c>
      <c r="E481" s="1">
        <f>+E480+Tabla15[[#This Row],[NOMBRE DE LA CAUSA 2019]]</f>
        <v>479</v>
      </c>
      <c r="F481" s="1">
        <f>+Tabla15[[#This Row],[0]]*Tabla15[[#This Row],[NOMBRE DE LA CAUSA 2019]]</f>
        <v>479</v>
      </c>
      <c r="G481" s="7" t="s">
        <v>753</v>
      </c>
      <c r="H481" s="1" t="s">
        <v>1077</v>
      </c>
      <c r="K481" s="1" t="s">
        <v>19</v>
      </c>
      <c r="L481" s="1" t="s">
        <v>1084</v>
      </c>
      <c r="M481" s="5">
        <v>2173</v>
      </c>
      <c r="N481" s="1" t="str">
        <f>+Tabla15[[#This Row],[NOMBRE DE LA CAUSA 2017]]</f>
        <v>LESION POR INDEBIDA O INSUFICIENTE ADOPCION DE MEDIDAS DE PROTECCION Y SEGURIDAD</v>
      </c>
    </row>
    <row r="482" spans="1:14" ht="15" customHeight="1">
      <c r="A482" s="1">
        <f>+Tabla15[[#This Row],[1]]</f>
        <v>480</v>
      </c>
      <c r="B482" s="1" t="s">
        <v>1108</v>
      </c>
      <c r="C482" s="1">
        <v>1</v>
      </c>
      <c r="D482" s="1">
        <f>+IF(Tabla15[[#This Row],[NOMBRE DE LA CAUSA 2018]]=0,0,1)</f>
        <v>1</v>
      </c>
      <c r="E482" s="1">
        <f>+E481+Tabla15[[#This Row],[NOMBRE DE LA CAUSA 2019]]</f>
        <v>480</v>
      </c>
      <c r="F482" s="1">
        <f>+Tabla15[[#This Row],[0]]*Tabla15[[#This Row],[NOMBRE DE LA CAUSA 2019]]</f>
        <v>480</v>
      </c>
      <c r="G482" s="7" t="s">
        <v>753</v>
      </c>
      <c r="H482" s="1" t="s">
        <v>1096</v>
      </c>
      <c r="K482" s="1" t="s">
        <v>19</v>
      </c>
      <c r="L482" s="1" t="s">
        <v>1109</v>
      </c>
      <c r="M482" s="5">
        <v>2185</v>
      </c>
      <c r="N482" s="1" t="str">
        <f>+Tabla15[[#This Row],[NOMBRE DE LA CAUSA 2017]]</f>
        <v>LESION POR INDEBIDA PRESTACION DEL SERVICIO DE SALUD</v>
      </c>
    </row>
    <row r="483" spans="1:14" ht="15" customHeight="1">
      <c r="A483" s="1">
        <f>+Tabla15[[#This Row],[1]]</f>
        <v>481</v>
      </c>
      <c r="B483" s="7" t="s">
        <v>1095</v>
      </c>
      <c r="C483" s="1">
        <v>1</v>
      </c>
      <c r="D483" s="1">
        <f>+IF(Tabla15[[#This Row],[NOMBRE DE LA CAUSA 2018]]=0,0,1)</f>
        <v>1</v>
      </c>
      <c r="E483" s="1">
        <f>+E482+Tabla15[[#This Row],[NOMBRE DE LA CAUSA 2019]]</f>
        <v>481</v>
      </c>
      <c r="F483" s="1">
        <f>+Tabla15[[#This Row],[0]]*Tabla15[[#This Row],[NOMBRE DE LA CAUSA 2019]]</f>
        <v>481</v>
      </c>
      <c r="G483" s="7" t="s">
        <v>753</v>
      </c>
      <c r="H483" s="1" t="s">
        <v>1096</v>
      </c>
      <c r="I483" s="7"/>
      <c r="J483" s="7"/>
      <c r="K483" s="7" t="s">
        <v>19</v>
      </c>
      <c r="L483" s="1" t="s">
        <v>1097</v>
      </c>
      <c r="M483" s="5">
        <v>2179</v>
      </c>
      <c r="N483" s="1" t="str">
        <f>+Tabla15[[#This Row],[NOMBRE DE LA CAUSA 2017]]</f>
        <v>LESION POR INDEBIDA PRESTACION DEL SERVICIO DE SALUD GINECO OBSTETRICO</v>
      </c>
    </row>
    <row r="484" spans="1:14" ht="15" customHeight="1">
      <c r="A484" s="1">
        <f>+Tabla15[[#This Row],[1]]</f>
        <v>482</v>
      </c>
      <c r="B484" s="1" t="s">
        <v>1100</v>
      </c>
      <c r="C484" s="1">
        <v>1</v>
      </c>
      <c r="D484" s="1">
        <f>+IF(Tabla15[[#This Row],[NOMBRE DE LA CAUSA 2018]]=0,0,1)</f>
        <v>1</v>
      </c>
      <c r="E484" s="1">
        <f>+E483+Tabla15[[#This Row],[NOMBRE DE LA CAUSA 2019]]</f>
        <v>482</v>
      </c>
      <c r="F484" s="1">
        <f>+Tabla15[[#This Row],[0]]*Tabla15[[#This Row],[NOMBRE DE LA CAUSA 2019]]</f>
        <v>482</v>
      </c>
      <c r="G484" s="7" t="s">
        <v>753</v>
      </c>
      <c r="H484" s="1" t="s">
        <v>1096</v>
      </c>
      <c r="K484" s="1" t="s">
        <v>19</v>
      </c>
      <c r="L484" s="1" t="s">
        <v>1101</v>
      </c>
      <c r="M484" s="5">
        <v>2181</v>
      </c>
      <c r="N484" s="1" t="str">
        <f>+Tabla15[[#This Row],[NOMBRE DE LA CAUSA 2017]]</f>
        <v>LESION POR INDEBIDO CONSENTIMIENTO INFORMADO EN LA PRESTACION DEL SERVICIO DE SALUD</v>
      </c>
    </row>
    <row r="485" spans="1:14" ht="15" customHeight="1">
      <c r="A485" s="1">
        <f>+Tabla15[[#This Row],[1]]</f>
        <v>483</v>
      </c>
      <c r="B485" s="1" t="s">
        <v>999</v>
      </c>
      <c r="C485" s="1">
        <v>1</v>
      </c>
      <c r="D485" s="1">
        <f>+IF(Tabla15[[#This Row],[NOMBRE DE LA CAUSA 2018]]=0,0,1)</f>
        <v>1</v>
      </c>
      <c r="E485" s="1">
        <f>+E484+Tabla15[[#This Row],[NOMBRE DE LA CAUSA 2019]]</f>
        <v>483</v>
      </c>
      <c r="F485" s="1">
        <f>+Tabla15[[#This Row],[0]]*Tabla15[[#This Row],[NOMBRE DE LA CAUSA 2019]]</f>
        <v>483</v>
      </c>
      <c r="G485" s="7" t="s">
        <v>753</v>
      </c>
      <c r="H485" s="1" t="s">
        <v>1000</v>
      </c>
      <c r="K485" s="1" t="s">
        <v>19</v>
      </c>
      <c r="L485" s="1" t="s">
        <v>1001</v>
      </c>
      <c r="M485" s="5">
        <v>2137</v>
      </c>
      <c r="N485" s="1" t="str">
        <f>+Tabla15[[#This Row],[NOMBRE DE LA CAUSA 2017]]</f>
        <v>LESION POR INUNDACION</v>
      </c>
    </row>
    <row r="486" spans="1:14" ht="15" customHeight="1">
      <c r="A486" s="1">
        <f>+Tabla15[[#This Row],[1]]</f>
        <v>484</v>
      </c>
      <c r="B486" s="16" t="s">
        <v>1089</v>
      </c>
      <c r="C486" s="1">
        <v>1</v>
      </c>
      <c r="D486" s="1">
        <f>+IF(Tabla15[[#This Row],[NOMBRE DE LA CAUSA 2018]]=0,0,1)</f>
        <v>1</v>
      </c>
      <c r="E486" s="1">
        <f>+E485+Tabla15[[#This Row],[NOMBRE DE LA CAUSA 2019]]</f>
        <v>484</v>
      </c>
      <c r="F486" s="1">
        <f>+Tabla15[[#This Row],[0]]*Tabla15[[#This Row],[NOMBRE DE LA CAUSA 2019]]</f>
        <v>484</v>
      </c>
      <c r="G486" s="7" t="s">
        <v>753</v>
      </c>
      <c r="H486" s="1" t="s">
        <v>1077</v>
      </c>
      <c r="I486" s="7"/>
      <c r="J486" s="7"/>
      <c r="K486" s="7" t="s">
        <v>19</v>
      </c>
      <c r="L486" s="1" t="s">
        <v>1090</v>
      </c>
      <c r="M486" s="5">
        <v>2176</v>
      </c>
      <c r="N486" s="1" t="str">
        <f>+Tabla15[[#This Row],[NOMBRE DE LA CAUSA 2017]]</f>
        <v>LESION POR MODIFICACION O REDUCCION DE LAS MEDIDAS DE PROTECCION Y SEGURIDAD</v>
      </c>
    </row>
    <row r="487" spans="1:14" ht="15" customHeight="1">
      <c r="A487" s="1">
        <f>+Tabla15[[#This Row],[1]]</f>
        <v>485</v>
      </c>
      <c r="B487" s="1" t="s">
        <v>965</v>
      </c>
      <c r="C487" s="1">
        <v>1</v>
      </c>
      <c r="D487" s="1">
        <f>+IF(Tabla15[[#This Row],[NOMBRE DE LA CAUSA 2018]]=0,0,1)</f>
        <v>1</v>
      </c>
      <c r="E487" s="1">
        <f>+E486+Tabla15[[#This Row],[NOMBRE DE LA CAUSA 2019]]</f>
        <v>485</v>
      </c>
      <c r="F487" s="1">
        <f>+Tabla15[[#This Row],[0]]*Tabla15[[#This Row],[NOMBRE DE LA CAUSA 2019]]</f>
        <v>485</v>
      </c>
      <c r="G487" s="7" t="s">
        <v>753</v>
      </c>
      <c r="H487" s="1" t="s">
        <v>966</v>
      </c>
      <c r="K487" s="1" t="s">
        <v>19</v>
      </c>
      <c r="L487" s="1" t="s">
        <v>967</v>
      </c>
      <c r="M487" s="5">
        <v>2122</v>
      </c>
      <c r="N487" s="1" t="str">
        <f>+Tabla15[[#This Row],[NOMBRE DE LA CAUSA 2017]]</f>
        <v>LESION POR RUINA DE EDIFICACION PUBLICA</v>
      </c>
    </row>
    <row r="488" spans="1:14" ht="15" customHeight="1">
      <c r="A488" s="1">
        <f>+Tabla15[[#This Row],[1]]</f>
        <v>486</v>
      </c>
      <c r="B488" s="1" t="s">
        <v>1061</v>
      </c>
      <c r="C488" s="1">
        <v>1</v>
      </c>
      <c r="D488" s="1">
        <f>+IF(Tabla15[[#This Row],[NOMBRE DE LA CAUSA 2018]]=0,0,1)</f>
        <v>1</v>
      </c>
      <c r="E488" s="1">
        <f>+E487+Tabla15[[#This Row],[NOMBRE DE LA CAUSA 2019]]</f>
        <v>486</v>
      </c>
      <c r="F488" s="1">
        <f>+Tabla15[[#This Row],[0]]*Tabla15[[#This Row],[NOMBRE DE LA CAUSA 2019]]</f>
        <v>486</v>
      </c>
      <c r="G488" s="7" t="s">
        <v>753</v>
      </c>
      <c r="H488" s="1" t="s">
        <v>1062</v>
      </c>
      <c r="K488" s="1" t="s">
        <v>19</v>
      </c>
      <c r="L488" s="1" t="s">
        <v>1063</v>
      </c>
      <c r="M488" s="5">
        <v>2164</v>
      </c>
      <c r="N488" s="1" t="str">
        <f>+Tabla15[[#This Row],[NOMBRE DE LA CAUSA 2017]]</f>
        <v>LESION POR SEMOVIENTE DE PROPIEDAD DEL ESTADO</v>
      </c>
    </row>
    <row r="489" spans="1:14" ht="15" customHeight="1">
      <c r="A489" s="1">
        <f>+Tabla15[[#This Row],[1]]</f>
        <v>487</v>
      </c>
      <c r="B489" s="1" t="s">
        <v>1050</v>
      </c>
      <c r="C489" s="1">
        <v>1</v>
      </c>
      <c r="D489" s="1">
        <f>+IF(Tabla15[[#This Row],[NOMBRE DE LA CAUSA 2018]]=0,0,1)</f>
        <v>1</v>
      </c>
      <c r="E489" s="1">
        <f>+E488+Tabla15[[#This Row],[NOMBRE DE LA CAUSA 2019]]</f>
        <v>487</v>
      </c>
      <c r="F489" s="1">
        <f>+Tabla15[[#This Row],[0]]*Tabla15[[#This Row],[NOMBRE DE LA CAUSA 2019]]</f>
        <v>487</v>
      </c>
      <c r="G489" s="7" t="s">
        <v>753</v>
      </c>
      <c r="H489" s="7" t="s">
        <v>1051</v>
      </c>
      <c r="I489" s="7"/>
      <c r="J489" s="7"/>
      <c r="K489" s="7" t="s">
        <v>19</v>
      </c>
      <c r="L489" s="1" t="s">
        <v>1052</v>
      </c>
      <c r="M489" s="5">
        <v>2159</v>
      </c>
      <c r="N489" s="1" t="str">
        <f>+Tabla15[[#This Row],[NOMBRE DE LA CAUSA 2017]]</f>
        <v>LESION POR USO EXCESIVO DE LA FUERZA</v>
      </c>
    </row>
    <row r="490" spans="1:14" ht="15" customHeight="1">
      <c r="A490" s="1">
        <f>+Tabla15[[#This Row],[1]]</f>
        <v>488</v>
      </c>
      <c r="B490" s="1" t="s">
        <v>938</v>
      </c>
      <c r="C490" s="1">
        <v>1</v>
      </c>
      <c r="D490" s="1">
        <f>+IF(Tabla15[[#This Row],[NOMBRE DE LA CAUSA 2018]]=0,0,1)</f>
        <v>1</v>
      </c>
      <c r="E490" s="1">
        <f>+E489+Tabla15[[#This Row],[NOMBRE DE LA CAUSA 2019]]</f>
        <v>488</v>
      </c>
      <c r="F490" s="1">
        <f>+Tabla15[[#This Row],[0]]*Tabla15[[#This Row],[NOMBRE DE LA CAUSA 2019]]</f>
        <v>488</v>
      </c>
      <c r="G490" s="7" t="s">
        <v>753</v>
      </c>
      <c r="H490" s="1" t="s">
        <v>939</v>
      </c>
      <c r="K490" s="1" t="s">
        <v>19</v>
      </c>
      <c r="L490" s="15" t="s">
        <v>940</v>
      </c>
      <c r="M490" s="5">
        <v>2110</v>
      </c>
      <c r="N490" s="1" t="str">
        <f>+Tabla15[[#This Row],[NOMBRE DE LA CAUSA 2017]]</f>
        <v>LESION POR VIA PUBLICA EN MAL ESTADO</v>
      </c>
    </row>
    <row r="491" spans="1:14" ht="15" customHeight="1">
      <c r="A491" s="1">
        <f>+Tabla15[[#This Row],[1]]</f>
        <v>489</v>
      </c>
      <c r="B491" s="6" t="s">
        <v>786</v>
      </c>
      <c r="C491" s="1">
        <v>1</v>
      </c>
      <c r="D491" s="1">
        <f>+IF(Tabla15[[#This Row],[NOMBRE DE LA CAUSA 2018]]=0,0,1)</f>
        <v>1</v>
      </c>
      <c r="E491" s="1">
        <f>+E490+Tabla15[[#This Row],[NOMBRE DE LA CAUSA 2019]]</f>
        <v>489</v>
      </c>
      <c r="F491" s="1">
        <f>+Tabla15[[#This Row],[0]]*Tabla15[[#This Row],[NOMBRE DE LA CAUSA 2019]]</f>
        <v>489</v>
      </c>
      <c r="G491" s="7" t="s">
        <v>746</v>
      </c>
      <c r="H491" s="7"/>
      <c r="I491" s="7"/>
      <c r="J491" s="7"/>
      <c r="K491" s="7" t="s">
        <v>19</v>
      </c>
      <c r="L491" s="6" t="s">
        <v>787</v>
      </c>
      <c r="M491" s="5">
        <v>2042</v>
      </c>
      <c r="N491" s="1" t="str">
        <f>+Tabla15[[#This Row],[NOMBRE DE LA CAUSA 2017]]</f>
        <v>MAYOR PERMANENCIA DE OBRA</v>
      </c>
    </row>
    <row r="492" spans="1:14" ht="15" customHeight="1">
      <c r="A492" s="1">
        <f>+Tabla15[[#This Row],[1]]</f>
        <v>490</v>
      </c>
      <c r="B492" s="7" t="s">
        <v>788</v>
      </c>
      <c r="C492" s="1">
        <v>1</v>
      </c>
      <c r="D492" s="1">
        <f>+IF(Tabla15[[#This Row],[NOMBRE DE LA CAUSA 2018]]=0,0,1)</f>
        <v>1</v>
      </c>
      <c r="E492" s="1">
        <f>+E491+Tabla15[[#This Row],[NOMBRE DE LA CAUSA 2019]]</f>
        <v>490</v>
      </c>
      <c r="F492" s="1">
        <f>+Tabla15[[#This Row],[0]]*Tabla15[[#This Row],[NOMBRE DE LA CAUSA 2019]]</f>
        <v>490</v>
      </c>
      <c r="G492" s="7" t="s">
        <v>746</v>
      </c>
      <c r="H492" s="7"/>
      <c r="I492" s="7"/>
      <c r="J492" s="7"/>
      <c r="K492" s="7" t="s">
        <v>19</v>
      </c>
      <c r="L492" s="11" t="s">
        <v>789</v>
      </c>
      <c r="M492" s="5">
        <v>2043</v>
      </c>
      <c r="N492" s="1" t="str">
        <f>+Tabla15[[#This Row],[NOMBRE DE LA CAUSA 2017]]</f>
        <v>MAYORES CANTIDADES, SOBRECOSTOS Y OBRAS ADICIONALES EN CONTRATO DE OBRA A PRECIO GLOBAL</v>
      </c>
    </row>
    <row r="493" spans="1:14" ht="15" customHeight="1">
      <c r="A493" s="1">
        <f>+Tabla15[[#This Row],[1]]</f>
        <v>491</v>
      </c>
      <c r="B493" s="7" t="s">
        <v>790</v>
      </c>
      <c r="C493" s="1">
        <v>1</v>
      </c>
      <c r="D493" s="1">
        <f>+IF(Tabla15[[#This Row],[NOMBRE DE LA CAUSA 2018]]=0,0,1)</f>
        <v>1</v>
      </c>
      <c r="E493" s="1">
        <f>+E492+Tabla15[[#This Row],[NOMBRE DE LA CAUSA 2019]]</f>
        <v>491</v>
      </c>
      <c r="F493" s="1">
        <f>+Tabla15[[#This Row],[0]]*Tabla15[[#This Row],[NOMBRE DE LA CAUSA 2019]]</f>
        <v>491</v>
      </c>
      <c r="G493" s="7" t="s">
        <v>746</v>
      </c>
      <c r="H493" s="7"/>
      <c r="I493" s="7"/>
      <c r="J493" s="7"/>
      <c r="K493" s="7" t="s">
        <v>19</v>
      </c>
      <c r="L493" s="11" t="s">
        <v>791</v>
      </c>
      <c r="M493" s="5">
        <v>2044</v>
      </c>
      <c r="N493" s="1" t="str">
        <f>+Tabla15[[#This Row],[NOMBRE DE LA CAUSA 2017]]</f>
        <v>MAYORES CANTIDADES, SOBRECOSTOS Y OBRAS ADICIONALES EN CONTRATO DE OBRA A PRECIO UNITARIO</v>
      </c>
    </row>
    <row r="494" spans="1:14" ht="15" customHeight="1">
      <c r="A494" s="1">
        <f>+Tabla15[[#This Row],[1]]</f>
        <v>492</v>
      </c>
      <c r="B494" s="7" t="s">
        <v>792</v>
      </c>
      <c r="C494" s="1">
        <v>1</v>
      </c>
      <c r="D494" s="1">
        <f>+IF(Tabla15[[#This Row],[NOMBRE DE LA CAUSA 2018]]=0,0,1)</f>
        <v>1</v>
      </c>
      <c r="E494" s="1">
        <f>+E493+Tabla15[[#This Row],[NOMBRE DE LA CAUSA 2019]]</f>
        <v>492</v>
      </c>
      <c r="F494" s="1">
        <f>+Tabla15[[#This Row],[0]]*Tabla15[[#This Row],[NOMBRE DE LA CAUSA 2019]]</f>
        <v>492</v>
      </c>
      <c r="G494" s="7" t="s">
        <v>746</v>
      </c>
      <c r="H494" s="7"/>
      <c r="I494" s="7"/>
      <c r="J494" s="7"/>
      <c r="K494" s="7" t="s">
        <v>19</v>
      </c>
      <c r="L494" s="11" t="s">
        <v>793</v>
      </c>
      <c r="M494" s="5">
        <v>2045</v>
      </c>
      <c r="N494" s="1" t="str">
        <f>+Tabla15[[#This Row],[NOMBRE DE LA CAUSA 2017]]</f>
        <v>MAYORES CANTIDADES, SOBRECOSTOS Y OBRAS ADICIONALES POR EVENTO DE FUERZA MAYOR</v>
      </c>
    </row>
    <row r="495" spans="1:14" ht="15" customHeight="1">
      <c r="A495" s="1">
        <f>+Tabla15[[#This Row],[1]]</f>
        <v>493</v>
      </c>
      <c r="B495" s="1" t="s">
        <v>794</v>
      </c>
      <c r="C495" s="1">
        <v>1</v>
      </c>
      <c r="D495" s="1">
        <f>+IF(Tabla15[[#This Row],[NOMBRE DE LA CAUSA 2018]]=0,0,1)</f>
        <v>1</v>
      </c>
      <c r="E495" s="1">
        <f>+E494+Tabla15[[#This Row],[NOMBRE DE LA CAUSA 2019]]</f>
        <v>493</v>
      </c>
      <c r="F495" s="1">
        <f>+Tabla15[[#This Row],[0]]*Tabla15[[#This Row],[NOMBRE DE LA CAUSA 2019]]</f>
        <v>493</v>
      </c>
      <c r="G495" s="7" t="s">
        <v>746</v>
      </c>
      <c r="K495" s="1" t="s">
        <v>19</v>
      </c>
      <c r="L495" s="6" t="s">
        <v>795</v>
      </c>
      <c r="M495" s="5">
        <v>2046</v>
      </c>
      <c r="N495" s="1" t="str">
        <f>+Tabla15[[#This Row],[NOMBRE DE LA CAUSA 2017]]</f>
        <v>MODIFICACION Y/O REVISION DE LAS PRESTACIONES CONTRACTUALES</v>
      </c>
    </row>
    <row r="496" spans="1:14" ht="15" customHeight="1">
      <c r="A496" s="1">
        <f>+Tabla15[[#This Row],[1]]</f>
        <v>494</v>
      </c>
      <c r="B496" s="1" t="s">
        <v>796</v>
      </c>
      <c r="C496" s="1">
        <v>1</v>
      </c>
      <c r="D496" s="1">
        <f>+IF(Tabla15[[#This Row],[NOMBRE DE LA CAUSA 2018]]=0,0,1)</f>
        <v>1</v>
      </c>
      <c r="E496" s="1">
        <f>+E495+Tabla15[[#This Row],[NOMBRE DE LA CAUSA 2019]]</f>
        <v>494</v>
      </c>
      <c r="F496" s="1">
        <f>+Tabla15[[#This Row],[0]]*Tabla15[[#This Row],[NOMBRE DE LA CAUSA 2019]]</f>
        <v>494</v>
      </c>
      <c r="G496" s="7" t="s">
        <v>746</v>
      </c>
      <c r="K496" s="1" t="s">
        <v>19</v>
      </c>
      <c r="L496" s="6" t="s">
        <v>797</v>
      </c>
      <c r="M496" s="5">
        <v>2047</v>
      </c>
      <c r="N496" s="1" t="str">
        <f>+Tabla15[[#This Row],[NOMBRE DE LA CAUSA 2017]]</f>
        <v>MODIFICACION Y/O REVISION DEL PLAZO CONTRACTUAL</v>
      </c>
    </row>
    <row r="497" spans="1:14" ht="15" customHeight="1">
      <c r="A497" s="1">
        <f>+Tabla15[[#This Row],[1]]</f>
        <v>495</v>
      </c>
      <c r="B497" s="1" t="s">
        <v>1147</v>
      </c>
      <c r="C497" s="1">
        <v>1</v>
      </c>
      <c r="D497" s="1">
        <f>+IF(Tabla15[[#This Row],[NOMBRE DE LA CAUSA 2018]]=0,0,1)</f>
        <v>1</v>
      </c>
      <c r="E497" s="1">
        <f>+E496+Tabla15[[#This Row],[NOMBRE DE LA CAUSA 2019]]</f>
        <v>495</v>
      </c>
      <c r="F497" s="1">
        <f>+Tabla15[[#This Row],[0]]*Tabla15[[#This Row],[NOMBRE DE LA CAUSA 2019]]</f>
        <v>495</v>
      </c>
      <c r="G497" s="7" t="s">
        <v>746</v>
      </c>
      <c r="K497" s="1" t="s">
        <v>19</v>
      </c>
      <c r="L497" s="1" t="s">
        <v>1148</v>
      </c>
      <c r="M497" s="5">
        <v>2203</v>
      </c>
      <c r="N497" s="1" t="str">
        <f>+Tabla15[[#This Row],[NOMBRE DE LA CAUSA 2017]]</f>
        <v>MORA EN LA ENTREGA DE BIEN EMBARGADO O SECUESTRADO</v>
      </c>
    </row>
    <row r="498" spans="1:14" ht="15" customHeight="1">
      <c r="A498" s="1">
        <f>+Tabla15[[#This Row],[1]]</f>
        <v>496</v>
      </c>
      <c r="B498" s="1" t="s">
        <v>1059</v>
      </c>
      <c r="C498" s="1">
        <v>1</v>
      </c>
      <c r="D498" s="1">
        <f>+IF(Tabla15[[#This Row],[NOMBRE DE LA CAUSA 2018]]=0,0,1)</f>
        <v>1</v>
      </c>
      <c r="E498" s="1">
        <f>+E497+Tabla15[[#This Row],[NOMBRE DE LA CAUSA 2019]]</f>
        <v>496</v>
      </c>
      <c r="F498" s="1">
        <f>+Tabla15[[#This Row],[0]]*Tabla15[[#This Row],[NOMBRE DE LA CAUSA 2019]]</f>
        <v>496</v>
      </c>
      <c r="G498" s="7" t="s">
        <v>746</v>
      </c>
      <c r="K498" s="1" t="s">
        <v>19</v>
      </c>
      <c r="L498" s="1" t="s">
        <v>1060</v>
      </c>
      <c r="M498" s="5">
        <v>2163</v>
      </c>
      <c r="N498" s="1" t="str">
        <f>+Tabla15[[#This Row],[NOMBRE DE LA CAUSA 2017]]</f>
        <v>MORA EN LA ENTREGA DE BIEN INCAUTADO U OCUPADO EN UN PROCESO PENAL</v>
      </c>
    </row>
    <row r="499" spans="1:14" ht="15" customHeight="1">
      <c r="A499" s="1">
        <f>+Tabla15[[#This Row],[1]]</f>
        <v>497</v>
      </c>
      <c r="B499" s="1" t="s">
        <v>198</v>
      </c>
      <c r="C499" s="1">
        <v>1</v>
      </c>
      <c r="D499" s="1">
        <f>+IF(Tabla15[[#This Row],[NOMBRE DE LA CAUSA 2018]]=0,0,1)</f>
        <v>1</v>
      </c>
      <c r="E499" s="1">
        <f>+E498+Tabla15[[#This Row],[NOMBRE DE LA CAUSA 2019]]</f>
        <v>497</v>
      </c>
      <c r="F499" s="1">
        <f>+Tabla15[[#This Row],[0]]*Tabla15[[#This Row],[NOMBRE DE LA CAUSA 2019]]</f>
        <v>497</v>
      </c>
      <c r="G499" s="7" t="s">
        <v>17</v>
      </c>
      <c r="J499" s="1" t="s">
        <v>18</v>
      </c>
      <c r="K499" s="1" t="s">
        <v>19</v>
      </c>
      <c r="L499" s="1" t="s">
        <v>199</v>
      </c>
      <c r="M499" s="5">
        <v>321</v>
      </c>
      <c r="N499" s="1" t="str">
        <f>+Tabla15[[#This Row],[NOMBRE DE LA CAUSA 2017]]</f>
        <v>MUERTE ACCIDENTAL O FORTUITA A CONSCRIPTO</v>
      </c>
    </row>
    <row r="500" spans="1:14" ht="15" customHeight="1">
      <c r="A500" s="1">
        <f>+Tabla15[[#This Row],[1]]</f>
        <v>498</v>
      </c>
      <c r="B500" s="1" t="s">
        <v>372</v>
      </c>
      <c r="C500" s="1">
        <v>1</v>
      </c>
      <c r="D500" s="1">
        <f>+IF(Tabla15[[#This Row],[NOMBRE DE LA CAUSA 2018]]=0,0,1)</f>
        <v>1</v>
      </c>
      <c r="E500" s="1">
        <f>+E499+Tabla15[[#This Row],[NOMBRE DE LA CAUSA 2019]]</f>
        <v>498</v>
      </c>
      <c r="F500" s="1">
        <f>+Tabla15[[#This Row],[0]]*Tabla15[[#This Row],[NOMBRE DE LA CAUSA 2019]]</f>
        <v>498</v>
      </c>
      <c r="G500" s="7" t="s">
        <v>17</v>
      </c>
      <c r="J500" s="1" t="s">
        <v>18</v>
      </c>
      <c r="K500" s="1" t="s">
        <v>19</v>
      </c>
      <c r="L500" s="1" t="s">
        <v>373</v>
      </c>
      <c r="M500" s="5">
        <v>732</v>
      </c>
      <c r="N500" s="1" t="str">
        <f>+Tabla15[[#This Row],[NOMBRE DE LA CAUSA 2017]]</f>
        <v>MUERTE ACCIDENTAL O FORTUITA A MIEMBRO VOLUNTARIO DE LA FUERZA PUBLICA</v>
      </c>
    </row>
    <row r="501" spans="1:14" ht="15" customHeight="1">
      <c r="A501" s="1">
        <f>+Tabla15[[#This Row],[1]]</f>
        <v>499</v>
      </c>
      <c r="B501" s="1" t="s">
        <v>927</v>
      </c>
      <c r="C501" s="1">
        <v>1</v>
      </c>
      <c r="D501" s="1">
        <f>+IF(Tabla15[[#This Row],[NOMBRE DE LA CAUSA 2018]]=0,0,1)</f>
        <v>1</v>
      </c>
      <c r="E501" s="1">
        <f>+E500+Tabla15[[#This Row],[NOMBRE DE LA CAUSA 2019]]</f>
        <v>499</v>
      </c>
      <c r="F501" s="1">
        <f>+Tabla15[[#This Row],[0]]*Tabla15[[#This Row],[NOMBRE DE LA CAUSA 2019]]</f>
        <v>499</v>
      </c>
      <c r="G501" s="7" t="s">
        <v>753</v>
      </c>
      <c r="H501" s="1" t="s">
        <v>919</v>
      </c>
      <c r="K501" s="1" t="s">
        <v>19</v>
      </c>
      <c r="L501" s="1" t="s">
        <v>928</v>
      </c>
      <c r="M501" s="5">
        <v>2105</v>
      </c>
      <c r="N501" s="1" t="str">
        <f>+Tabla15[[#This Row],[NOMBRE DE LA CAUSA 2017]]</f>
        <v>MUERTE ACCIDENTAL O FORTUITA A RECLUSO</v>
      </c>
    </row>
    <row r="502" spans="1:14" ht="15" customHeight="1">
      <c r="A502" s="1">
        <f>+Tabla15[[#This Row],[1]]</f>
        <v>500</v>
      </c>
      <c r="B502" s="1" t="s">
        <v>825</v>
      </c>
      <c r="C502" s="1">
        <v>1</v>
      </c>
      <c r="D502" s="1">
        <f>+IF(Tabla15[[#This Row],[NOMBRE DE LA CAUSA 2018]]=0,0,1)</f>
        <v>1</v>
      </c>
      <c r="E502" s="1">
        <f>+E501+Tabla15[[#This Row],[NOMBRE DE LA CAUSA 2019]]</f>
        <v>500</v>
      </c>
      <c r="F502" s="1">
        <f>+Tabla15[[#This Row],[0]]*Tabla15[[#This Row],[NOMBRE DE LA CAUSA 2019]]</f>
        <v>500</v>
      </c>
      <c r="G502" s="7" t="s">
        <v>753</v>
      </c>
      <c r="H502" s="7" t="s">
        <v>823</v>
      </c>
      <c r="I502" s="7"/>
      <c r="J502" s="7"/>
      <c r="K502" s="7" t="s">
        <v>19</v>
      </c>
      <c r="L502" s="1" t="s">
        <v>826</v>
      </c>
      <c r="M502" s="5">
        <v>2059</v>
      </c>
      <c r="N502" s="1" t="str">
        <f>+Tabla15[[#This Row],[NOMBRE DE LA CAUSA 2017]]</f>
        <v>MUERTE AUTO INFLIGIDA DE CONSCRIPTO</v>
      </c>
    </row>
    <row r="503" spans="1:14" ht="15" customHeight="1">
      <c r="A503" s="1">
        <f>+Tabla15[[#This Row],[1]]</f>
        <v>501</v>
      </c>
      <c r="B503" s="7" t="s">
        <v>856</v>
      </c>
      <c r="C503" s="1">
        <v>1</v>
      </c>
      <c r="D503" s="1">
        <f>+IF(Tabla15[[#This Row],[NOMBRE DE LA CAUSA 2018]]=0,0,1)</f>
        <v>1</v>
      </c>
      <c r="E503" s="1">
        <f>+E502+Tabla15[[#This Row],[NOMBRE DE LA CAUSA 2019]]</f>
        <v>501</v>
      </c>
      <c r="F503" s="1">
        <f>+Tabla15[[#This Row],[0]]*Tabla15[[#This Row],[NOMBRE DE LA CAUSA 2019]]</f>
        <v>501</v>
      </c>
      <c r="G503" s="7" t="s">
        <v>753</v>
      </c>
      <c r="H503" s="1" t="s">
        <v>854</v>
      </c>
      <c r="I503" s="7"/>
      <c r="J503" s="7"/>
      <c r="K503" s="7" t="s">
        <v>19</v>
      </c>
      <c r="L503" s="8" t="s">
        <v>857</v>
      </c>
      <c r="M503" s="5">
        <v>2073</v>
      </c>
      <c r="N503" s="1" t="str">
        <f>+Tabla15[[#This Row],[NOMBRE DE LA CAUSA 2017]]</f>
        <v>MUERTE AUTO INFLIGIDA DE MIEMBRO VOLUNTARIO DE LA FUERZA PUBLICA</v>
      </c>
    </row>
    <row r="504" spans="1:14" ht="15" customHeight="1">
      <c r="A504" s="1">
        <f>+Tabla15[[#This Row],[1]]</f>
        <v>502</v>
      </c>
      <c r="B504" s="7" t="s">
        <v>925</v>
      </c>
      <c r="C504" s="1">
        <v>1</v>
      </c>
      <c r="D504" s="1">
        <f>+IF(Tabla15[[#This Row],[NOMBRE DE LA CAUSA 2018]]=0,0,1)</f>
        <v>1</v>
      </c>
      <c r="E504" s="1">
        <f>+E503+Tabla15[[#This Row],[NOMBRE DE LA CAUSA 2019]]</f>
        <v>502</v>
      </c>
      <c r="F504" s="1">
        <f>+Tabla15[[#This Row],[0]]*Tabla15[[#This Row],[NOMBRE DE LA CAUSA 2019]]</f>
        <v>502</v>
      </c>
      <c r="G504" s="7" t="s">
        <v>753</v>
      </c>
      <c r="H504" s="7" t="s">
        <v>919</v>
      </c>
      <c r="I504" s="7"/>
      <c r="J504" s="7"/>
      <c r="K504" s="7" t="s">
        <v>19</v>
      </c>
      <c r="L504" s="8" t="s">
        <v>926</v>
      </c>
      <c r="M504" s="5">
        <v>2104</v>
      </c>
      <c r="N504" s="1" t="str">
        <f>+Tabla15[[#This Row],[NOMBRE DE LA CAUSA 2017]]</f>
        <v>MUERTE AUTO INFLIGIDA DE RECLUSO</v>
      </c>
    </row>
    <row r="505" spans="1:14" ht="15" customHeight="1">
      <c r="A505" s="1">
        <f>+Tabla15[[#This Row],[1]]</f>
        <v>503</v>
      </c>
      <c r="B505" s="1" t="s">
        <v>1042</v>
      </c>
      <c r="C505" s="1">
        <v>1</v>
      </c>
      <c r="D505" s="1">
        <f>+IF(Tabla15[[#This Row],[NOMBRE DE LA CAUSA 2018]]=0,0,1)</f>
        <v>1</v>
      </c>
      <c r="E505" s="1">
        <f>+E504+Tabla15[[#This Row],[NOMBRE DE LA CAUSA 2019]]</f>
        <v>503</v>
      </c>
      <c r="F505" s="1">
        <f>+Tabla15[[#This Row],[0]]*Tabla15[[#This Row],[NOMBRE DE LA CAUSA 2019]]</f>
        <v>503</v>
      </c>
      <c r="G505" s="7" t="s">
        <v>753</v>
      </c>
      <c r="H505" s="1" t="s">
        <v>1040</v>
      </c>
      <c r="I505" s="7"/>
      <c r="J505" s="7"/>
      <c r="K505" s="7" t="s">
        <v>19</v>
      </c>
      <c r="L505" s="8" t="s">
        <v>1043</v>
      </c>
      <c r="M505" s="5">
        <v>2155</v>
      </c>
      <c r="N505" s="1" t="str">
        <f>+Tabla15[[#This Row],[NOMBRE DE LA CAUSA 2017]]</f>
        <v>MUERTE DE ALUMNO EN ESTABLECIMIENTO EDUCATIVO</v>
      </c>
    </row>
    <row r="506" spans="1:14" ht="15" customHeight="1">
      <c r="A506" s="1">
        <f>+Tabla15[[#This Row],[1]]</f>
        <v>504</v>
      </c>
      <c r="B506" s="1" t="s">
        <v>811</v>
      </c>
      <c r="C506" s="1">
        <v>1</v>
      </c>
      <c r="D506" s="1">
        <f>+IF(Tabla15[[#This Row],[NOMBRE DE LA CAUSA 2018]]=0,0,1)</f>
        <v>1</v>
      </c>
      <c r="E506" s="1">
        <f>+E505+Tabla15[[#This Row],[NOMBRE DE LA CAUSA 2019]]</f>
        <v>504</v>
      </c>
      <c r="F506" s="1">
        <f>+Tabla15[[#This Row],[0]]*Tabla15[[#This Row],[NOMBRE DE LA CAUSA 2019]]</f>
        <v>504</v>
      </c>
      <c r="G506" s="7" t="s">
        <v>753</v>
      </c>
      <c r="H506" s="1" t="s">
        <v>809</v>
      </c>
      <c r="K506" s="1" t="s">
        <v>19</v>
      </c>
      <c r="L506" s="8" t="s">
        <v>812</v>
      </c>
      <c r="M506" s="5">
        <v>2053</v>
      </c>
      <c r="N506" s="1" t="str">
        <f>+Tabla15[[#This Row],[NOMBRE DE LA CAUSA 2017]]</f>
        <v>MUERTE DE CIVIL CON AERONAVE OFICIAL</v>
      </c>
    </row>
    <row r="507" spans="1:14" ht="15" customHeight="1">
      <c r="A507" s="1">
        <f>+Tabla15[[#This Row],[1]]</f>
        <v>505</v>
      </c>
      <c r="B507" s="7" t="s">
        <v>58</v>
      </c>
      <c r="C507" s="1">
        <v>1</v>
      </c>
      <c r="D507" s="1">
        <f>+IF(Tabla15[[#This Row],[NOMBRE DE LA CAUSA 2018]]=0,0,1)</f>
        <v>1</v>
      </c>
      <c r="E507" s="1">
        <f>+E506+Tabla15[[#This Row],[NOMBRE DE LA CAUSA 2019]]</f>
        <v>505</v>
      </c>
      <c r="F507" s="1">
        <f>+Tabla15[[#This Row],[0]]*Tabla15[[#This Row],[NOMBRE DE LA CAUSA 2019]]</f>
        <v>505</v>
      </c>
      <c r="G507" s="7" t="s">
        <v>17</v>
      </c>
      <c r="H507" s="7"/>
      <c r="I507" s="7"/>
      <c r="J507" s="7" t="s">
        <v>18</v>
      </c>
      <c r="K507" s="7" t="s">
        <v>19</v>
      </c>
      <c r="L507" s="8" t="s">
        <v>59</v>
      </c>
      <c r="M507" s="5">
        <v>88</v>
      </c>
      <c r="N507" s="1" t="str">
        <f>+Tabla15[[#This Row],[NOMBRE DE LA CAUSA 2017]]</f>
        <v>MUERTE DE CIVIL CON ARMA DE DOTACION OFICIAL</v>
      </c>
    </row>
    <row r="508" spans="1:14" ht="15" customHeight="1">
      <c r="A508" s="1">
        <f>+Tabla15[[#This Row],[1]]</f>
        <v>506</v>
      </c>
      <c r="B508" s="7" t="s">
        <v>818</v>
      </c>
      <c r="C508" s="1">
        <v>1</v>
      </c>
      <c r="D508" s="1">
        <f>+IF(Tabla15[[#This Row],[NOMBRE DE LA CAUSA 2018]]=0,0,1)</f>
        <v>1</v>
      </c>
      <c r="E508" s="1">
        <f>+E507+Tabla15[[#This Row],[NOMBRE DE LA CAUSA 2019]]</f>
        <v>506</v>
      </c>
      <c r="F508" s="1">
        <f>+Tabla15[[#This Row],[0]]*Tabla15[[#This Row],[NOMBRE DE LA CAUSA 2019]]</f>
        <v>506</v>
      </c>
      <c r="G508" s="7" t="s">
        <v>753</v>
      </c>
      <c r="H508" s="7" t="s">
        <v>816</v>
      </c>
      <c r="I508" s="7"/>
      <c r="J508" s="7"/>
      <c r="K508" s="7" t="s">
        <v>19</v>
      </c>
      <c r="L508" s="8" t="s">
        <v>819</v>
      </c>
      <c r="M508" s="5">
        <v>2056</v>
      </c>
      <c r="N508" s="1" t="str">
        <f>+Tabla15[[#This Row],[NOMBRE DE LA CAUSA 2017]]</f>
        <v>MUERTE DE CIVIL CON NAVE OFICIAL</v>
      </c>
    </row>
    <row r="509" spans="1:14" ht="15" customHeight="1">
      <c r="A509" s="1">
        <f>+Tabla15[[#This Row],[1]]</f>
        <v>507</v>
      </c>
      <c r="B509" s="7" t="s">
        <v>503</v>
      </c>
      <c r="C509" s="1">
        <v>1</v>
      </c>
      <c r="D509" s="1">
        <f>+IF(Tabla15[[#This Row],[NOMBRE DE LA CAUSA 2018]]=0,0,1)</f>
        <v>1</v>
      </c>
      <c r="E509" s="1">
        <f>+E508+Tabla15[[#This Row],[NOMBRE DE LA CAUSA 2019]]</f>
        <v>507</v>
      </c>
      <c r="F509" s="1">
        <f>+Tabla15[[#This Row],[0]]*Tabla15[[#This Row],[NOMBRE DE LA CAUSA 2019]]</f>
        <v>507</v>
      </c>
      <c r="G509" s="7" t="s">
        <v>17</v>
      </c>
      <c r="H509" s="7"/>
      <c r="I509" s="7"/>
      <c r="J509" s="7" t="s">
        <v>18</v>
      </c>
      <c r="K509" s="7" t="s">
        <v>19</v>
      </c>
      <c r="L509" s="1" t="s">
        <v>504</v>
      </c>
      <c r="M509" s="5">
        <v>850</v>
      </c>
      <c r="N509" s="1" t="str">
        <f>+Tabla15[[#This Row],[NOMBRE DE LA CAUSA 2017]]</f>
        <v>MUERTE DE CIVIL CON VEHICULO OFICIAL</v>
      </c>
    </row>
    <row r="510" spans="1:14" ht="15" customHeight="1">
      <c r="A510" s="1">
        <f>+Tabla15[[#This Row],[1]]</f>
        <v>508</v>
      </c>
      <c r="B510" s="7" t="s">
        <v>895</v>
      </c>
      <c r="C510" s="1">
        <v>1</v>
      </c>
      <c r="D510" s="1">
        <f>+IF(Tabla15[[#This Row],[NOMBRE DE LA CAUSA 2018]]=0,0,1)</f>
        <v>1</v>
      </c>
      <c r="E510" s="1">
        <f>+E509+Tabla15[[#This Row],[NOMBRE DE LA CAUSA 2019]]</f>
        <v>508</v>
      </c>
      <c r="F510" s="1">
        <f>+Tabla15[[#This Row],[0]]*Tabla15[[#This Row],[NOMBRE DE LA CAUSA 2019]]</f>
        <v>508</v>
      </c>
      <c r="G510" s="7" t="s">
        <v>753</v>
      </c>
      <c r="H510" s="7" t="s">
        <v>888</v>
      </c>
      <c r="I510" s="7"/>
      <c r="J510" s="7"/>
      <c r="K510" s="7" t="s">
        <v>19</v>
      </c>
      <c r="L510" s="1" t="s">
        <v>896</v>
      </c>
      <c r="M510" s="5">
        <v>2090</v>
      </c>
      <c r="N510" s="1" t="str">
        <f>+Tabla15[[#This Row],[NOMBRE DE LA CAUSA 2017]]</f>
        <v>MUERTE DE CIVIL EN COMBATE O ENFRENTAMIENTO</v>
      </c>
    </row>
    <row r="511" spans="1:14" ht="15" customHeight="1">
      <c r="A511" s="1">
        <f>+Tabla15[[#This Row],[1]]</f>
        <v>509</v>
      </c>
      <c r="B511" s="7" t="s">
        <v>901</v>
      </c>
      <c r="C511" s="1">
        <v>1</v>
      </c>
      <c r="D511" s="1">
        <f>+IF(Tabla15[[#This Row],[NOMBRE DE LA CAUSA 2018]]=0,0,1)</f>
        <v>1</v>
      </c>
      <c r="E511" s="1">
        <f>+E510+Tabla15[[#This Row],[NOMBRE DE LA CAUSA 2019]]</f>
        <v>509</v>
      </c>
      <c r="F511" s="1">
        <f>+Tabla15[[#This Row],[0]]*Tabla15[[#This Row],[NOMBRE DE LA CAUSA 2019]]</f>
        <v>509</v>
      </c>
      <c r="G511" s="7" t="s">
        <v>753</v>
      </c>
      <c r="H511" s="1" t="s">
        <v>888</v>
      </c>
      <c r="I511" s="7"/>
      <c r="J511" s="7"/>
      <c r="K511" s="7" t="s">
        <v>19</v>
      </c>
      <c r="L511" s="1" t="s">
        <v>902</v>
      </c>
      <c r="M511" s="5">
        <v>2093</v>
      </c>
      <c r="N511" s="1" t="str">
        <f>+Tabla15[[#This Row],[NOMBRE DE LA CAUSA 2017]]</f>
        <v>MUERTE DE CIVIL EN ENFRENTAMIENTO ENTRE TROPAS</v>
      </c>
    </row>
    <row r="512" spans="1:14" ht="15" customHeight="1">
      <c r="A512" s="1">
        <f>+Tabla15[[#This Row],[1]]</f>
        <v>510</v>
      </c>
      <c r="B512" s="7" t="s">
        <v>887</v>
      </c>
      <c r="C512" s="1">
        <v>1</v>
      </c>
      <c r="D512" s="1">
        <f>+IF(Tabla15[[#This Row],[NOMBRE DE LA CAUSA 2018]]=0,0,1)</f>
        <v>1</v>
      </c>
      <c r="E512" s="1">
        <f>+E511+Tabla15[[#This Row],[NOMBRE DE LA CAUSA 2019]]</f>
        <v>510</v>
      </c>
      <c r="F512" s="1">
        <f>+Tabla15[[#This Row],[0]]*Tabla15[[#This Row],[NOMBRE DE LA CAUSA 2019]]</f>
        <v>510</v>
      </c>
      <c r="G512" s="7" t="s">
        <v>753</v>
      </c>
      <c r="H512" s="1" t="s">
        <v>888</v>
      </c>
      <c r="I512" s="7"/>
      <c r="J512" s="7"/>
      <c r="K512" s="7" t="s">
        <v>19</v>
      </c>
      <c r="L512" s="1" t="s">
        <v>889</v>
      </c>
      <c r="M512" s="5">
        <v>2087</v>
      </c>
      <c r="N512" s="1" t="str">
        <f>+Tabla15[[#This Row],[NOMBRE DE LA CAUSA 2017]]</f>
        <v>MUERTE DE CIVIL EN OPERATIVO MILITAR</v>
      </c>
    </row>
    <row r="513" spans="1:14" ht="15" customHeight="1">
      <c r="A513" s="1">
        <f>+Tabla15[[#This Row],[1]]</f>
        <v>511</v>
      </c>
      <c r="B513" s="7" t="s">
        <v>60</v>
      </c>
      <c r="C513" s="1">
        <v>1</v>
      </c>
      <c r="D513" s="1">
        <f>+IF(Tabla15[[#This Row],[NOMBRE DE LA CAUSA 2018]]=0,0,1)</f>
        <v>1</v>
      </c>
      <c r="E513" s="1">
        <f>+E512+Tabla15[[#This Row],[NOMBRE DE LA CAUSA 2019]]</f>
        <v>511</v>
      </c>
      <c r="F513" s="1">
        <f>+Tabla15[[#This Row],[0]]*Tabla15[[#This Row],[NOMBRE DE LA CAUSA 2019]]</f>
        <v>511</v>
      </c>
      <c r="G513" s="7" t="s">
        <v>17</v>
      </c>
      <c r="I513" s="7"/>
      <c r="J513" s="7" t="s">
        <v>18</v>
      </c>
      <c r="K513" s="7" t="s">
        <v>19</v>
      </c>
      <c r="L513" s="1" t="s">
        <v>61</v>
      </c>
      <c r="M513" s="5">
        <v>104</v>
      </c>
      <c r="N513" s="1" t="str">
        <f>+Tabla15[[#This Row],[NOMBRE DE LA CAUSA 2017]]</f>
        <v>MUERTE DE CIVIL EN PROCEDIMIENTO DE POLICIA</v>
      </c>
    </row>
    <row r="514" spans="1:14" ht="15" customHeight="1">
      <c r="A514" s="1">
        <f>+Tabla15[[#This Row],[1]]</f>
        <v>512</v>
      </c>
      <c r="B514" s="7" t="s">
        <v>1009</v>
      </c>
      <c r="C514" s="1">
        <v>1</v>
      </c>
      <c r="D514" s="1">
        <f>+IF(Tabla15[[#This Row],[NOMBRE DE LA CAUSA 2018]]=0,0,1)</f>
        <v>1</v>
      </c>
      <c r="E514" s="1">
        <f>+E513+Tabla15[[#This Row],[NOMBRE DE LA CAUSA 2019]]</f>
        <v>512</v>
      </c>
      <c r="F514" s="1">
        <f>+Tabla15[[#This Row],[0]]*Tabla15[[#This Row],[NOMBRE DE LA CAUSA 2019]]</f>
        <v>512</v>
      </c>
      <c r="G514" s="7" t="s">
        <v>753</v>
      </c>
      <c r="H514" s="1" t="s">
        <v>1007</v>
      </c>
      <c r="I514" s="7"/>
      <c r="J514" s="7"/>
      <c r="K514" s="7" t="s">
        <v>19</v>
      </c>
      <c r="L514" s="1" t="s">
        <v>1010</v>
      </c>
      <c r="M514" s="5">
        <v>2141</v>
      </c>
      <c r="N514" s="1" t="str">
        <f>+Tabla15[[#This Row],[NOMBRE DE LA CAUSA 2017]]</f>
        <v>MUERTE DE CIVIL POR ACTO TERRORISTA CONTRA INSTALACIONES, PERSONAJES O ELEMENTOS REPRESENTATIVOS DEL ESTADO</v>
      </c>
    </row>
    <row r="515" spans="1:14" ht="15" customHeight="1">
      <c r="A515" s="1">
        <f>+Tabla15[[#This Row],[1]]</f>
        <v>513</v>
      </c>
      <c r="B515" s="1" t="s">
        <v>1016</v>
      </c>
      <c r="C515" s="1">
        <v>1</v>
      </c>
      <c r="D515" s="1">
        <f>+IF(Tabla15[[#This Row],[NOMBRE DE LA CAUSA 2018]]=0,0,1)</f>
        <v>1</v>
      </c>
      <c r="E515" s="1">
        <f>+E514+Tabla15[[#This Row],[NOMBRE DE LA CAUSA 2019]]</f>
        <v>513</v>
      </c>
      <c r="F515" s="1">
        <f>+Tabla15[[#This Row],[0]]*Tabla15[[#This Row],[NOMBRE DE LA CAUSA 2019]]</f>
        <v>513</v>
      </c>
      <c r="G515" s="7" t="s">
        <v>753</v>
      </c>
      <c r="H515" s="1" t="s">
        <v>1014</v>
      </c>
      <c r="K515" s="1" t="s">
        <v>19</v>
      </c>
      <c r="L515" s="1" t="s">
        <v>1017</v>
      </c>
      <c r="M515" s="5">
        <v>2144</v>
      </c>
      <c r="N515" s="1" t="str">
        <f>+Tabla15[[#This Row],[NOMBRE DE LA CAUSA 2017]]</f>
        <v>MUERTE DE CIVIL POR ACTO TERRORISTA CONTRA POBLACION CIVIL</v>
      </c>
    </row>
    <row r="516" spans="1:14" ht="15" customHeight="1">
      <c r="A516" s="1">
        <f>+Tabla15[[#This Row],[1]]</f>
        <v>514</v>
      </c>
      <c r="B516" s="7" t="s">
        <v>62</v>
      </c>
      <c r="C516" s="1">
        <v>1</v>
      </c>
      <c r="D516" s="1">
        <f>+IF(Tabla15[[#This Row],[NOMBRE DE LA CAUSA 2018]]=0,0,1)</f>
        <v>1</v>
      </c>
      <c r="E516" s="1">
        <f>+E515+Tabla15[[#This Row],[NOMBRE DE LA CAUSA 2019]]</f>
        <v>514</v>
      </c>
      <c r="F516" s="1">
        <f>+Tabla15[[#This Row],[0]]*Tabla15[[#This Row],[NOMBRE DE LA CAUSA 2019]]</f>
        <v>514</v>
      </c>
      <c r="G516" s="7" t="s">
        <v>17</v>
      </c>
      <c r="I516" s="7"/>
      <c r="J516" s="7" t="s">
        <v>18</v>
      </c>
      <c r="K516" s="7" t="s">
        <v>19</v>
      </c>
      <c r="L516" s="1" t="s">
        <v>63</v>
      </c>
      <c r="M516" s="5">
        <v>105</v>
      </c>
      <c r="N516" s="1" t="str">
        <f>+Tabla15[[#This Row],[NOMBRE DE LA CAUSA 2017]]</f>
        <v>MUERTE DE CIVIL POR EXPLOSION DE MINA ANTIPERSONAL</v>
      </c>
    </row>
    <row r="517" spans="1:14" ht="15" customHeight="1">
      <c r="A517" s="1">
        <f>+Tabla15[[#This Row],[1]]</f>
        <v>515</v>
      </c>
      <c r="B517" s="7" t="s">
        <v>204</v>
      </c>
      <c r="C517" s="1">
        <v>1</v>
      </c>
      <c r="D517" s="1">
        <f>+IF(Tabla15[[#This Row],[NOMBRE DE LA CAUSA 2018]]=0,0,1)</f>
        <v>1</v>
      </c>
      <c r="E517" s="1">
        <f>+E516+Tabla15[[#This Row],[NOMBRE DE LA CAUSA 2019]]</f>
        <v>515</v>
      </c>
      <c r="F517" s="1">
        <f>+Tabla15[[#This Row],[0]]*Tabla15[[#This Row],[NOMBRE DE LA CAUSA 2019]]</f>
        <v>515</v>
      </c>
      <c r="G517" s="7" t="s">
        <v>17</v>
      </c>
      <c r="I517" s="7"/>
      <c r="J517" s="7" t="s">
        <v>18</v>
      </c>
      <c r="K517" s="7" t="s">
        <v>19</v>
      </c>
      <c r="L517" s="1" t="s">
        <v>205</v>
      </c>
      <c r="M517" s="5">
        <v>332</v>
      </c>
      <c r="N517" s="1" t="str">
        <f>+Tabla15[[#This Row],[NOMBRE DE LA CAUSA 2017]]</f>
        <v>MUERTE DE CIVIL POR GRUPO ARMADO ILEGAL</v>
      </c>
    </row>
    <row r="518" spans="1:14" ht="15" customHeight="1">
      <c r="A518" s="1">
        <f>+Tabla15[[#This Row],[1]]</f>
        <v>516</v>
      </c>
      <c r="B518" s="7" t="s">
        <v>428</v>
      </c>
      <c r="C518" s="1">
        <v>1</v>
      </c>
      <c r="D518" s="1">
        <f>+IF(Tabla15[[#This Row],[NOMBRE DE LA CAUSA 2018]]=0,0,1)</f>
        <v>1</v>
      </c>
      <c r="E518" s="1">
        <f>+E517+Tabla15[[#This Row],[NOMBRE DE LA CAUSA 2019]]</f>
        <v>516</v>
      </c>
      <c r="F518" s="1">
        <f>+Tabla15[[#This Row],[0]]*Tabla15[[#This Row],[NOMBRE DE LA CAUSA 2019]]</f>
        <v>516</v>
      </c>
      <c r="G518" s="7" t="s">
        <v>17</v>
      </c>
      <c r="I518" s="7"/>
      <c r="J518" s="7" t="s">
        <v>18</v>
      </c>
      <c r="K518" s="7" t="s">
        <v>19</v>
      </c>
      <c r="L518" s="1" t="s">
        <v>429</v>
      </c>
      <c r="M518" s="5">
        <v>801</v>
      </c>
      <c r="N518" s="1" t="str">
        <f>+Tabla15[[#This Row],[NOMBRE DE LA CAUSA 2017]]</f>
        <v>MUERTE DE CONSCRIPTO CON AERONAVE OFICIAL</v>
      </c>
    </row>
    <row r="519" spans="1:14" ht="15" customHeight="1">
      <c r="A519" s="1">
        <f>+Tabla15[[#This Row],[1]]</f>
        <v>517</v>
      </c>
      <c r="B519" s="7" t="s">
        <v>194</v>
      </c>
      <c r="C519" s="1">
        <v>1</v>
      </c>
      <c r="D519" s="1">
        <f>+IF(Tabla15[[#This Row],[NOMBRE DE LA CAUSA 2018]]=0,0,1)</f>
        <v>1</v>
      </c>
      <c r="E519" s="1">
        <f>+E518+Tabla15[[#This Row],[NOMBRE DE LA CAUSA 2019]]</f>
        <v>517</v>
      </c>
      <c r="F519" s="1">
        <f>+Tabla15[[#This Row],[0]]*Tabla15[[#This Row],[NOMBRE DE LA CAUSA 2019]]</f>
        <v>517</v>
      </c>
      <c r="G519" s="7" t="s">
        <v>17</v>
      </c>
      <c r="I519" s="7"/>
      <c r="J519" s="7" t="s">
        <v>18</v>
      </c>
      <c r="K519" s="7" t="s">
        <v>19</v>
      </c>
      <c r="L519" s="1" t="s">
        <v>195</v>
      </c>
      <c r="M519" s="5">
        <v>317</v>
      </c>
      <c r="N519" s="1" t="str">
        <f>+Tabla15[[#This Row],[NOMBRE DE LA CAUSA 2017]]</f>
        <v>MUERTE DE CONSCRIPTO CON ARMA DE DOTACION OFICIAL</v>
      </c>
    </row>
    <row r="520" spans="1:14" ht="15" customHeight="1">
      <c r="A520" s="1">
        <f>+Tabla15[[#This Row],[1]]</f>
        <v>518</v>
      </c>
      <c r="B520" s="7" t="s">
        <v>430</v>
      </c>
      <c r="C520" s="1">
        <v>1</v>
      </c>
      <c r="D520" s="1">
        <f>+IF(Tabla15[[#This Row],[NOMBRE DE LA CAUSA 2018]]=0,0,1)</f>
        <v>1</v>
      </c>
      <c r="E520" s="1">
        <f>+E519+Tabla15[[#This Row],[NOMBRE DE LA CAUSA 2019]]</f>
        <v>518</v>
      </c>
      <c r="F520" s="1">
        <f>+Tabla15[[#This Row],[0]]*Tabla15[[#This Row],[NOMBRE DE LA CAUSA 2019]]</f>
        <v>518</v>
      </c>
      <c r="G520" s="7" t="s">
        <v>17</v>
      </c>
      <c r="I520" s="7"/>
      <c r="J520" s="7" t="s">
        <v>18</v>
      </c>
      <c r="K520" s="7" t="s">
        <v>19</v>
      </c>
      <c r="L520" s="8" t="s">
        <v>431</v>
      </c>
      <c r="M520" s="5">
        <v>802</v>
      </c>
      <c r="N520" s="1" t="str">
        <f>+Tabla15[[#This Row],[NOMBRE DE LA CAUSA 2017]]</f>
        <v>MUERTE DE CONSCRIPTO CON NAVE OFICIAL</v>
      </c>
    </row>
    <row r="521" spans="1:14" ht="15" customHeight="1">
      <c r="A521" s="1">
        <f>+Tabla15[[#This Row],[1]]</f>
        <v>519</v>
      </c>
      <c r="B521" s="7" t="s">
        <v>424</v>
      </c>
      <c r="C521" s="1">
        <v>1</v>
      </c>
      <c r="D521" s="1">
        <f>+IF(Tabla15[[#This Row],[NOMBRE DE LA CAUSA 2018]]=0,0,1)</f>
        <v>1</v>
      </c>
      <c r="E521" s="1">
        <f>+E520+Tabla15[[#This Row],[NOMBRE DE LA CAUSA 2019]]</f>
        <v>519</v>
      </c>
      <c r="F521" s="1">
        <f>+Tabla15[[#This Row],[0]]*Tabla15[[#This Row],[NOMBRE DE LA CAUSA 2019]]</f>
        <v>519</v>
      </c>
      <c r="G521" s="7" t="s">
        <v>17</v>
      </c>
      <c r="I521" s="7"/>
      <c r="J521" s="7" t="s">
        <v>18</v>
      </c>
      <c r="K521" s="7" t="s">
        <v>19</v>
      </c>
      <c r="L521" s="8" t="s">
        <v>425</v>
      </c>
      <c r="M521" s="5">
        <v>799</v>
      </c>
      <c r="N521" s="1" t="str">
        <f>+Tabla15[[#This Row],[NOMBRE DE LA CAUSA 2017]]</f>
        <v>MUERTE DE CONSCRIPTO CON VEHICULO OFICIAL</v>
      </c>
    </row>
    <row r="522" spans="1:14" ht="15" customHeight="1">
      <c r="A522" s="1">
        <f>+Tabla15[[#This Row],[1]]</f>
        <v>520</v>
      </c>
      <c r="B522" s="1" t="s">
        <v>831</v>
      </c>
      <c r="C522" s="1">
        <v>1</v>
      </c>
      <c r="D522" s="1">
        <f>+IF(Tabla15[[#This Row],[NOMBRE DE LA CAUSA 2018]]=0,0,1)</f>
        <v>1</v>
      </c>
      <c r="E522" s="1">
        <f>+E521+Tabla15[[#This Row],[NOMBRE DE LA CAUSA 2019]]</f>
        <v>520</v>
      </c>
      <c r="F522" s="1">
        <f>+Tabla15[[#This Row],[0]]*Tabla15[[#This Row],[NOMBRE DE LA CAUSA 2019]]</f>
        <v>520</v>
      </c>
      <c r="G522" s="7" t="s">
        <v>746</v>
      </c>
      <c r="K522" s="1" t="s">
        <v>19</v>
      </c>
      <c r="L522" s="8" t="s">
        <v>832</v>
      </c>
      <c r="M522" s="5">
        <v>2062</v>
      </c>
      <c r="N522" s="1" t="str">
        <f>+Tabla15[[#This Row],[NOMBRE DE LA CAUSA 2017]]</f>
        <v>MUERTE DE CONSCRIPTO DERIVADA DE LA PRESTACION DEL SERVICIO DE SALUD</v>
      </c>
    </row>
    <row r="523" spans="1:14" ht="15" customHeight="1">
      <c r="A523" s="1">
        <f>+Tabla15[[#This Row],[1]]</f>
        <v>521</v>
      </c>
      <c r="B523" s="1" t="s">
        <v>841</v>
      </c>
      <c r="C523" s="1">
        <v>1</v>
      </c>
      <c r="D523" s="1">
        <f>+IF(Tabla15[[#This Row],[NOMBRE DE LA CAUSA 2018]]=0,0,1)</f>
        <v>1</v>
      </c>
      <c r="E523" s="1">
        <f>+E522+Tabla15[[#This Row],[NOMBRE DE LA CAUSA 2019]]</f>
        <v>521</v>
      </c>
      <c r="F523" s="1">
        <f>+Tabla15[[#This Row],[0]]*Tabla15[[#This Row],[NOMBRE DE LA CAUSA 2019]]</f>
        <v>521</v>
      </c>
      <c r="G523" s="7" t="s">
        <v>753</v>
      </c>
      <c r="H523" s="1" t="s">
        <v>837</v>
      </c>
      <c r="I523" s="7"/>
      <c r="J523" s="7"/>
      <c r="K523" s="7" t="s">
        <v>19</v>
      </c>
      <c r="L523" s="8" t="s">
        <v>842</v>
      </c>
      <c r="M523" s="5">
        <v>2066</v>
      </c>
      <c r="N523" s="1" t="str">
        <f>+Tabla15[[#This Row],[NOMBRE DE LA CAUSA 2017]]</f>
        <v>MUERTE DE CONSCRIPTO EN COMBATE O ENFRENTAMIENTO</v>
      </c>
    </row>
    <row r="524" spans="1:14" ht="15" customHeight="1">
      <c r="A524" s="1">
        <f>+Tabla15[[#This Row],[1]]</f>
        <v>522</v>
      </c>
      <c r="B524" s="7" t="s">
        <v>848</v>
      </c>
      <c r="C524" s="1">
        <v>1</v>
      </c>
      <c r="D524" s="1">
        <f>+IF(Tabla15[[#This Row],[NOMBRE DE LA CAUSA 2018]]=0,0,1)</f>
        <v>1</v>
      </c>
      <c r="E524" s="1">
        <f>+E523+Tabla15[[#This Row],[NOMBRE DE LA CAUSA 2019]]</f>
        <v>522</v>
      </c>
      <c r="F524" s="1">
        <f>+Tabla15[[#This Row],[0]]*Tabla15[[#This Row],[NOMBRE DE LA CAUSA 2019]]</f>
        <v>522</v>
      </c>
      <c r="G524" s="7" t="s">
        <v>753</v>
      </c>
      <c r="H524" s="1" t="s">
        <v>837</v>
      </c>
      <c r="I524" s="7"/>
      <c r="J524" s="7"/>
      <c r="K524" s="7" t="s">
        <v>19</v>
      </c>
      <c r="L524" s="8" t="s">
        <v>849</v>
      </c>
      <c r="M524" s="5">
        <v>2070</v>
      </c>
      <c r="N524" s="1" t="str">
        <f>+Tabla15[[#This Row],[NOMBRE DE LA CAUSA 2017]]</f>
        <v>MUERTE DE CONSCRIPTO EN ENFRENTAMIENTO ENTRE TROPAS</v>
      </c>
    </row>
    <row r="525" spans="1:14" ht="15" customHeight="1">
      <c r="A525" s="1">
        <f>+Tabla15[[#This Row],[1]]</f>
        <v>523</v>
      </c>
      <c r="B525" s="7" t="s">
        <v>376</v>
      </c>
      <c r="C525" s="1">
        <v>1</v>
      </c>
      <c r="D525" s="1">
        <f>+IF(Tabla15[[#This Row],[NOMBRE DE LA CAUSA 2018]]=0,0,1)</f>
        <v>1</v>
      </c>
      <c r="E525" s="1">
        <f>+E524+Tabla15[[#This Row],[NOMBRE DE LA CAUSA 2019]]</f>
        <v>523</v>
      </c>
      <c r="F525" s="1">
        <f>+Tabla15[[#This Row],[0]]*Tabla15[[#This Row],[NOMBRE DE LA CAUSA 2019]]</f>
        <v>523</v>
      </c>
      <c r="G525" s="7" t="s">
        <v>17</v>
      </c>
      <c r="I525" s="7"/>
      <c r="J525" s="7" t="s">
        <v>18</v>
      </c>
      <c r="K525" s="7" t="s">
        <v>19</v>
      </c>
      <c r="L525" s="8" t="s">
        <v>377</v>
      </c>
      <c r="M525" s="5">
        <v>740</v>
      </c>
      <c r="N525" s="1" t="str">
        <f>+Tabla15[[#This Row],[NOMBRE DE LA CAUSA 2017]]</f>
        <v>MUERTE DE CONSCRIPTO EN INSTRUCCION</v>
      </c>
    </row>
    <row r="526" spans="1:14" ht="15" customHeight="1">
      <c r="A526" s="1">
        <f>+Tabla15[[#This Row],[1]]</f>
        <v>524</v>
      </c>
      <c r="B526" s="7" t="s">
        <v>836</v>
      </c>
      <c r="C526" s="1">
        <v>1</v>
      </c>
      <c r="D526" s="1">
        <f>+IF(Tabla15[[#This Row],[NOMBRE DE LA CAUSA 2018]]=0,0,1)</f>
        <v>1</v>
      </c>
      <c r="E526" s="1">
        <f>+E525+Tabla15[[#This Row],[NOMBRE DE LA CAUSA 2019]]</f>
        <v>524</v>
      </c>
      <c r="F526" s="1">
        <f>+Tabla15[[#This Row],[0]]*Tabla15[[#This Row],[NOMBRE DE LA CAUSA 2019]]</f>
        <v>524</v>
      </c>
      <c r="G526" s="7" t="s">
        <v>753</v>
      </c>
      <c r="H526" s="1" t="s">
        <v>837</v>
      </c>
      <c r="I526" s="7"/>
      <c r="J526" s="7"/>
      <c r="K526" s="7" t="s">
        <v>19</v>
      </c>
      <c r="L526" s="8" t="s">
        <v>838</v>
      </c>
      <c r="M526" s="5">
        <v>2064</v>
      </c>
      <c r="N526" s="1" t="str">
        <f>+Tabla15[[#This Row],[NOMBRE DE LA CAUSA 2017]]</f>
        <v>MUERTE DE CONSCRIPTO EN OPERATIVO MILITAR</v>
      </c>
    </row>
    <row r="527" spans="1:14" ht="15" customHeight="1">
      <c r="A527" s="1">
        <f>+Tabla15[[#This Row],[1]]</f>
        <v>525</v>
      </c>
      <c r="B527" s="7" t="s">
        <v>847</v>
      </c>
      <c r="C527" s="1">
        <v>1</v>
      </c>
      <c r="D527" s="1">
        <f>+IF(Tabla15[[#This Row],[NOMBRE DE LA CAUSA 2018]]=0,0,1)</f>
        <v>1</v>
      </c>
      <c r="E527" s="1">
        <f>+E526+Tabla15[[#This Row],[NOMBRE DE LA CAUSA 2019]]</f>
        <v>525</v>
      </c>
      <c r="F527" s="1">
        <f>+Tabla15[[#This Row],[0]]*Tabla15[[#This Row],[NOMBRE DE LA CAUSA 2019]]</f>
        <v>525</v>
      </c>
      <c r="G527" s="7" t="s">
        <v>753</v>
      </c>
      <c r="H527" s="1" t="s">
        <v>837</v>
      </c>
      <c r="I527" s="7"/>
      <c r="J527" s="7"/>
      <c r="K527" s="7" t="s">
        <v>19</v>
      </c>
      <c r="L527" s="8" t="s">
        <v>846</v>
      </c>
      <c r="M527" s="5">
        <v>2069</v>
      </c>
      <c r="N527" s="1" t="str">
        <f>+Tabla15[[#This Row],[NOMBRE DE LA CAUSA 2017]]</f>
        <v>MUERTE DE CONSCRIPTO EN PROCEDIMIENTO DE POLICIA</v>
      </c>
    </row>
    <row r="528" spans="1:14" ht="15" customHeight="1">
      <c r="A528" s="1">
        <f>+Tabla15[[#This Row],[1]]</f>
        <v>526</v>
      </c>
      <c r="B528" s="1" t="s">
        <v>384</v>
      </c>
      <c r="C528" s="1">
        <v>1</v>
      </c>
      <c r="D528" s="1">
        <f>+IF(Tabla15[[#This Row],[NOMBRE DE LA CAUSA 2018]]=0,0,1)</f>
        <v>1</v>
      </c>
      <c r="E528" s="1">
        <f>+E527+Tabla15[[#This Row],[NOMBRE DE LA CAUSA 2019]]</f>
        <v>526</v>
      </c>
      <c r="F528" s="1">
        <f>+Tabla15[[#This Row],[0]]*Tabla15[[#This Row],[NOMBRE DE LA CAUSA 2019]]</f>
        <v>526</v>
      </c>
      <c r="G528" s="7" t="s">
        <v>17</v>
      </c>
      <c r="J528" s="1" t="s">
        <v>18</v>
      </c>
      <c r="K528" s="1" t="s">
        <v>19</v>
      </c>
      <c r="L528" s="1" t="s">
        <v>385</v>
      </c>
      <c r="M528" s="5">
        <v>748</v>
      </c>
      <c r="N528" s="1" t="str">
        <f>+Tabla15[[#This Row],[NOMBRE DE LA CAUSA 2017]]</f>
        <v>MUERTE DE CONSCRIPTO POR ACTO TERRORISTA</v>
      </c>
    </row>
    <row r="529" spans="1:14" ht="15" customHeight="1">
      <c r="A529" s="1">
        <f>+Tabla15[[#This Row],[1]]</f>
        <v>527</v>
      </c>
      <c r="B529" s="1" t="s">
        <v>1123</v>
      </c>
      <c r="C529" s="1">
        <v>1</v>
      </c>
      <c r="D529" s="1">
        <f>+IF(Tabla15[[#This Row],[NOMBRE DE LA CAUSA 2018]]=0,0,1)</f>
        <v>1</v>
      </c>
      <c r="E529" s="1">
        <f>+E528+Tabla15[[#This Row],[NOMBRE DE LA CAUSA 2019]]</f>
        <v>527</v>
      </c>
      <c r="F529" s="1">
        <f>+Tabla15[[#This Row],[0]]*Tabla15[[#This Row],[NOMBRE DE LA CAUSA 2019]]</f>
        <v>527</v>
      </c>
      <c r="G529" s="7" t="s">
        <v>746</v>
      </c>
      <c r="K529" s="1" t="s">
        <v>19</v>
      </c>
      <c r="L529" s="1" t="s">
        <v>1124</v>
      </c>
      <c r="M529" s="5">
        <v>2192</v>
      </c>
      <c r="N529" s="1" t="str">
        <f>+Tabla15[[#This Row],[NOMBRE DE LA CAUSA 2017]]</f>
        <v>MUERTE DE CONSCRIPTO POR DESCONOCIDOS</v>
      </c>
    </row>
    <row r="530" spans="1:14" ht="15" customHeight="1">
      <c r="A530" s="1">
        <f>+Tabla15[[#This Row],[1]]</f>
        <v>528</v>
      </c>
      <c r="B530" s="1" t="s">
        <v>342</v>
      </c>
      <c r="C530" s="1">
        <v>1</v>
      </c>
      <c r="D530" s="1">
        <f>+IF(Tabla15[[#This Row],[NOMBRE DE LA CAUSA 2018]]=0,0,1)</f>
        <v>1</v>
      </c>
      <c r="E530" s="1">
        <f>+E529+Tabla15[[#This Row],[NOMBRE DE LA CAUSA 2019]]</f>
        <v>528</v>
      </c>
      <c r="F530" s="1">
        <f>+Tabla15[[#This Row],[0]]*Tabla15[[#This Row],[NOMBRE DE LA CAUSA 2019]]</f>
        <v>528</v>
      </c>
      <c r="G530" s="7" t="s">
        <v>17</v>
      </c>
      <c r="H530" s="7"/>
      <c r="I530" s="7"/>
      <c r="J530" s="7" t="s">
        <v>18</v>
      </c>
      <c r="K530" s="7" t="s">
        <v>19</v>
      </c>
      <c r="L530" s="1" t="s">
        <v>343</v>
      </c>
      <c r="M530" s="5">
        <v>551</v>
      </c>
      <c r="N530" s="1" t="str">
        <f>+Tabla15[[#This Row],[NOMBRE DE LA CAUSA 2017]]</f>
        <v>MUERTE DE CONSCRIPTO POR EXPLOSION DE MINA ANTIPERSONAL</v>
      </c>
    </row>
    <row r="531" spans="1:14" ht="15" customHeight="1">
      <c r="A531" s="1">
        <f>+Tabla15[[#This Row],[1]]</f>
        <v>529</v>
      </c>
      <c r="B531" s="7" t="s">
        <v>416</v>
      </c>
      <c r="C531" s="1">
        <v>1</v>
      </c>
      <c r="D531" s="1">
        <f>+IF(Tabla15[[#This Row],[NOMBRE DE LA CAUSA 2018]]=0,0,1)</f>
        <v>1</v>
      </c>
      <c r="E531" s="1">
        <f>+E530+Tabla15[[#This Row],[NOMBRE DE LA CAUSA 2019]]</f>
        <v>529</v>
      </c>
      <c r="F531" s="1">
        <f>+Tabla15[[#This Row],[0]]*Tabla15[[#This Row],[NOMBRE DE LA CAUSA 2019]]</f>
        <v>529</v>
      </c>
      <c r="G531" s="7" t="s">
        <v>17</v>
      </c>
      <c r="H531" s="7"/>
      <c r="I531" s="7"/>
      <c r="J531" s="7" t="s">
        <v>18</v>
      </c>
      <c r="K531" s="7" t="s">
        <v>19</v>
      </c>
      <c r="L531" s="8" t="s">
        <v>417</v>
      </c>
      <c r="M531" s="5">
        <v>795</v>
      </c>
      <c r="N531" s="1" t="str">
        <f>+Tabla15[[#This Row],[NOMBRE DE LA CAUSA 2017]]</f>
        <v>MUERTE DE MIEMBRO VOLUNTARIO DE LA FUERZA PUBLICA CON AERONAVE OFICIAL</v>
      </c>
    </row>
    <row r="532" spans="1:14" ht="15" customHeight="1">
      <c r="A532" s="1">
        <f>+Tabla15[[#This Row],[1]]</f>
        <v>530</v>
      </c>
      <c r="B532" s="1" t="s">
        <v>202</v>
      </c>
      <c r="C532" s="1">
        <v>1</v>
      </c>
      <c r="D532" s="1">
        <f>+IF(Tabla15[[#This Row],[NOMBRE DE LA CAUSA 2018]]=0,0,1)</f>
        <v>1</v>
      </c>
      <c r="E532" s="1">
        <f>+E531+Tabla15[[#This Row],[NOMBRE DE LA CAUSA 2019]]</f>
        <v>530</v>
      </c>
      <c r="F532" s="1">
        <f>+Tabla15[[#This Row],[0]]*Tabla15[[#This Row],[NOMBRE DE LA CAUSA 2019]]</f>
        <v>530</v>
      </c>
      <c r="G532" s="7" t="s">
        <v>17</v>
      </c>
      <c r="J532" s="1" t="s">
        <v>18</v>
      </c>
      <c r="K532" s="1" t="s">
        <v>19</v>
      </c>
      <c r="L532" s="8" t="s">
        <v>203</v>
      </c>
      <c r="M532" s="5">
        <v>323</v>
      </c>
      <c r="N532" s="1" t="str">
        <f>+Tabla15[[#This Row],[NOMBRE DE LA CAUSA 2017]]</f>
        <v>MUERTE DE MIEMBRO VOLUNTARIO DE LA FUERZA PUBLICA CON ARMA DE DOTACION OFICIAL</v>
      </c>
    </row>
    <row r="533" spans="1:14" ht="15" customHeight="1">
      <c r="A533" s="1">
        <f>+Tabla15[[#This Row],[1]]</f>
        <v>531</v>
      </c>
      <c r="B533" s="7" t="s">
        <v>699</v>
      </c>
      <c r="C533" s="1">
        <v>1</v>
      </c>
      <c r="D533" s="1">
        <f>+IF(Tabla15[[#This Row],[NOMBRE DE LA CAUSA 2018]]=0,0,1)</f>
        <v>1</v>
      </c>
      <c r="E533" s="1">
        <f>+E532+Tabla15[[#This Row],[NOMBRE DE LA CAUSA 2019]]</f>
        <v>531</v>
      </c>
      <c r="F533" s="1">
        <f>+Tabla15[[#This Row],[0]]*Tabla15[[#This Row],[NOMBRE DE LA CAUSA 2019]]</f>
        <v>531</v>
      </c>
      <c r="G533" s="7" t="s">
        <v>17</v>
      </c>
      <c r="H533" s="7"/>
      <c r="I533" s="7"/>
      <c r="J533" s="7" t="s">
        <v>18</v>
      </c>
      <c r="K533" s="7" t="s">
        <v>19</v>
      </c>
      <c r="L533" s="8" t="s">
        <v>700</v>
      </c>
      <c r="M533" s="5">
        <v>1980</v>
      </c>
      <c r="N533" s="1" t="str">
        <f>+Tabla15[[#This Row],[NOMBRE DE LA CAUSA 2017]]</f>
        <v>MUERTE DE MIEMBRO VOLUNTARIO DE LA FUERZA PUBLICA CON ARMA DE USO PERSONAL</v>
      </c>
    </row>
    <row r="534" spans="1:14" ht="15" customHeight="1">
      <c r="A534" s="1">
        <f>+Tabla15[[#This Row],[1]]</f>
        <v>532</v>
      </c>
      <c r="B534" s="1" t="s">
        <v>420</v>
      </c>
      <c r="C534" s="1">
        <v>1</v>
      </c>
      <c r="D534" s="1">
        <f>+IF(Tabla15[[#This Row],[NOMBRE DE LA CAUSA 2018]]=0,0,1)</f>
        <v>1</v>
      </c>
      <c r="E534" s="1">
        <f>+E533+Tabla15[[#This Row],[NOMBRE DE LA CAUSA 2019]]</f>
        <v>532</v>
      </c>
      <c r="F534" s="1">
        <f>+Tabla15[[#This Row],[0]]*Tabla15[[#This Row],[NOMBRE DE LA CAUSA 2019]]</f>
        <v>532</v>
      </c>
      <c r="G534" s="7" t="s">
        <v>17</v>
      </c>
      <c r="J534" s="1" t="s">
        <v>18</v>
      </c>
      <c r="K534" s="1" t="s">
        <v>19</v>
      </c>
      <c r="L534" s="1" t="s">
        <v>421</v>
      </c>
      <c r="M534" s="5">
        <v>797</v>
      </c>
      <c r="N534" s="1" t="str">
        <f>+Tabla15[[#This Row],[NOMBRE DE LA CAUSA 2017]]</f>
        <v>MUERTE DE MIEMBRO VOLUNTARIO DE LA FUERZA PUBLICA CON NAVE OFICIAL</v>
      </c>
    </row>
    <row r="535" spans="1:14" ht="15" customHeight="1">
      <c r="A535" s="1">
        <f>+Tabla15[[#This Row],[1]]</f>
        <v>533</v>
      </c>
      <c r="B535" s="1" t="s">
        <v>412</v>
      </c>
      <c r="C535" s="1">
        <v>1</v>
      </c>
      <c r="D535" s="1">
        <f>+IF(Tabla15[[#This Row],[NOMBRE DE LA CAUSA 2018]]=0,0,1)</f>
        <v>1</v>
      </c>
      <c r="E535" s="1">
        <f>+E534+Tabla15[[#This Row],[NOMBRE DE LA CAUSA 2019]]</f>
        <v>533</v>
      </c>
      <c r="F535" s="1">
        <f>+Tabla15[[#This Row],[0]]*Tabla15[[#This Row],[NOMBRE DE LA CAUSA 2019]]</f>
        <v>533</v>
      </c>
      <c r="G535" s="7" t="s">
        <v>17</v>
      </c>
      <c r="J535" s="1" t="s">
        <v>18</v>
      </c>
      <c r="K535" s="1" t="s">
        <v>19</v>
      </c>
      <c r="L535" s="1" t="s">
        <v>413</v>
      </c>
      <c r="M535" s="5">
        <v>793</v>
      </c>
      <c r="N535" s="1" t="str">
        <f>+Tabla15[[#This Row],[NOMBRE DE LA CAUSA 2017]]</f>
        <v>MUERTE DE MIEMBRO VOLUNTARIO DE LA FUERZA PUBLICA CON VEHICULO OFICIAL</v>
      </c>
    </row>
    <row r="536" spans="1:14" ht="15" customHeight="1">
      <c r="A536" s="1">
        <f>+Tabla15[[#This Row],[1]]</f>
        <v>534</v>
      </c>
      <c r="B536" s="7" t="s">
        <v>860</v>
      </c>
      <c r="C536" s="1">
        <v>1</v>
      </c>
      <c r="D536" s="1">
        <f>+IF(Tabla15[[#This Row],[NOMBRE DE LA CAUSA 2018]]=0,0,1)</f>
        <v>1</v>
      </c>
      <c r="E536" s="1">
        <f>+E535+Tabla15[[#This Row],[NOMBRE DE LA CAUSA 2019]]</f>
        <v>534</v>
      </c>
      <c r="F536" s="1">
        <f>+Tabla15[[#This Row],[0]]*Tabla15[[#This Row],[NOMBRE DE LA CAUSA 2019]]</f>
        <v>534</v>
      </c>
      <c r="G536" s="7" t="s">
        <v>746</v>
      </c>
      <c r="I536" s="7"/>
      <c r="J536" s="7"/>
      <c r="K536" s="7" t="s">
        <v>19</v>
      </c>
      <c r="L536" s="1" t="s">
        <v>861</v>
      </c>
      <c r="M536" s="5">
        <v>2075</v>
      </c>
      <c r="N536" s="1" t="str">
        <f>+Tabla15[[#This Row],[NOMBRE DE LA CAUSA 2017]]</f>
        <v>MUERTE DE MIEMBRO VOLUNTARIO DE LA FUERZA PUBLICA DERIVADA DE LA PRESTACION DEL SERVICIO DE SALUD</v>
      </c>
    </row>
    <row r="537" spans="1:14" ht="15" customHeight="1">
      <c r="A537" s="1">
        <f>+Tabla15[[#This Row],[1]]</f>
        <v>535</v>
      </c>
      <c r="B537" s="1" t="s">
        <v>870</v>
      </c>
      <c r="C537" s="1">
        <v>1</v>
      </c>
      <c r="D537" s="1">
        <f>+IF(Tabla15[[#This Row],[NOMBRE DE LA CAUSA 2018]]=0,0,1)</f>
        <v>1</v>
      </c>
      <c r="E537" s="1">
        <f>+E536+Tabla15[[#This Row],[NOMBRE DE LA CAUSA 2019]]</f>
        <v>535</v>
      </c>
      <c r="F537" s="1">
        <f>+Tabla15[[#This Row],[0]]*Tabla15[[#This Row],[NOMBRE DE LA CAUSA 2019]]</f>
        <v>535</v>
      </c>
      <c r="G537" s="7" t="s">
        <v>753</v>
      </c>
      <c r="H537" s="1" t="s">
        <v>866</v>
      </c>
      <c r="K537" s="1" t="s">
        <v>19</v>
      </c>
      <c r="L537" s="1" t="s">
        <v>871</v>
      </c>
      <c r="M537" s="5">
        <v>2079</v>
      </c>
      <c r="N537" s="1" t="str">
        <f>+Tabla15[[#This Row],[NOMBRE DE LA CAUSA 2017]]</f>
        <v>MUERTE DE MIEMBRO VOLUNTARIO DE LA FUERZA PUBLICA EN COMBATE O ENFRENTAMIENTO</v>
      </c>
    </row>
    <row r="538" spans="1:14" ht="15" customHeight="1">
      <c r="A538" s="1">
        <f>+Tabla15[[#This Row],[1]]</f>
        <v>536</v>
      </c>
      <c r="B538" s="1" t="s">
        <v>693</v>
      </c>
      <c r="C538" s="1">
        <v>1</v>
      </c>
      <c r="D538" s="1">
        <f>+IF(Tabla15[[#This Row],[NOMBRE DE LA CAUSA 2018]]=0,0,1)</f>
        <v>1</v>
      </c>
      <c r="E538" s="1">
        <f>+E537+Tabla15[[#This Row],[NOMBRE DE LA CAUSA 2019]]</f>
        <v>536</v>
      </c>
      <c r="F538" s="1">
        <f>+Tabla15[[#This Row],[0]]*Tabla15[[#This Row],[NOMBRE DE LA CAUSA 2019]]</f>
        <v>536</v>
      </c>
      <c r="G538" s="7" t="s">
        <v>17</v>
      </c>
      <c r="J538" s="1" t="s">
        <v>18</v>
      </c>
      <c r="K538" s="1" t="s">
        <v>19</v>
      </c>
      <c r="L538" s="1" t="s">
        <v>694</v>
      </c>
      <c r="M538" s="5">
        <v>1977</v>
      </c>
      <c r="N538" s="1" t="str">
        <f>+Tabla15[[#This Row],[NOMBRE DE LA CAUSA 2017]]</f>
        <v>MUERTE DE MIEMBRO VOLUNTARIO DE LA FUERZA PUBLICA EN ENFRENTAMIENTO ENTRE TROPAS</v>
      </c>
    </row>
    <row r="539" spans="1:14" ht="15" customHeight="1">
      <c r="A539" s="1">
        <f>+Tabla15[[#This Row],[1]]</f>
        <v>537</v>
      </c>
      <c r="B539" s="1" t="s">
        <v>276</v>
      </c>
      <c r="C539" s="1">
        <v>1</v>
      </c>
      <c r="D539" s="1">
        <f>+IF(Tabla15[[#This Row],[NOMBRE DE LA CAUSA 2018]]=0,0,1)</f>
        <v>1</v>
      </c>
      <c r="E539" s="1">
        <f>+E538+Tabla15[[#This Row],[NOMBRE DE LA CAUSA 2019]]</f>
        <v>537</v>
      </c>
      <c r="F539" s="1">
        <f>+Tabla15[[#This Row],[0]]*Tabla15[[#This Row],[NOMBRE DE LA CAUSA 2019]]</f>
        <v>537</v>
      </c>
      <c r="G539" s="7" t="s">
        <v>17</v>
      </c>
      <c r="J539" s="1" t="s">
        <v>18</v>
      </c>
      <c r="K539" s="1" t="s">
        <v>19</v>
      </c>
      <c r="L539" s="1" t="s">
        <v>277</v>
      </c>
      <c r="M539" s="5">
        <v>442</v>
      </c>
      <c r="N539" s="1" t="str">
        <f>+Tabla15[[#This Row],[NOMBRE DE LA CAUSA 2017]]</f>
        <v>MUERTE DE MIEMBRO VOLUNTARIO DE LA FUERZA PUBLICA EN INSTRUCCION</v>
      </c>
    </row>
    <row r="540" spans="1:14" ht="15" customHeight="1">
      <c r="A540" s="1">
        <f>+Tabla15[[#This Row],[1]]</f>
        <v>538</v>
      </c>
      <c r="B540" s="1" t="s">
        <v>865</v>
      </c>
      <c r="C540" s="1">
        <v>1</v>
      </c>
      <c r="D540" s="1">
        <f>+IF(Tabla15[[#This Row],[NOMBRE DE LA CAUSA 2018]]=0,0,1)</f>
        <v>1</v>
      </c>
      <c r="E540" s="1">
        <f>+E539+Tabla15[[#This Row],[NOMBRE DE LA CAUSA 2019]]</f>
        <v>538</v>
      </c>
      <c r="F540" s="1">
        <f>+Tabla15[[#This Row],[0]]*Tabla15[[#This Row],[NOMBRE DE LA CAUSA 2019]]</f>
        <v>538</v>
      </c>
      <c r="G540" s="7" t="s">
        <v>753</v>
      </c>
      <c r="H540" s="1" t="s">
        <v>866</v>
      </c>
      <c r="K540" s="1" t="s">
        <v>19</v>
      </c>
      <c r="L540" s="1" t="s">
        <v>867</v>
      </c>
      <c r="M540" s="5">
        <v>2077</v>
      </c>
      <c r="N540" s="1" t="str">
        <f>+Tabla15[[#This Row],[NOMBRE DE LA CAUSA 2017]]</f>
        <v>MUERTE DE MIEMBRO VOLUNTARIO DE LA FUERZA PUBLICA EN OPERATIVO MILITAR</v>
      </c>
    </row>
    <row r="541" spans="1:14" ht="15" customHeight="1">
      <c r="A541" s="1">
        <f>+Tabla15[[#This Row],[1]]</f>
        <v>539</v>
      </c>
      <c r="B541" s="1" t="s">
        <v>876</v>
      </c>
      <c r="C541" s="1">
        <v>1</v>
      </c>
      <c r="D541" s="1">
        <f>+IF(Tabla15[[#This Row],[NOMBRE DE LA CAUSA 2018]]=0,0,1)</f>
        <v>1</v>
      </c>
      <c r="E541" s="1">
        <f>+E540+Tabla15[[#This Row],[NOMBRE DE LA CAUSA 2019]]</f>
        <v>539</v>
      </c>
      <c r="F541" s="1">
        <f>+Tabla15[[#This Row],[0]]*Tabla15[[#This Row],[NOMBRE DE LA CAUSA 2019]]</f>
        <v>539</v>
      </c>
      <c r="G541" s="7" t="s">
        <v>753</v>
      </c>
      <c r="H541" s="1" t="s">
        <v>866</v>
      </c>
      <c r="K541" s="1" t="s">
        <v>19</v>
      </c>
      <c r="L541" s="1" t="s">
        <v>877</v>
      </c>
      <c r="M541" s="5">
        <v>2082</v>
      </c>
      <c r="N541" s="1" t="str">
        <f>+Tabla15[[#This Row],[NOMBRE DE LA CAUSA 2017]]</f>
        <v>MUERTE DE MIEMBRO VOLUNTARIO DE LA FUERZA PUBLICA EN PROCEDIMIENTO DE POLICIA</v>
      </c>
    </row>
    <row r="542" spans="1:14" ht="15" customHeight="1">
      <c r="A542" s="1">
        <f>+Tabla15[[#This Row],[1]]</f>
        <v>540</v>
      </c>
      <c r="B542" s="1" t="s">
        <v>378</v>
      </c>
      <c r="C542" s="1">
        <v>1</v>
      </c>
      <c r="D542" s="1">
        <f>+IF(Tabla15[[#This Row],[NOMBRE DE LA CAUSA 2018]]=0,0,1)</f>
        <v>1</v>
      </c>
      <c r="E542" s="1">
        <f>+E541+Tabla15[[#This Row],[NOMBRE DE LA CAUSA 2019]]</f>
        <v>540</v>
      </c>
      <c r="F542" s="1">
        <f>+Tabla15[[#This Row],[0]]*Tabla15[[#This Row],[NOMBRE DE LA CAUSA 2019]]</f>
        <v>540</v>
      </c>
      <c r="G542" s="7" t="s">
        <v>17</v>
      </c>
      <c r="H542" s="7"/>
      <c r="I542" s="7"/>
      <c r="J542" s="7" t="s">
        <v>18</v>
      </c>
      <c r="K542" s="7" t="s">
        <v>19</v>
      </c>
      <c r="L542" s="1" t="s">
        <v>379</v>
      </c>
      <c r="M542" s="5">
        <v>745</v>
      </c>
      <c r="N542" s="1" t="str">
        <f>+Tabla15[[#This Row],[NOMBRE DE LA CAUSA 2017]]</f>
        <v>MUERTE DE MIEMBRO VOLUNTARIO DE LA FUERZA PUBLICA POR ACTO TERRORISTA</v>
      </c>
    </row>
    <row r="543" spans="1:14" ht="15" customHeight="1">
      <c r="A543" s="1">
        <f>+Tabla15[[#This Row],[1]]</f>
        <v>541</v>
      </c>
      <c r="B543" s="7" t="s">
        <v>220</v>
      </c>
      <c r="C543" s="1">
        <v>1</v>
      </c>
      <c r="D543" s="1">
        <f>+IF(Tabla15[[#This Row],[NOMBRE DE LA CAUSA 2018]]=0,0,1)</f>
        <v>1</v>
      </c>
      <c r="E543" s="1">
        <f>+E542+Tabla15[[#This Row],[NOMBRE DE LA CAUSA 2019]]</f>
        <v>541</v>
      </c>
      <c r="F543" s="1">
        <f>+Tabla15[[#This Row],[0]]*Tabla15[[#This Row],[NOMBRE DE LA CAUSA 2019]]</f>
        <v>541</v>
      </c>
      <c r="G543" s="7" t="s">
        <v>17</v>
      </c>
      <c r="H543" s="7"/>
      <c r="I543" s="7"/>
      <c r="J543" s="7" t="s">
        <v>18</v>
      </c>
      <c r="K543" s="7" t="s">
        <v>19</v>
      </c>
      <c r="L543" s="1" t="s">
        <v>221</v>
      </c>
      <c r="M543" s="5">
        <v>367</v>
      </c>
      <c r="N543" s="1" t="str">
        <f>+Tabla15[[#This Row],[NOMBRE DE LA CAUSA 2017]]</f>
        <v>MUERTE DE MIEMBRO VOLUNTARIO DE LA FUERZA PUBLICA POR DESCONOCIDOS</v>
      </c>
    </row>
    <row r="544" spans="1:14" ht="15" customHeight="1">
      <c r="A544" s="1">
        <f>+Tabla15[[#This Row],[1]]</f>
        <v>542</v>
      </c>
      <c r="B544" s="7" t="s">
        <v>346</v>
      </c>
      <c r="C544" s="1">
        <v>1</v>
      </c>
      <c r="D544" s="1">
        <f>+IF(Tabla15[[#This Row],[NOMBRE DE LA CAUSA 2018]]=0,0,1)</f>
        <v>1</v>
      </c>
      <c r="E544" s="1">
        <f>+E543+Tabla15[[#This Row],[NOMBRE DE LA CAUSA 2019]]</f>
        <v>542</v>
      </c>
      <c r="F544" s="1">
        <f>+Tabla15[[#This Row],[0]]*Tabla15[[#This Row],[NOMBRE DE LA CAUSA 2019]]</f>
        <v>542</v>
      </c>
      <c r="G544" s="7" t="s">
        <v>17</v>
      </c>
      <c r="H544" s="7"/>
      <c r="I544" s="7"/>
      <c r="J544" s="7" t="s">
        <v>18</v>
      </c>
      <c r="K544" s="7" t="s">
        <v>19</v>
      </c>
      <c r="L544" s="8" t="s">
        <v>347</v>
      </c>
      <c r="M544" s="5">
        <v>553</v>
      </c>
      <c r="N544" s="1" t="str">
        <f>+Tabla15[[#This Row],[NOMBRE DE LA CAUSA 2017]]</f>
        <v>MUERTE DE MIEMBRO VOLUNTARIO DE LA FUERZA PUBLICA POR EXPLOSION DE MINA ANTIPERSONAL</v>
      </c>
    </row>
    <row r="545" spans="1:14" ht="15" customHeight="1">
      <c r="A545" s="1">
        <f>+Tabla15[[#This Row],[1]]</f>
        <v>543</v>
      </c>
      <c r="B545" s="7" t="s">
        <v>388</v>
      </c>
      <c r="C545" s="1">
        <v>1</v>
      </c>
      <c r="D545" s="1">
        <f>+IF(Tabla15[[#This Row],[NOMBRE DE LA CAUSA 2018]]=0,0,1)</f>
        <v>1</v>
      </c>
      <c r="E545" s="1">
        <f>+E544+Tabla15[[#This Row],[NOMBRE DE LA CAUSA 2019]]</f>
        <v>543</v>
      </c>
      <c r="F545" s="1">
        <f>+Tabla15[[#This Row],[0]]*Tabla15[[#This Row],[NOMBRE DE LA CAUSA 2019]]</f>
        <v>543</v>
      </c>
      <c r="G545" s="7" t="s">
        <v>17</v>
      </c>
      <c r="H545" s="7"/>
      <c r="I545" s="7"/>
      <c r="J545" s="7" t="s">
        <v>18</v>
      </c>
      <c r="K545" s="7" t="s">
        <v>19</v>
      </c>
      <c r="L545" s="1" t="s">
        <v>389</v>
      </c>
      <c r="M545" s="5">
        <v>754</v>
      </c>
      <c r="N545" s="1" t="str">
        <f>+Tabla15[[#This Row],[NOMBRE DE LA CAUSA 2017]]</f>
        <v>MUERTE DE OPERADOR POR EJECUCION DE OBRA PUBLICA</v>
      </c>
    </row>
    <row r="546" spans="1:14" ht="15" customHeight="1">
      <c r="A546" s="1">
        <f>+Tabla15[[#This Row],[1]]</f>
        <v>544</v>
      </c>
      <c r="B546" s="1" t="s">
        <v>1046</v>
      </c>
      <c r="C546" s="1">
        <v>1</v>
      </c>
      <c r="D546" s="1">
        <f>+IF(Tabla15[[#This Row],[NOMBRE DE LA CAUSA 2018]]=0,0,1)</f>
        <v>1</v>
      </c>
      <c r="E546" s="1">
        <f>+E545+Tabla15[[#This Row],[NOMBRE DE LA CAUSA 2019]]</f>
        <v>544</v>
      </c>
      <c r="F546" s="1">
        <f>+Tabla15[[#This Row],[0]]*Tabla15[[#This Row],[NOMBRE DE LA CAUSA 2019]]</f>
        <v>544</v>
      </c>
      <c r="G546" s="7" t="s">
        <v>753</v>
      </c>
      <c r="H546" s="1" t="s">
        <v>1040</v>
      </c>
      <c r="K546" s="1" t="s">
        <v>19</v>
      </c>
      <c r="L546" s="1" t="s">
        <v>1047</v>
      </c>
      <c r="M546" s="5">
        <v>2157</v>
      </c>
      <c r="N546" s="1" t="str">
        <f>+Tabla15[[#This Row],[NOMBRE DE LA CAUSA 2017]]</f>
        <v>MUERTE DE PERSONAL DOCENTE O ADMINISTRATIVO EN ESTABLECIMIENTO EDUCATIVO</v>
      </c>
    </row>
    <row r="547" spans="1:14" ht="15" customHeight="1">
      <c r="A547" s="1">
        <f>+Tabla15[[#This Row],[1]]</f>
        <v>545</v>
      </c>
      <c r="B547" s="1" t="s">
        <v>918</v>
      </c>
      <c r="C547" s="1">
        <v>1</v>
      </c>
      <c r="D547" s="1">
        <f>+IF(Tabla15[[#This Row],[NOMBRE DE LA CAUSA 2018]]=0,0,1)</f>
        <v>1</v>
      </c>
      <c r="E547" s="1">
        <f>+E546+Tabla15[[#This Row],[NOMBRE DE LA CAUSA 2019]]</f>
        <v>545</v>
      </c>
      <c r="F547" s="1">
        <f>+Tabla15[[#This Row],[0]]*Tabla15[[#This Row],[NOMBRE DE LA CAUSA 2019]]</f>
        <v>545</v>
      </c>
      <c r="G547" s="7" t="s">
        <v>753</v>
      </c>
      <c r="H547" s="1" t="s">
        <v>919</v>
      </c>
      <c r="K547" s="1" t="s">
        <v>19</v>
      </c>
      <c r="L547" s="13" t="s">
        <v>920</v>
      </c>
      <c r="M547" s="5">
        <v>2101</v>
      </c>
      <c r="N547" s="1" t="str">
        <f>+Tabla15[[#This Row],[NOMBRE DE LA CAUSA 2017]]</f>
        <v>MUERTE DE RECLUSO CAUSADA POR AGENTES DEL ESTADO</v>
      </c>
    </row>
    <row r="548" spans="1:14" ht="15" customHeight="1">
      <c r="A548" s="1">
        <f>+Tabla15[[#This Row],[1]]</f>
        <v>546</v>
      </c>
      <c r="B548" s="1" t="s">
        <v>923</v>
      </c>
      <c r="C548" s="1">
        <v>1</v>
      </c>
      <c r="D548" s="1">
        <f>+IF(Tabla15[[#This Row],[NOMBRE DE LA CAUSA 2018]]=0,0,1)</f>
        <v>1</v>
      </c>
      <c r="E548" s="1">
        <f>+E547+Tabla15[[#This Row],[NOMBRE DE LA CAUSA 2019]]</f>
        <v>546</v>
      </c>
      <c r="F548" s="1">
        <f>+Tabla15[[#This Row],[0]]*Tabla15[[#This Row],[NOMBRE DE LA CAUSA 2019]]</f>
        <v>546</v>
      </c>
      <c r="G548" s="7" t="s">
        <v>753</v>
      </c>
      <c r="H548" s="7" t="s">
        <v>919</v>
      </c>
      <c r="I548" s="7"/>
      <c r="J548" s="7"/>
      <c r="K548" s="7" t="s">
        <v>19</v>
      </c>
      <c r="L548" s="8" t="s">
        <v>924</v>
      </c>
      <c r="M548" s="5">
        <v>2103</v>
      </c>
      <c r="N548" s="1" t="str">
        <f>+Tabla15[[#This Row],[NOMBRE DE LA CAUSA 2017]]</f>
        <v>MUERTE DE RECLUSO CAUSADA POR OTRO RECLUSO</v>
      </c>
    </row>
    <row r="549" spans="1:14" ht="15" customHeight="1">
      <c r="A549" s="1">
        <f>+Tabla15[[#This Row],[1]]</f>
        <v>547</v>
      </c>
      <c r="B549" s="1" t="s">
        <v>921</v>
      </c>
      <c r="C549" s="1">
        <v>1</v>
      </c>
      <c r="D549" s="1">
        <f>+IF(Tabla15[[#This Row],[NOMBRE DE LA CAUSA 2018]]=0,0,1)</f>
        <v>1</v>
      </c>
      <c r="E549" s="1">
        <f>+E548+Tabla15[[#This Row],[NOMBRE DE LA CAUSA 2019]]</f>
        <v>547</v>
      </c>
      <c r="F549" s="1">
        <f>+Tabla15[[#This Row],[0]]*Tabla15[[#This Row],[NOMBRE DE LA CAUSA 2019]]</f>
        <v>547</v>
      </c>
      <c r="G549" s="7" t="s">
        <v>753</v>
      </c>
      <c r="H549" s="1" t="s">
        <v>919</v>
      </c>
      <c r="K549" s="1" t="s">
        <v>19</v>
      </c>
      <c r="L549" s="1" t="s">
        <v>922</v>
      </c>
      <c r="M549" s="5">
        <v>2102</v>
      </c>
      <c r="N549" s="1" t="str">
        <f>+Tabla15[[#This Row],[NOMBRE DE LA CAUSA 2017]]</f>
        <v>MUERTE DE RECLUSO CAUSADA POR TERCEROS</v>
      </c>
    </row>
    <row r="550" spans="1:14" ht="15" customHeight="1">
      <c r="A550" s="1">
        <f>+Tabla15[[#This Row],[1]]</f>
        <v>548</v>
      </c>
      <c r="B550" s="7" t="s">
        <v>929</v>
      </c>
      <c r="C550" s="1">
        <v>1</v>
      </c>
      <c r="D550" s="1">
        <f>+IF(Tabla15[[#This Row],[NOMBRE DE LA CAUSA 2018]]=0,0,1)</f>
        <v>1</v>
      </c>
      <c r="E550" s="1">
        <f>+E549+Tabla15[[#This Row],[NOMBRE DE LA CAUSA 2019]]</f>
        <v>548</v>
      </c>
      <c r="F550" s="1">
        <f>+Tabla15[[#This Row],[0]]*Tabla15[[#This Row],[NOMBRE DE LA CAUSA 2019]]</f>
        <v>548</v>
      </c>
      <c r="G550" s="7" t="s">
        <v>753</v>
      </c>
      <c r="H550" s="1" t="s">
        <v>919</v>
      </c>
      <c r="K550" s="1" t="s">
        <v>19</v>
      </c>
      <c r="L550" s="13" t="s">
        <v>930</v>
      </c>
      <c r="M550" s="5">
        <v>2106</v>
      </c>
      <c r="N550" s="1" t="str">
        <f>+Tabla15[[#This Row],[NOMBRE DE LA CAUSA 2017]]</f>
        <v>MUERTE DE RECLUSO DERIVADA DE LA PRESTACION DEL SERVICIO DE SALUD</v>
      </c>
    </row>
    <row r="551" spans="1:14" ht="15" customHeight="1">
      <c r="A551" s="1">
        <f>+Tabla15[[#This Row],[1]]</f>
        <v>549</v>
      </c>
      <c r="B551" s="7" t="s">
        <v>386</v>
      </c>
      <c r="C551" s="1">
        <v>1</v>
      </c>
      <c r="D551" s="1">
        <f>+IF(Tabla15[[#This Row],[NOMBRE DE LA CAUSA 2018]]=0,0,1)</f>
        <v>1</v>
      </c>
      <c r="E551" s="1">
        <f>+E550+Tabla15[[#This Row],[NOMBRE DE LA CAUSA 2019]]</f>
        <v>549</v>
      </c>
      <c r="F551" s="1">
        <f>+Tabla15[[#This Row],[0]]*Tabla15[[#This Row],[NOMBRE DE LA CAUSA 2019]]</f>
        <v>549</v>
      </c>
      <c r="G551" s="7" t="s">
        <v>17</v>
      </c>
      <c r="H551" s="7"/>
      <c r="I551" s="7"/>
      <c r="J551" s="7" t="s">
        <v>18</v>
      </c>
      <c r="K551" s="7" t="s">
        <v>19</v>
      </c>
      <c r="L551" s="8" t="s">
        <v>387</v>
      </c>
      <c r="M551" s="5">
        <v>753</v>
      </c>
      <c r="N551" s="1" t="str">
        <f>+Tabla15[[#This Row],[NOMBRE DE LA CAUSA 2017]]</f>
        <v>MUERTE DE TERCERO POR EJECUCION DE OBRA PUBLICA</v>
      </c>
    </row>
    <row r="552" spans="1:14" ht="15" customHeight="1">
      <c r="A552" s="1">
        <f>+Tabla15[[#This Row],[1]]</f>
        <v>550</v>
      </c>
      <c r="B552" s="1" t="s">
        <v>975</v>
      </c>
      <c r="C552" s="1">
        <v>1</v>
      </c>
      <c r="D552" s="1">
        <f>+IF(Tabla15[[#This Row],[NOMBRE DE LA CAUSA 2018]]=0,0,1)</f>
        <v>1</v>
      </c>
      <c r="E552" s="1">
        <f>+E551+Tabla15[[#This Row],[NOMBRE DE LA CAUSA 2019]]</f>
        <v>550</v>
      </c>
      <c r="F552" s="1">
        <f>+Tabla15[[#This Row],[0]]*Tabla15[[#This Row],[NOMBRE DE LA CAUSA 2019]]</f>
        <v>550</v>
      </c>
      <c r="G552" s="7" t="s">
        <v>753</v>
      </c>
      <c r="H552" s="1" t="s">
        <v>973</v>
      </c>
      <c r="K552" s="1" t="s">
        <v>19</v>
      </c>
      <c r="L552" s="1" t="s">
        <v>976</v>
      </c>
      <c r="M552" s="5">
        <v>2126</v>
      </c>
      <c r="N552" s="1" t="str">
        <f>+Tabla15[[#This Row],[NOMBRE DE LA CAUSA 2017]]</f>
        <v>MUERTE EN ACCIDENTE AEREO</v>
      </c>
    </row>
    <row r="553" spans="1:14" ht="15" customHeight="1">
      <c r="A553" s="1">
        <f>+Tabla15[[#This Row],[1]]</f>
        <v>551</v>
      </c>
      <c r="B553" s="7" t="s">
        <v>982</v>
      </c>
      <c r="C553" s="1">
        <v>1</v>
      </c>
      <c r="D553" s="1">
        <f>+IF(Tabla15[[#This Row],[NOMBRE DE LA CAUSA 2018]]=0,0,1)</f>
        <v>1</v>
      </c>
      <c r="E553" s="1">
        <f>+E552+Tabla15[[#This Row],[NOMBRE DE LA CAUSA 2019]]</f>
        <v>551</v>
      </c>
      <c r="F553" s="1">
        <f>+Tabla15[[#This Row],[0]]*Tabla15[[#This Row],[NOMBRE DE LA CAUSA 2019]]</f>
        <v>551</v>
      </c>
      <c r="G553" s="7" t="s">
        <v>753</v>
      </c>
      <c r="H553" s="7" t="s">
        <v>980</v>
      </c>
      <c r="I553" s="7"/>
      <c r="J553" s="7"/>
      <c r="K553" s="7" t="s">
        <v>19</v>
      </c>
      <c r="L553" s="1" t="s">
        <v>983</v>
      </c>
      <c r="M553" s="5">
        <v>2129</v>
      </c>
      <c r="N553" s="1" t="str">
        <f>+Tabla15[[#This Row],[NOMBRE DE LA CAUSA 2017]]</f>
        <v>MUERTE EN ACCIDENTE FLUVIAL</v>
      </c>
    </row>
    <row r="554" spans="1:14" ht="15" customHeight="1">
      <c r="A554" s="1">
        <f>+Tabla15[[#This Row],[1]]</f>
        <v>552</v>
      </c>
      <c r="B554" s="1" t="s">
        <v>988</v>
      </c>
      <c r="C554" s="1">
        <v>1</v>
      </c>
      <c r="D554" s="1">
        <f>+IF(Tabla15[[#This Row],[NOMBRE DE LA CAUSA 2018]]=0,0,1)</f>
        <v>1</v>
      </c>
      <c r="E554" s="1">
        <f>+E553+Tabla15[[#This Row],[NOMBRE DE LA CAUSA 2019]]</f>
        <v>552</v>
      </c>
      <c r="F554" s="1">
        <f>+Tabla15[[#This Row],[0]]*Tabla15[[#This Row],[NOMBRE DE LA CAUSA 2019]]</f>
        <v>552</v>
      </c>
      <c r="G554" s="7" t="s">
        <v>753</v>
      </c>
      <c r="H554" s="1" t="s">
        <v>980</v>
      </c>
      <c r="I554" s="7"/>
      <c r="K554" s="1" t="s">
        <v>19</v>
      </c>
      <c r="L554" s="1" t="s">
        <v>989</v>
      </c>
      <c r="M554" s="5">
        <v>2132</v>
      </c>
      <c r="N554" s="1" t="str">
        <f>+Tabla15[[#This Row],[NOMBRE DE LA CAUSA 2017]]</f>
        <v>MUERTE EN ACCIDENTE MARITIMO</v>
      </c>
    </row>
    <row r="555" spans="1:14" ht="15" customHeight="1">
      <c r="A555" s="1">
        <f>+Tabla15[[#This Row],[1]]</f>
        <v>553</v>
      </c>
      <c r="B555" s="1" t="s">
        <v>1023</v>
      </c>
      <c r="C555" s="1">
        <v>1</v>
      </c>
      <c r="D555" s="1">
        <f>+IF(Tabla15[[#This Row],[NOMBRE DE LA CAUSA 2018]]=0,0,1)</f>
        <v>1</v>
      </c>
      <c r="E555" s="1">
        <f>+E554+Tabla15[[#This Row],[NOMBRE DE LA CAUSA 2019]]</f>
        <v>553</v>
      </c>
      <c r="F555" s="1">
        <f>+Tabla15[[#This Row],[0]]*Tabla15[[#This Row],[NOMBRE DE LA CAUSA 2019]]</f>
        <v>553</v>
      </c>
      <c r="G555" s="7" t="s">
        <v>753</v>
      </c>
      <c r="H555" s="1" t="s">
        <v>1021</v>
      </c>
      <c r="I555" s="7"/>
      <c r="K555" s="1" t="s">
        <v>19</v>
      </c>
      <c r="L555" s="1" t="s">
        <v>1024</v>
      </c>
      <c r="M555" s="5">
        <v>2147</v>
      </c>
      <c r="N555" s="1" t="str">
        <f>+Tabla15[[#This Row],[NOMBRE DE LA CAUSA 2017]]</f>
        <v>MUERTE EN MANIFESTACION PUBLICA</v>
      </c>
    </row>
    <row r="556" spans="1:14" ht="15" customHeight="1">
      <c r="A556" s="1">
        <f>+Tabla15[[#This Row],[1]]</f>
        <v>554</v>
      </c>
      <c r="B556" s="1" t="s">
        <v>1115</v>
      </c>
      <c r="C556" s="1">
        <v>1</v>
      </c>
      <c r="D556" s="1">
        <f>+IF(Tabla15[[#This Row],[NOMBRE DE LA CAUSA 2018]]=0,0,1)</f>
        <v>1</v>
      </c>
      <c r="E556" s="1">
        <f>+E555+Tabla15[[#This Row],[NOMBRE DE LA CAUSA 2019]]</f>
        <v>554</v>
      </c>
      <c r="F556" s="1">
        <f>+Tabla15[[#This Row],[0]]*Tabla15[[#This Row],[NOMBRE DE LA CAUSA 2019]]</f>
        <v>554</v>
      </c>
      <c r="G556" s="7" t="s">
        <v>753</v>
      </c>
      <c r="H556" s="7" t="s">
        <v>1113</v>
      </c>
      <c r="I556" s="7"/>
      <c r="J556" s="7"/>
      <c r="K556" s="7" t="s">
        <v>19</v>
      </c>
      <c r="L556" s="8" t="s">
        <v>1116</v>
      </c>
      <c r="M556" s="5">
        <v>2188</v>
      </c>
      <c r="N556" s="1" t="str">
        <f>+Tabla15[[#This Row],[NOMBRE DE LA CAUSA 2017]]</f>
        <v>MUERTE EN OPERACION ADMINISTRATIVA</v>
      </c>
    </row>
    <row r="557" spans="1:14" ht="15" customHeight="1">
      <c r="A557" s="1">
        <f>+Tabla15[[#This Row],[1]]</f>
        <v>555</v>
      </c>
      <c r="B557" s="1" t="s">
        <v>1128</v>
      </c>
      <c r="C557" s="1">
        <v>1</v>
      </c>
      <c r="D557" s="1">
        <f>+IF(Tabla15[[#This Row],[NOMBRE DE LA CAUSA 2018]]=0,0,1)</f>
        <v>1</v>
      </c>
      <c r="E557" s="1">
        <f>+E556+Tabla15[[#This Row],[NOMBRE DE LA CAUSA 2019]]</f>
        <v>555</v>
      </c>
      <c r="F557" s="1">
        <f>+Tabla15[[#This Row],[0]]*Tabla15[[#This Row],[NOMBRE DE LA CAUSA 2019]]</f>
        <v>555</v>
      </c>
      <c r="G557" s="7" t="s">
        <v>753</v>
      </c>
      <c r="H557" s="7" t="s">
        <v>1126</v>
      </c>
      <c r="I557" s="7"/>
      <c r="K557" s="1" t="s">
        <v>19</v>
      </c>
      <c r="L557" s="8" t="s">
        <v>1129</v>
      </c>
      <c r="M557" s="5">
        <v>2194</v>
      </c>
      <c r="N557" s="1" t="str">
        <f>+Tabla15[[#This Row],[NOMBRE DE LA CAUSA 2017]]</f>
        <v>MUERTE EN ZONA DE DISTENSION</v>
      </c>
    </row>
    <row r="558" spans="1:14" ht="15" customHeight="1">
      <c r="A558" s="1">
        <f>+Tabla15[[#This Row],[1]]</f>
        <v>556</v>
      </c>
      <c r="B558" s="7" t="s">
        <v>1141</v>
      </c>
      <c r="C558" s="1">
        <v>1</v>
      </c>
      <c r="D558" s="1">
        <f>+IF(Tabla15[[#This Row],[NOMBRE DE LA CAUSA 2018]]=0,0,1)</f>
        <v>1</v>
      </c>
      <c r="E558" s="1">
        <f>+E557+Tabla15[[#This Row],[NOMBRE DE LA CAUSA 2019]]</f>
        <v>556</v>
      </c>
      <c r="F558" s="1">
        <f>+Tabla15[[#This Row],[0]]*Tabla15[[#This Row],[NOMBRE DE LA CAUSA 2019]]</f>
        <v>556</v>
      </c>
      <c r="G558" s="7" t="s">
        <v>753</v>
      </c>
      <c r="H558" s="7" t="s">
        <v>1133</v>
      </c>
      <c r="I558" s="7"/>
      <c r="J558" s="7"/>
      <c r="K558" s="7" t="s">
        <v>19</v>
      </c>
      <c r="L558" s="8" t="s">
        <v>1142</v>
      </c>
      <c r="M558" s="5">
        <v>2200</v>
      </c>
      <c r="N558" s="1" t="str">
        <f>+Tabla15[[#This Row],[NOMBRE DE LA CAUSA 2017]]</f>
        <v>MUERTE POR ACTIVIDAD DEL SECTOR DE HIDROCARBUROS</v>
      </c>
    </row>
    <row r="559" spans="1:14" ht="15" customHeight="1">
      <c r="A559" s="1">
        <f>+Tabla15[[#This Row],[1]]</f>
        <v>557</v>
      </c>
      <c r="B559" s="7" t="s">
        <v>1135</v>
      </c>
      <c r="C559" s="1">
        <v>1</v>
      </c>
      <c r="D559" s="1">
        <f>+IF(Tabla15[[#This Row],[NOMBRE DE LA CAUSA 2018]]=0,0,1)</f>
        <v>1</v>
      </c>
      <c r="E559" s="1">
        <f>+E558+Tabla15[[#This Row],[NOMBRE DE LA CAUSA 2019]]</f>
        <v>557</v>
      </c>
      <c r="F559" s="1">
        <f>+Tabla15[[#This Row],[0]]*Tabla15[[#This Row],[NOMBRE DE LA CAUSA 2019]]</f>
        <v>557</v>
      </c>
      <c r="G559" s="7" t="s">
        <v>753</v>
      </c>
      <c r="H559" s="7" t="s">
        <v>1133</v>
      </c>
      <c r="I559" s="7"/>
      <c r="K559" s="1" t="s">
        <v>19</v>
      </c>
      <c r="L559" s="8" t="s">
        <v>1136</v>
      </c>
      <c r="M559" s="5">
        <v>2197</v>
      </c>
      <c r="N559" s="1" t="str">
        <f>+Tabla15[[#This Row],[NOMBRE DE LA CAUSA 2017]]</f>
        <v>MUERTE POR ACTIVIDAD MINERA</v>
      </c>
    </row>
    <row r="560" spans="1:14" ht="15" customHeight="1">
      <c r="A560" s="1">
        <f>+Tabla15[[#This Row],[1]]</f>
        <v>558</v>
      </c>
      <c r="B560" s="1" t="s">
        <v>995</v>
      </c>
      <c r="C560" s="1">
        <v>1</v>
      </c>
      <c r="D560" s="1">
        <f>+IF(Tabla15[[#This Row],[NOMBRE DE LA CAUSA 2018]]=0,0,1)</f>
        <v>1</v>
      </c>
      <c r="E560" s="1">
        <f>+E559+Tabla15[[#This Row],[NOMBRE DE LA CAUSA 2019]]</f>
        <v>558</v>
      </c>
      <c r="F560" s="1">
        <f>+Tabla15[[#This Row],[0]]*Tabla15[[#This Row],[NOMBRE DE LA CAUSA 2019]]</f>
        <v>558</v>
      </c>
      <c r="G560" s="7" t="s">
        <v>753</v>
      </c>
      <c r="H560" s="1" t="s">
        <v>993</v>
      </c>
      <c r="I560" s="7"/>
      <c r="K560" s="1" t="s">
        <v>19</v>
      </c>
      <c r="L560" s="13" t="s">
        <v>996</v>
      </c>
      <c r="M560" s="5">
        <v>2135</v>
      </c>
      <c r="N560" s="1" t="str">
        <f>+Tabla15[[#This Row],[NOMBRE DE LA CAUSA 2017]]</f>
        <v>MUERTE POR ALUD DE TIERRA</v>
      </c>
    </row>
    <row r="561" spans="1:14" ht="15" customHeight="1">
      <c r="A561" s="1">
        <f>+Tabla15[[#This Row],[1]]</f>
        <v>559</v>
      </c>
      <c r="B561" s="1" t="s">
        <v>961</v>
      </c>
      <c r="C561" s="1">
        <v>1</v>
      </c>
      <c r="D561" s="1">
        <f>+IF(Tabla15[[#This Row],[NOMBRE DE LA CAUSA 2018]]=0,0,1)</f>
        <v>1</v>
      </c>
      <c r="E561" s="1">
        <f>+E560+Tabla15[[#This Row],[NOMBRE DE LA CAUSA 2019]]</f>
        <v>559</v>
      </c>
      <c r="F561" s="1">
        <f>+Tabla15[[#This Row],[0]]*Tabla15[[#This Row],[NOMBRE DE LA CAUSA 2019]]</f>
        <v>559</v>
      </c>
      <c r="G561" s="7" t="s">
        <v>753</v>
      </c>
      <c r="H561" s="1" t="s">
        <v>959</v>
      </c>
      <c r="I561" s="7"/>
      <c r="K561" s="1" t="s">
        <v>19</v>
      </c>
      <c r="L561" s="13" t="s">
        <v>962</v>
      </c>
      <c r="M561" s="5">
        <v>2120</v>
      </c>
      <c r="N561" s="1" t="str">
        <f>+Tabla15[[#This Row],[NOMBRE DE LA CAUSA 2017]]</f>
        <v>MUERTE POR CAIDA DE ARBOL</v>
      </c>
    </row>
    <row r="562" spans="1:14" ht="15" customHeight="1">
      <c r="A562" s="1">
        <f>+Tabla15[[#This Row],[1]]</f>
        <v>560</v>
      </c>
      <c r="B562" s="1" t="s">
        <v>934</v>
      </c>
      <c r="C562" s="1">
        <v>1</v>
      </c>
      <c r="D562" s="1">
        <f>+IF(Tabla15[[#This Row],[NOMBRE DE LA CAUSA 2018]]=0,0,1)</f>
        <v>1</v>
      </c>
      <c r="E562" s="1">
        <f>+E561+Tabla15[[#This Row],[NOMBRE DE LA CAUSA 2019]]</f>
        <v>560</v>
      </c>
      <c r="F562" s="1">
        <f>+Tabla15[[#This Row],[0]]*Tabla15[[#This Row],[NOMBRE DE LA CAUSA 2019]]</f>
        <v>560</v>
      </c>
      <c r="G562" s="7" t="s">
        <v>753</v>
      </c>
      <c r="H562" s="1" t="s">
        <v>932</v>
      </c>
      <c r="K562" s="1" t="s">
        <v>19</v>
      </c>
      <c r="L562" s="13" t="s">
        <v>935</v>
      </c>
      <c r="M562" s="5">
        <v>2108</v>
      </c>
      <c r="N562" s="1" t="str">
        <f>+Tabla15[[#This Row],[NOMBRE DE LA CAUSA 2017]]</f>
        <v>MUERTE POR CONDUCCION DE ENERGIA ELECTRICA</v>
      </c>
    </row>
    <row r="563" spans="1:14" ht="15" customHeight="1">
      <c r="A563" s="1">
        <f>+Tabla15[[#This Row],[1]]</f>
        <v>561</v>
      </c>
      <c r="B563" s="1" t="s">
        <v>1079</v>
      </c>
      <c r="C563" s="1">
        <v>1</v>
      </c>
      <c r="D563" s="1">
        <f>+IF(Tabla15[[#This Row],[NOMBRE DE LA CAUSA 2018]]=0,0,1)</f>
        <v>1</v>
      </c>
      <c r="E563" s="1">
        <f>+E562+Tabla15[[#This Row],[NOMBRE DE LA CAUSA 2019]]</f>
        <v>561</v>
      </c>
      <c r="F563" s="1">
        <f>+Tabla15[[#This Row],[0]]*Tabla15[[#This Row],[NOMBRE DE LA CAUSA 2019]]</f>
        <v>561</v>
      </c>
      <c r="G563" s="7" t="s">
        <v>753</v>
      </c>
      <c r="H563" s="7" t="s">
        <v>1077</v>
      </c>
      <c r="I563" s="7"/>
      <c r="K563" s="1" t="s">
        <v>19</v>
      </c>
      <c r="L563" s="13" t="s">
        <v>1080</v>
      </c>
      <c r="M563" s="5">
        <v>2171</v>
      </c>
      <c r="N563" s="1" t="str">
        <f>+Tabla15[[#This Row],[NOMBRE DE LA CAUSA 2017]]</f>
        <v>MUERTE POR FALTA DE ADOPCION DE MEDIDAS DE PROTECCION Y SEGURIDAD</v>
      </c>
    </row>
    <row r="564" spans="1:14" ht="15" customHeight="1">
      <c r="A564" s="1">
        <f>+Tabla15[[#This Row],[1]]</f>
        <v>562</v>
      </c>
      <c r="B564" s="7" t="s">
        <v>954</v>
      </c>
      <c r="C564" s="1">
        <v>1</v>
      </c>
      <c r="D564" s="1">
        <f>+IF(Tabla15[[#This Row],[NOMBRE DE LA CAUSA 2018]]=0,0,1)</f>
        <v>1</v>
      </c>
      <c r="E564" s="1">
        <f>+E563+Tabla15[[#This Row],[NOMBRE DE LA CAUSA 2019]]</f>
        <v>562</v>
      </c>
      <c r="F564" s="1">
        <f>+Tabla15[[#This Row],[0]]*Tabla15[[#This Row],[NOMBRE DE LA CAUSA 2019]]</f>
        <v>562</v>
      </c>
      <c r="G564" s="7" t="s">
        <v>753</v>
      </c>
      <c r="H564" s="7" t="s">
        <v>946</v>
      </c>
      <c r="I564" s="7"/>
      <c r="J564" s="7"/>
      <c r="K564" s="7" t="s">
        <v>19</v>
      </c>
      <c r="L564" s="8" t="s">
        <v>955</v>
      </c>
      <c r="M564" s="5">
        <v>2117</v>
      </c>
      <c r="N564" s="1" t="str">
        <f>+Tabla15[[#This Row],[NOMBRE DE LA CAUSA 2017]]</f>
        <v>MUERTE POR FALTA DE ILUMINACION EN LA VIA PUBLICA</v>
      </c>
    </row>
    <row r="565" spans="1:14" ht="15" customHeight="1">
      <c r="A565" s="1">
        <f>+Tabla15[[#This Row],[1]]</f>
        <v>563</v>
      </c>
      <c r="B565" s="7" t="s">
        <v>948</v>
      </c>
      <c r="C565" s="1">
        <v>1</v>
      </c>
      <c r="D565" s="1">
        <f>+IF(Tabla15[[#This Row],[NOMBRE DE LA CAUSA 2018]]=0,0,1)</f>
        <v>1</v>
      </c>
      <c r="E565" s="1">
        <f>+E564+Tabla15[[#This Row],[NOMBRE DE LA CAUSA 2019]]</f>
        <v>563</v>
      </c>
      <c r="F565" s="1">
        <f>+Tabla15[[#This Row],[0]]*Tabla15[[#This Row],[NOMBRE DE LA CAUSA 2019]]</f>
        <v>563</v>
      </c>
      <c r="G565" s="7" t="s">
        <v>753</v>
      </c>
      <c r="H565" s="7" t="s">
        <v>946</v>
      </c>
      <c r="I565" s="7"/>
      <c r="J565" s="7"/>
      <c r="K565" s="7" t="s">
        <v>19</v>
      </c>
      <c r="L565" s="33" t="s">
        <v>949</v>
      </c>
      <c r="M565" s="5">
        <v>2114</v>
      </c>
      <c r="N565" s="1" t="str">
        <f>+Tabla15[[#This Row],[NOMBRE DE LA CAUSA 2017]]</f>
        <v>MUERTE POR FALTA DE SEÑALIZACION EN LA VIA PUBLICA</v>
      </c>
    </row>
    <row r="566" spans="1:14" ht="15" customHeight="1">
      <c r="A566" s="1">
        <f>+Tabla15[[#This Row],[1]]</f>
        <v>564</v>
      </c>
      <c r="B566" s="1" t="s">
        <v>1106</v>
      </c>
      <c r="C566" s="1">
        <v>1</v>
      </c>
      <c r="D566" s="1">
        <f>+IF(Tabla15[[#This Row],[NOMBRE DE LA CAUSA 2018]]=0,0,1)</f>
        <v>1</v>
      </c>
      <c r="E566" s="1">
        <f>+E565+Tabla15[[#This Row],[NOMBRE DE LA CAUSA 2019]]</f>
        <v>564</v>
      </c>
      <c r="F566" s="1">
        <f>+Tabla15[[#This Row],[0]]*Tabla15[[#This Row],[NOMBRE DE LA CAUSA 2019]]</f>
        <v>564</v>
      </c>
      <c r="G566" s="7" t="s">
        <v>753</v>
      </c>
      <c r="H566" s="1" t="s">
        <v>1096</v>
      </c>
      <c r="K566" s="1" t="s">
        <v>19</v>
      </c>
      <c r="L566" s="13" t="s">
        <v>1107</v>
      </c>
      <c r="M566" s="5">
        <v>2184</v>
      </c>
      <c r="N566" s="1" t="str">
        <f>+Tabla15[[#This Row],[NOMBRE DE LA CAUSA 2017]]</f>
        <v>MUERTE POR INCUMPLIMIENTO DEL DEBER DE SEGURIDAD EN LA ATENCION HOSPITALARIA</v>
      </c>
    </row>
    <row r="567" spans="1:14" ht="15" customHeight="1">
      <c r="A567" s="1">
        <f>+Tabla15[[#This Row],[1]]</f>
        <v>565</v>
      </c>
      <c r="B567" s="15" t="s">
        <v>1085</v>
      </c>
      <c r="C567" s="1">
        <v>1</v>
      </c>
      <c r="D567" s="1">
        <f>+IF(Tabla15[[#This Row],[NOMBRE DE LA CAUSA 2018]]=0,0,1)</f>
        <v>1</v>
      </c>
      <c r="E567" s="1">
        <f>+E566+Tabla15[[#This Row],[NOMBRE DE LA CAUSA 2019]]</f>
        <v>565</v>
      </c>
      <c r="F567" s="1">
        <f>+Tabla15[[#This Row],[0]]*Tabla15[[#This Row],[NOMBRE DE LA CAUSA 2019]]</f>
        <v>565</v>
      </c>
      <c r="G567" s="7" t="s">
        <v>753</v>
      </c>
      <c r="H567" s="1" t="s">
        <v>1077</v>
      </c>
      <c r="K567" s="1" t="s">
        <v>19</v>
      </c>
      <c r="L567" s="13" t="s">
        <v>1086</v>
      </c>
      <c r="M567" s="5">
        <v>2174</v>
      </c>
      <c r="N567" s="1" t="str">
        <f>+Tabla15[[#This Row],[NOMBRE DE LA CAUSA 2017]]</f>
        <v>MUERTE POR INDEBIDA O INSUFICIENTE ADOPCION DE MEDIDAS DE PROTECCION Y SEGURIDAD</v>
      </c>
    </row>
    <row r="568" spans="1:14" ht="15" customHeight="1">
      <c r="A568" s="1">
        <f>+Tabla15[[#This Row],[1]]</f>
        <v>566</v>
      </c>
      <c r="B568" s="1" t="s">
        <v>1110</v>
      </c>
      <c r="C568" s="1">
        <v>1</v>
      </c>
      <c r="D568" s="1">
        <f>+IF(Tabla15[[#This Row],[NOMBRE DE LA CAUSA 2018]]=0,0,1)</f>
        <v>1</v>
      </c>
      <c r="E568" s="1">
        <f>+E567+Tabla15[[#This Row],[NOMBRE DE LA CAUSA 2019]]</f>
        <v>566</v>
      </c>
      <c r="F568" s="1">
        <f>+Tabla15[[#This Row],[0]]*Tabla15[[#This Row],[NOMBRE DE LA CAUSA 2019]]</f>
        <v>566</v>
      </c>
      <c r="G568" s="7" t="s">
        <v>753</v>
      </c>
      <c r="H568" s="7" t="s">
        <v>1096</v>
      </c>
      <c r="I568" s="7"/>
      <c r="J568" s="7"/>
      <c r="K568" s="7" t="s">
        <v>19</v>
      </c>
      <c r="L568" s="13" t="s">
        <v>1111</v>
      </c>
      <c r="M568" s="5">
        <v>2186</v>
      </c>
      <c r="N568" s="1" t="str">
        <f>+Tabla15[[#This Row],[NOMBRE DE LA CAUSA 2017]]</f>
        <v>MUERTE POR INDEBIDA PRESTACION DEL SERVICIO DE SALUD</v>
      </c>
    </row>
    <row r="569" spans="1:14" ht="15" customHeight="1">
      <c r="A569" s="1">
        <f>+Tabla15[[#This Row],[1]]</f>
        <v>567</v>
      </c>
      <c r="B569" s="1" t="s">
        <v>1098</v>
      </c>
      <c r="C569" s="1">
        <v>1</v>
      </c>
      <c r="D569" s="1">
        <f>+IF(Tabla15[[#This Row],[NOMBRE DE LA CAUSA 2018]]=0,0,1)</f>
        <v>1</v>
      </c>
      <c r="E569" s="1">
        <f>+E568+Tabla15[[#This Row],[NOMBRE DE LA CAUSA 2019]]</f>
        <v>567</v>
      </c>
      <c r="F569" s="1">
        <f>+Tabla15[[#This Row],[0]]*Tabla15[[#This Row],[NOMBRE DE LA CAUSA 2019]]</f>
        <v>567</v>
      </c>
      <c r="G569" s="7" t="s">
        <v>753</v>
      </c>
      <c r="H569" s="7" t="s">
        <v>1096</v>
      </c>
      <c r="K569" s="1" t="s">
        <v>19</v>
      </c>
      <c r="L569" s="13" t="s">
        <v>1099</v>
      </c>
      <c r="M569" s="5">
        <v>2180</v>
      </c>
      <c r="N569" s="1" t="str">
        <f>+Tabla15[[#This Row],[NOMBRE DE LA CAUSA 2017]]</f>
        <v>MUERTE POR INDEBIDA PRESTACION DEL SERVICIO DE SALUD GINECO OBSTETRICO</v>
      </c>
    </row>
    <row r="570" spans="1:14" ht="15" customHeight="1">
      <c r="A570" s="1">
        <f>+Tabla15[[#This Row],[1]]</f>
        <v>568</v>
      </c>
      <c r="B570" s="1" t="s">
        <v>1102</v>
      </c>
      <c r="C570" s="1">
        <v>1</v>
      </c>
      <c r="D570" s="1">
        <f>+IF(Tabla15[[#This Row],[NOMBRE DE LA CAUSA 2018]]=0,0,1)</f>
        <v>1</v>
      </c>
      <c r="E570" s="1">
        <f>+E569+Tabla15[[#This Row],[NOMBRE DE LA CAUSA 2019]]</f>
        <v>568</v>
      </c>
      <c r="F570" s="1">
        <f>+Tabla15[[#This Row],[0]]*Tabla15[[#This Row],[NOMBRE DE LA CAUSA 2019]]</f>
        <v>568</v>
      </c>
      <c r="G570" s="7" t="s">
        <v>753</v>
      </c>
      <c r="H570" s="7" t="s">
        <v>1096</v>
      </c>
      <c r="K570" s="1" t="s">
        <v>19</v>
      </c>
      <c r="L570" s="13" t="s">
        <v>1103</v>
      </c>
      <c r="M570" s="5">
        <v>2182</v>
      </c>
      <c r="N570" s="1" t="str">
        <f>+Tabla15[[#This Row],[NOMBRE DE LA CAUSA 2017]]</f>
        <v>MUERTE POR INDEBIDO CONSENTIMIENTO INFORMADO EN LA PRESTACION DEL SERVICIO DE SALUD</v>
      </c>
    </row>
    <row r="571" spans="1:14" ht="15" customHeight="1">
      <c r="A571" s="1">
        <f>+Tabla15[[#This Row],[1]]</f>
        <v>569</v>
      </c>
      <c r="B571" s="7" t="s">
        <v>1002</v>
      </c>
      <c r="C571" s="1">
        <v>1</v>
      </c>
      <c r="D571" s="1">
        <f>+IF(Tabla15[[#This Row],[NOMBRE DE LA CAUSA 2018]]=0,0,1)</f>
        <v>1</v>
      </c>
      <c r="E571" s="1">
        <f>+E570+Tabla15[[#This Row],[NOMBRE DE LA CAUSA 2019]]</f>
        <v>569</v>
      </c>
      <c r="F571" s="1">
        <f>+Tabla15[[#This Row],[0]]*Tabla15[[#This Row],[NOMBRE DE LA CAUSA 2019]]</f>
        <v>569</v>
      </c>
      <c r="G571" s="7" t="s">
        <v>753</v>
      </c>
      <c r="H571" s="7" t="s">
        <v>1000</v>
      </c>
      <c r="I571" s="7"/>
      <c r="J571" s="7"/>
      <c r="K571" s="7" t="s">
        <v>19</v>
      </c>
      <c r="L571" s="13" t="s">
        <v>1003</v>
      </c>
      <c r="M571" s="5">
        <v>2138</v>
      </c>
      <c r="N571" s="1" t="str">
        <f>+Tabla15[[#This Row],[NOMBRE DE LA CAUSA 2017]]</f>
        <v>MUERTE POR INUNDACION</v>
      </c>
    </row>
    <row r="572" spans="1:14" ht="15" customHeight="1">
      <c r="A572" s="1">
        <f>+Tabla15[[#This Row],[1]]</f>
        <v>570</v>
      </c>
      <c r="B572" s="14" t="s">
        <v>1091</v>
      </c>
      <c r="C572" s="1">
        <v>1</v>
      </c>
      <c r="D572" s="1">
        <f>+IF(Tabla15[[#This Row],[NOMBRE DE LA CAUSA 2018]]=0,0,1)</f>
        <v>1</v>
      </c>
      <c r="E572" s="1">
        <f>+E571+Tabla15[[#This Row],[NOMBRE DE LA CAUSA 2019]]</f>
        <v>570</v>
      </c>
      <c r="F572" s="1">
        <f>+Tabla15[[#This Row],[0]]*Tabla15[[#This Row],[NOMBRE DE LA CAUSA 2019]]</f>
        <v>570</v>
      </c>
      <c r="G572" s="7" t="s">
        <v>753</v>
      </c>
      <c r="H572" s="1" t="s">
        <v>1077</v>
      </c>
      <c r="I572" s="7"/>
      <c r="K572" s="1" t="s">
        <v>19</v>
      </c>
      <c r="L572" s="1" t="s">
        <v>1092</v>
      </c>
      <c r="M572" s="5">
        <v>2177</v>
      </c>
      <c r="N572" s="1" t="str">
        <f>+Tabla15[[#This Row],[NOMBRE DE LA CAUSA 2017]]</f>
        <v>MUERTE POR MODIFICACION O REDUCCION DE LAS MEDIDAS DE PROTECCION Y SEGURIDAD</v>
      </c>
    </row>
    <row r="573" spans="1:14" ht="15" customHeight="1">
      <c r="A573" s="1">
        <f>+Tabla15[[#This Row],[1]]</f>
        <v>571</v>
      </c>
      <c r="B573" s="1" t="s">
        <v>968</v>
      </c>
      <c r="C573" s="1">
        <v>1</v>
      </c>
      <c r="D573" s="1">
        <f>+IF(Tabla15[[#This Row],[NOMBRE DE LA CAUSA 2018]]=0,0,1)</f>
        <v>1</v>
      </c>
      <c r="E573" s="1">
        <f>+E572+Tabla15[[#This Row],[NOMBRE DE LA CAUSA 2019]]</f>
        <v>571</v>
      </c>
      <c r="F573" s="1">
        <f>+Tabla15[[#This Row],[0]]*Tabla15[[#This Row],[NOMBRE DE LA CAUSA 2019]]</f>
        <v>571</v>
      </c>
      <c r="G573" s="7" t="s">
        <v>753</v>
      </c>
      <c r="H573" s="1" t="s">
        <v>966</v>
      </c>
      <c r="I573" s="7"/>
      <c r="K573" s="1" t="s">
        <v>19</v>
      </c>
      <c r="L573" s="1" t="s">
        <v>969</v>
      </c>
      <c r="M573" s="5">
        <v>2123</v>
      </c>
      <c r="N573" s="1" t="str">
        <f>+Tabla15[[#This Row],[NOMBRE DE LA CAUSA 2017]]</f>
        <v>MUERTE POR RUINA DE EDIFICACION PUBLICA</v>
      </c>
    </row>
    <row r="574" spans="1:14" ht="15" customHeight="1">
      <c r="A574" s="1">
        <f>+Tabla15[[#This Row],[1]]</f>
        <v>572</v>
      </c>
      <c r="B574" s="7" t="s">
        <v>1064</v>
      </c>
      <c r="C574" s="1">
        <v>1</v>
      </c>
      <c r="D574" s="1">
        <f>+IF(Tabla15[[#This Row],[NOMBRE DE LA CAUSA 2018]]=0,0,1)</f>
        <v>1</v>
      </c>
      <c r="E574" s="1">
        <f>+E573+Tabla15[[#This Row],[NOMBRE DE LA CAUSA 2019]]</f>
        <v>572</v>
      </c>
      <c r="F574" s="1">
        <f>+Tabla15[[#This Row],[0]]*Tabla15[[#This Row],[NOMBRE DE LA CAUSA 2019]]</f>
        <v>572</v>
      </c>
      <c r="G574" s="7" t="s">
        <v>746</v>
      </c>
      <c r="I574" s="7"/>
      <c r="J574" s="7"/>
      <c r="K574" s="7" t="s">
        <v>19</v>
      </c>
      <c r="L574" s="8" t="s">
        <v>1065</v>
      </c>
      <c r="M574" s="5">
        <v>2165</v>
      </c>
      <c r="N574" s="1" t="str">
        <f>+Tabla15[[#This Row],[NOMBRE DE LA CAUSA 2017]]</f>
        <v>MUERTE POR SEMOVIENTE DE PROPIEDAD DEL ESTADO</v>
      </c>
    </row>
    <row r="575" spans="1:14" ht="15" customHeight="1">
      <c r="A575" s="1">
        <f>+Tabla15[[#This Row],[1]]</f>
        <v>573</v>
      </c>
      <c r="B575" s="1" t="s">
        <v>1053</v>
      </c>
      <c r="C575" s="1">
        <v>1</v>
      </c>
      <c r="D575" s="1">
        <f>+IF(Tabla15[[#This Row],[NOMBRE DE LA CAUSA 2018]]=0,0,1)</f>
        <v>1</v>
      </c>
      <c r="E575" s="1">
        <f>+E574+Tabla15[[#This Row],[NOMBRE DE LA CAUSA 2019]]</f>
        <v>573</v>
      </c>
      <c r="F575" s="1">
        <f>+Tabla15[[#This Row],[0]]*Tabla15[[#This Row],[NOMBRE DE LA CAUSA 2019]]</f>
        <v>573</v>
      </c>
      <c r="G575" s="7" t="s">
        <v>753</v>
      </c>
      <c r="H575" s="1" t="s">
        <v>1051</v>
      </c>
      <c r="K575" s="1" t="s">
        <v>19</v>
      </c>
      <c r="L575" s="1" t="s">
        <v>1054</v>
      </c>
      <c r="M575" s="5">
        <v>2160</v>
      </c>
      <c r="N575" s="1" t="str">
        <f>+Tabla15[[#This Row],[NOMBRE DE LA CAUSA 2017]]</f>
        <v>MUERTE POR USO EXCESIVO DE LA FUERZA</v>
      </c>
    </row>
    <row r="576" spans="1:14" ht="15" customHeight="1">
      <c r="A576" s="1">
        <f>+Tabla15[[#This Row],[1]]</f>
        <v>574</v>
      </c>
      <c r="B576" s="7" t="s">
        <v>941</v>
      </c>
      <c r="C576" s="1">
        <v>1</v>
      </c>
      <c r="D576" s="1">
        <f>+IF(Tabla15[[#This Row],[NOMBRE DE LA CAUSA 2018]]=0,0,1)</f>
        <v>1</v>
      </c>
      <c r="E576" s="1">
        <f>+E575+Tabla15[[#This Row],[NOMBRE DE LA CAUSA 2019]]</f>
        <v>574</v>
      </c>
      <c r="F576" s="1">
        <f>+Tabla15[[#This Row],[0]]*Tabla15[[#This Row],[NOMBRE DE LA CAUSA 2019]]</f>
        <v>574</v>
      </c>
      <c r="G576" s="7" t="s">
        <v>753</v>
      </c>
      <c r="H576" s="7" t="s">
        <v>939</v>
      </c>
      <c r="I576" s="7"/>
      <c r="J576" s="7"/>
      <c r="K576" s="7" t="s">
        <v>19</v>
      </c>
      <c r="L576" s="15" t="s">
        <v>942</v>
      </c>
      <c r="M576" s="5">
        <v>2111</v>
      </c>
      <c r="N576" s="1" t="str">
        <f>+Tabla15[[#This Row],[NOMBRE DE LA CAUSA 2017]]</f>
        <v>MUERTE POR VIA PUBLICA EN MAL ESTADO</v>
      </c>
    </row>
    <row r="577" spans="1:14" ht="15" customHeight="1">
      <c r="A577" s="1">
        <f>+Tabla15[[#This Row],[1]]</f>
        <v>575</v>
      </c>
      <c r="B577" s="6" t="s">
        <v>497</v>
      </c>
      <c r="C577" s="1">
        <v>1</v>
      </c>
      <c r="D577" s="1">
        <f>+IF(Tabla15[[#This Row],[NOMBRE DE LA CAUSA 2018]]=0,0,1)</f>
        <v>1</v>
      </c>
      <c r="E577" s="1">
        <f>+E576+Tabla15[[#This Row],[NOMBRE DE LA CAUSA 2019]]</f>
        <v>575</v>
      </c>
      <c r="F577" s="1">
        <f>+Tabla15[[#This Row],[0]]*Tabla15[[#This Row],[NOMBRE DE LA CAUSA 2019]]</f>
        <v>575</v>
      </c>
      <c r="G577" s="9" t="s">
        <v>17</v>
      </c>
      <c r="J577" s="1" t="s">
        <v>18</v>
      </c>
      <c r="K577" s="1" t="s">
        <v>19</v>
      </c>
      <c r="L577" s="12" t="s">
        <v>498</v>
      </c>
      <c r="M577" s="5">
        <v>847</v>
      </c>
      <c r="N577" s="1" t="str">
        <f>+Tabla15[[#This Row],[NOMBRE DE LA CAUSA 2017]]</f>
        <v>NO ACEPTACION DE ENAJENACION VOLUNTARIA DE INMUEBLE AFECTADO A UN PROYECTO DE INFRAESTRUCTURA</v>
      </c>
    </row>
    <row r="578" spans="1:14" ht="15" customHeight="1">
      <c r="A578" s="1">
        <f>+Tabla15[[#This Row],[1]]</f>
        <v>576</v>
      </c>
      <c r="B578" s="1" t="s">
        <v>124</v>
      </c>
      <c r="C578" s="1">
        <v>1</v>
      </c>
      <c r="D578" s="1">
        <f>+IF(Tabla15[[#This Row],[NOMBRE DE LA CAUSA 2018]]=0,0,1)</f>
        <v>1</v>
      </c>
      <c r="E578" s="1">
        <f>+E577+Tabla15[[#This Row],[NOMBRE DE LA CAUSA 2019]]</f>
        <v>576</v>
      </c>
      <c r="F578" s="1">
        <f>+Tabla15[[#This Row],[0]]*Tabla15[[#This Row],[NOMBRE DE LA CAUSA 2019]]</f>
        <v>576</v>
      </c>
      <c r="G578" s="7" t="s">
        <v>17</v>
      </c>
      <c r="J578" s="1" t="s">
        <v>18</v>
      </c>
      <c r="K578" s="1" t="s">
        <v>19</v>
      </c>
      <c r="L578" s="13" t="s">
        <v>125</v>
      </c>
      <c r="M578" s="5">
        <v>202</v>
      </c>
      <c r="N578" s="1" t="str">
        <f>+Tabla15[[#This Row],[NOMBRE DE LA CAUSA 2017]]</f>
        <v>NO ACEPTACION DE LA RENUNCIA</v>
      </c>
    </row>
    <row r="579" spans="1:14" ht="15" customHeight="1">
      <c r="A579" s="1">
        <f>+Tabla15[[#This Row],[1]]</f>
        <v>577</v>
      </c>
      <c r="B579" s="7" t="s">
        <v>515</v>
      </c>
      <c r="C579" s="1">
        <v>1</v>
      </c>
      <c r="D579" s="1">
        <f>+IF(Tabla15[[#This Row],[NOMBRE DE LA CAUSA 2018]]=0,0,1)</f>
        <v>1</v>
      </c>
      <c r="E579" s="1">
        <f>+E578+Tabla15[[#This Row],[NOMBRE DE LA CAUSA 2019]]</f>
        <v>577</v>
      </c>
      <c r="F579" s="1">
        <f>+Tabla15[[#This Row],[0]]*Tabla15[[#This Row],[NOMBRE DE LA CAUSA 2019]]</f>
        <v>577</v>
      </c>
      <c r="G579" s="7" t="s">
        <v>17</v>
      </c>
      <c r="I579" s="7"/>
      <c r="J579" s="7" t="s">
        <v>18</v>
      </c>
      <c r="K579" s="7" t="s">
        <v>19</v>
      </c>
      <c r="L579" s="8" t="s">
        <v>516</v>
      </c>
      <c r="M579" s="5">
        <v>867</v>
      </c>
      <c r="N579" s="1" t="str">
        <f>+Tabla15[[#This Row],[NOMBRE DE LA CAUSA 2017]]</f>
        <v>NO DEVOLUCION DE APORTES A SALUD DESCONTADOS DE LA PENSION GRACIA</v>
      </c>
    </row>
    <row r="580" spans="1:14" ht="15" customHeight="1">
      <c r="A580" s="1">
        <f>+Tabla15[[#This Row],[1]]</f>
        <v>578</v>
      </c>
      <c r="B580" s="9" t="s">
        <v>456</v>
      </c>
      <c r="C580" s="1">
        <v>1</v>
      </c>
      <c r="D580" s="1">
        <f>+IF(Tabla15[[#This Row],[NOMBRE DE LA CAUSA 2018]]=0,0,1)</f>
        <v>1</v>
      </c>
      <c r="E580" s="1">
        <f>+E579+Tabla15[[#This Row],[NOMBRE DE LA CAUSA 2019]]</f>
        <v>578</v>
      </c>
      <c r="F580" s="1">
        <f>+Tabla15[[#This Row],[0]]*Tabla15[[#This Row],[NOMBRE DE LA CAUSA 2019]]</f>
        <v>578</v>
      </c>
      <c r="G580" s="9" t="s">
        <v>17</v>
      </c>
      <c r="I580" s="7"/>
      <c r="J580" s="7" t="s">
        <v>18</v>
      </c>
      <c r="K580" s="7" t="s">
        <v>19</v>
      </c>
      <c r="L580" s="11" t="s">
        <v>457</v>
      </c>
      <c r="M580" s="5">
        <v>820</v>
      </c>
      <c r="N580" s="1" t="str">
        <f>+Tabla15[[#This Row],[NOMBRE DE LA CAUSA 2017]]</f>
        <v>NO OTORGAMIENTO DE LICENCIA DE FUNCIONAMIENTO</v>
      </c>
    </row>
    <row r="581" spans="1:14" ht="15" customHeight="1">
      <c r="A581" s="1">
        <f>+Tabla15[[#This Row],[1]]</f>
        <v>579</v>
      </c>
      <c r="B581" s="9" t="s">
        <v>1334</v>
      </c>
      <c r="C581" s="1">
        <v>1</v>
      </c>
      <c r="D581" s="1">
        <f>+IF(Tabla15[[#This Row],[NOMBRE DE LA CAUSA 2018]]=0,0,1)</f>
        <v>1</v>
      </c>
      <c r="E581" s="1">
        <f>+E580+Tabla15[[#This Row],[NOMBRE DE LA CAUSA 2019]]</f>
        <v>579</v>
      </c>
      <c r="F581" s="1">
        <f>+Tabla15[[#This Row],[0]]*Tabla15[[#This Row],[NOMBRE DE LA CAUSA 2019]]</f>
        <v>579</v>
      </c>
      <c r="G581" s="7" t="s">
        <v>753</v>
      </c>
      <c r="H581" s="1" t="s">
        <v>1335</v>
      </c>
      <c r="I581" s="7"/>
      <c r="J581" s="7"/>
      <c r="K581" s="9" t="s">
        <v>19</v>
      </c>
      <c r="L581" s="6" t="s">
        <v>1336</v>
      </c>
      <c r="M581" s="5">
        <v>2287</v>
      </c>
      <c r="N581" s="1" t="str">
        <f>+Tabla15[[#This Row],[NOMBRE DE LA CAUSA 2017]]</f>
        <v>NO OTORGAMIENTO DE LICENCIAS AMBIENTALES</v>
      </c>
    </row>
    <row r="582" spans="1:14" ht="15" customHeight="1">
      <c r="A582" s="1">
        <f>+Tabla15[[#This Row],[1]]</f>
        <v>580</v>
      </c>
      <c r="B582" s="7" t="s">
        <v>216</v>
      </c>
      <c r="C582" s="1">
        <v>1</v>
      </c>
      <c r="D582" s="1">
        <f>+IF(Tabla15[[#This Row],[NOMBRE DE LA CAUSA 2018]]=0,0,1)</f>
        <v>1</v>
      </c>
      <c r="E582" s="1">
        <f>+E581+Tabla15[[#This Row],[NOMBRE DE LA CAUSA 2019]]</f>
        <v>580</v>
      </c>
      <c r="F582" s="1">
        <f>+Tabla15[[#This Row],[0]]*Tabla15[[#This Row],[NOMBRE DE LA CAUSA 2019]]</f>
        <v>580</v>
      </c>
      <c r="G582" s="7" t="s">
        <v>17</v>
      </c>
      <c r="I582" s="7"/>
      <c r="J582" s="1" t="s">
        <v>18</v>
      </c>
      <c r="K582" s="1" t="s">
        <v>19</v>
      </c>
      <c r="L582" s="1" t="s">
        <v>217</v>
      </c>
      <c r="M582" s="5">
        <v>360</v>
      </c>
      <c r="N582" s="1" t="str">
        <f>+Tabla15[[#This Row],[NOMBRE DE LA CAUSA 2017]]</f>
        <v>NO PAGO DE RECOMPENSA POR DELACION</v>
      </c>
    </row>
    <row r="583" spans="1:14" ht="15" customHeight="1">
      <c r="A583" s="1">
        <f>+Tabla15[[#This Row],[1]]</f>
        <v>581</v>
      </c>
      <c r="B583" s="9" t="s">
        <v>489</v>
      </c>
      <c r="C583" s="1">
        <v>1</v>
      </c>
      <c r="D583" s="1">
        <f>+IF(Tabla15[[#This Row],[NOMBRE DE LA CAUSA 2018]]=0,0,1)</f>
        <v>1</v>
      </c>
      <c r="E583" s="1">
        <f>+E582+Tabla15[[#This Row],[NOMBRE DE LA CAUSA 2019]]</f>
        <v>581</v>
      </c>
      <c r="F583" s="1">
        <f>+Tabla15[[#This Row],[0]]*Tabla15[[#This Row],[NOMBRE DE LA CAUSA 2019]]</f>
        <v>581</v>
      </c>
      <c r="G583" s="9" t="s">
        <v>17</v>
      </c>
      <c r="H583" s="7"/>
      <c r="I583" s="7"/>
      <c r="J583" s="7" t="s">
        <v>18</v>
      </c>
      <c r="K583" s="7" t="s">
        <v>19</v>
      </c>
      <c r="L583" s="11" t="s">
        <v>490</v>
      </c>
      <c r="M583" s="5">
        <v>839</v>
      </c>
      <c r="N583" s="1" t="str">
        <f>+Tabla15[[#This Row],[NOMBRE DE LA CAUSA 2017]]</f>
        <v>NO RECONOCIMIENTO BONIFICACION MENSUAL PARA LAS MADRES COMUNITARIAS Y SUSTITUTAS</v>
      </c>
    </row>
    <row r="584" spans="1:14" ht="15" customHeight="1">
      <c r="A584" s="1">
        <f>+Tabla15[[#This Row],[1]]</f>
        <v>582</v>
      </c>
      <c r="B584" s="7" t="s">
        <v>270</v>
      </c>
      <c r="C584" s="1">
        <v>1</v>
      </c>
      <c r="D584" s="1">
        <f>+IF(Tabla15[[#This Row],[NOMBRE DE LA CAUSA 2018]]=0,0,1)</f>
        <v>1</v>
      </c>
      <c r="E584" s="1">
        <f>+E583+Tabla15[[#This Row],[NOMBRE DE LA CAUSA 2019]]</f>
        <v>582</v>
      </c>
      <c r="F584" s="1">
        <f>+Tabla15[[#This Row],[0]]*Tabla15[[#This Row],[NOMBRE DE LA CAUSA 2019]]</f>
        <v>582</v>
      </c>
      <c r="G584" s="7" t="s">
        <v>17</v>
      </c>
      <c r="H584" s="7"/>
      <c r="I584" s="7"/>
      <c r="J584" s="7" t="s">
        <v>18</v>
      </c>
      <c r="K584" s="7" t="s">
        <v>19</v>
      </c>
      <c r="L584" s="8" t="s">
        <v>271</v>
      </c>
      <c r="M584" s="5">
        <v>429</v>
      </c>
      <c r="N584" s="1" t="str">
        <f>+Tabla15[[#This Row],[NOMBRE DE LA CAUSA 2017]]</f>
        <v>NO RECONOCIMIENTO DE ASIGNACION DE RETIRO</v>
      </c>
    </row>
    <row r="585" spans="1:14" ht="15" customHeight="1">
      <c r="A585" s="1">
        <f>+Tabla15[[#This Row],[1]]</f>
        <v>583</v>
      </c>
      <c r="B585" s="7" t="s">
        <v>240</v>
      </c>
      <c r="C585" s="1">
        <v>1</v>
      </c>
      <c r="D585" s="1">
        <f>+IF(Tabla15[[#This Row],[NOMBRE DE LA CAUSA 2018]]=0,0,1)</f>
        <v>1</v>
      </c>
      <c r="E585" s="1">
        <f>+E584+Tabla15[[#This Row],[NOMBRE DE LA CAUSA 2019]]</f>
        <v>583</v>
      </c>
      <c r="F585" s="1">
        <f>+Tabla15[[#This Row],[0]]*Tabla15[[#This Row],[NOMBRE DE LA CAUSA 2019]]</f>
        <v>583</v>
      </c>
      <c r="G585" s="7" t="s">
        <v>17</v>
      </c>
      <c r="H585" s="7"/>
      <c r="I585" s="7"/>
      <c r="J585" s="7" t="s">
        <v>18</v>
      </c>
      <c r="K585" s="7" t="s">
        <v>19</v>
      </c>
      <c r="L585" s="8" t="s">
        <v>241</v>
      </c>
      <c r="M585" s="5">
        <v>394</v>
      </c>
      <c r="N585" s="1" t="str">
        <f>+Tabla15[[#This Row],[NOMBRE DE LA CAUSA 2017]]</f>
        <v>NO RECONOCIMIENTO DE BONO PENSIONAL</v>
      </c>
    </row>
    <row r="586" spans="1:14" ht="15" customHeight="1">
      <c r="A586" s="1">
        <f>+Tabla15[[#This Row],[1]]</f>
        <v>584</v>
      </c>
      <c r="B586" s="6" t="s">
        <v>1368</v>
      </c>
      <c r="C586" s="1">
        <v>1</v>
      </c>
      <c r="D586" s="1">
        <f>+IF(Tabla15[[#This Row],[NOMBRE DE LA CAUSA 2018]]=0,0,1)</f>
        <v>1</v>
      </c>
      <c r="E586" s="1">
        <f>+E585+Tabla15[[#This Row],[NOMBRE DE LA CAUSA 2019]]</f>
        <v>584</v>
      </c>
      <c r="F586" s="1">
        <f>+Tabla15[[#This Row],[0]]*Tabla15[[#This Row],[NOMBRE DE LA CAUSA 2019]]</f>
        <v>584</v>
      </c>
      <c r="G586" s="7" t="s">
        <v>753</v>
      </c>
      <c r="H586" s="1" t="s">
        <v>1369</v>
      </c>
      <c r="K586" s="6" t="s">
        <v>19</v>
      </c>
      <c r="L586" s="12" t="s">
        <v>1370</v>
      </c>
      <c r="M586" s="5">
        <v>2303</v>
      </c>
      <c r="N586" s="1" t="str">
        <f>+Tabla15[[#This Row],[NOMBRE DE LA CAUSA 2017]]</f>
        <v>NO RECONOCIMIENTO DE COSTO ACUMULADO DE ASCENSOS EN EL ESCALAFON DOCENTE</v>
      </c>
    </row>
    <row r="587" spans="1:14" ht="15" customHeight="1">
      <c r="A587" s="1">
        <f>+Tabla15[[#This Row],[1]]</f>
        <v>585</v>
      </c>
      <c r="B587" s="1" t="s">
        <v>402</v>
      </c>
      <c r="C587" s="1">
        <v>1</v>
      </c>
      <c r="D587" s="1">
        <f>+IF(Tabla15[[#This Row],[NOMBRE DE LA CAUSA 2018]]=0,0,1)</f>
        <v>1</v>
      </c>
      <c r="E587" s="1">
        <f>+E586+Tabla15[[#This Row],[NOMBRE DE LA CAUSA 2019]]</f>
        <v>585</v>
      </c>
      <c r="F587" s="1">
        <f>+Tabla15[[#This Row],[0]]*Tabla15[[#This Row],[NOMBRE DE LA CAUSA 2019]]</f>
        <v>585</v>
      </c>
      <c r="G587" s="7" t="s">
        <v>17</v>
      </c>
      <c r="J587" s="1" t="s">
        <v>18</v>
      </c>
      <c r="K587" s="1" t="s">
        <v>19</v>
      </c>
      <c r="L587" s="13" t="s">
        <v>403</v>
      </c>
      <c r="M587" s="5">
        <v>785</v>
      </c>
      <c r="N587" s="1" t="str">
        <f>+Tabla15[[#This Row],[NOMBRE DE LA CAUSA 2017]]</f>
        <v>NO RECONOCIMIENTO DE CUOTA PARTE PENSIONAL</v>
      </c>
    </row>
    <row r="588" spans="1:14" ht="15" customHeight="1">
      <c r="A588" s="1">
        <f>+Tabla15[[#This Row],[1]]</f>
        <v>586</v>
      </c>
      <c r="B588" s="1" t="s">
        <v>296</v>
      </c>
      <c r="C588" s="1">
        <v>1</v>
      </c>
      <c r="D588" s="1">
        <f>+IF(Tabla15[[#This Row],[NOMBRE DE LA CAUSA 2018]]=0,0,1)</f>
        <v>1</v>
      </c>
      <c r="E588" s="1">
        <f>+E587+Tabla15[[#This Row],[NOMBRE DE LA CAUSA 2019]]</f>
        <v>586</v>
      </c>
      <c r="F588" s="1">
        <f>+Tabla15[[#This Row],[0]]*Tabla15[[#This Row],[NOMBRE DE LA CAUSA 2019]]</f>
        <v>586</v>
      </c>
      <c r="G588" s="7" t="s">
        <v>17</v>
      </c>
      <c r="H588" s="7"/>
      <c r="I588" s="7"/>
      <c r="J588" s="7" t="s">
        <v>18</v>
      </c>
      <c r="K588" s="7" t="s">
        <v>19</v>
      </c>
      <c r="L588" s="8" t="s">
        <v>297</v>
      </c>
      <c r="M588" s="5">
        <v>470</v>
      </c>
      <c r="N588" s="1" t="str">
        <f>+Tabla15[[#This Row],[NOMBRE DE LA CAUSA 2017]]</f>
        <v>NO RECONOCIMIENTO DE DESCANSOS COMPENSATORIOS</v>
      </c>
    </row>
    <row r="589" spans="1:14" ht="15" customHeight="1">
      <c r="A589" s="1">
        <f>+Tabla15[[#This Row],[1]]</f>
        <v>587</v>
      </c>
      <c r="B589" s="6" t="s">
        <v>523</v>
      </c>
      <c r="C589" s="1">
        <v>1</v>
      </c>
      <c r="D589" s="1">
        <f>+IF(Tabla15[[#This Row],[NOMBRE DE LA CAUSA 2018]]=0,0,1)</f>
        <v>1</v>
      </c>
      <c r="E589" s="1">
        <f>+E588+Tabla15[[#This Row],[NOMBRE DE LA CAUSA 2019]]</f>
        <v>587</v>
      </c>
      <c r="F589" s="1">
        <f>+Tabla15[[#This Row],[0]]*Tabla15[[#This Row],[NOMBRE DE LA CAUSA 2019]]</f>
        <v>587</v>
      </c>
      <c r="G589" s="7" t="s">
        <v>17</v>
      </c>
      <c r="J589" s="1" t="s">
        <v>18</v>
      </c>
      <c r="K589" s="1" t="s">
        <v>19</v>
      </c>
      <c r="L589" s="12" t="s">
        <v>524</v>
      </c>
      <c r="M589" s="5">
        <v>873</v>
      </c>
      <c r="N589" s="1" t="str">
        <f>+Tabla15[[#This Row],[NOMBRE DE LA CAUSA 2017]]</f>
        <v>NO RECONOCIMIENTO DE DEVOLUCION DE APORTES ENTRE ADMINISTRADORAS DEL SISTEMA DE SEGURIDAD SOCIAL INTEGRAL</v>
      </c>
    </row>
    <row r="590" spans="1:14" ht="15" customHeight="1">
      <c r="A590" s="1">
        <f>+Tabla15[[#This Row],[1]]</f>
        <v>588</v>
      </c>
      <c r="B590" s="7" t="s">
        <v>1277</v>
      </c>
      <c r="C590" s="1">
        <v>1</v>
      </c>
      <c r="D590" s="1">
        <f>+IF(Tabla15[[#This Row],[NOMBRE DE LA CAUSA 2018]]=0,0,1)</f>
        <v>1</v>
      </c>
      <c r="E590" s="1">
        <f>+E589+Tabla15[[#This Row],[NOMBRE DE LA CAUSA 2019]]</f>
        <v>588</v>
      </c>
      <c r="F590" s="1">
        <f>+Tabla15[[#This Row],[0]]*Tabla15[[#This Row],[NOMBRE DE LA CAUSA 2019]]</f>
        <v>588</v>
      </c>
      <c r="G590" s="7" t="s">
        <v>753</v>
      </c>
      <c r="H590" s="7" t="s">
        <v>1278</v>
      </c>
      <c r="I590" s="7"/>
      <c r="J590" s="7"/>
      <c r="K590" s="7" t="s">
        <v>19</v>
      </c>
      <c r="L590" s="11" t="s">
        <v>1279</v>
      </c>
      <c r="M590" s="5">
        <v>2262</v>
      </c>
      <c r="N590" s="1" t="str">
        <f>+Tabla15[[#This Row],[NOMBRE DE LA CAUSA 2017]]</f>
        <v>NO RECONOCIMIENTO DE HONORARIOS</v>
      </c>
    </row>
    <row r="591" spans="1:14" ht="15" customHeight="1">
      <c r="A591" s="1">
        <f>+Tabla15[[#This Row],[1]]</f>
        <v>589</v>
      </c>
      <c r="B591" s="7" t="s">
        <v>1172</v>
      </c>
      <c r="C591" s="1">
        <v>1</v>
      </c>
      <c r="D591" s="1">
        <f>+IF(Tabla15[[#This Row],[NOMBRE DE LA CAUSA 2018]]=0,0,1)</f>
        <v>1</v>
      </c>
      <c r="E591" s="1">
        <f>+E590+Tabla15[[#This Row],[NOMBRE DE LA CAUSA 2019]]</f>
        <v>589</v>
      </c>
      <c r="F591" s="1">
        <f>+Tabla15[[#This Row],[0]]*Tabla15[[#This Row],[NOMBRE DE LA CAUSA 2019]]</f>
        <v>589</v>
      </c>
      <c r="G591" s="7" t="s">
        <v>753</v>
      </c>
      <c r="H591" s="7" t="s">
        <v>1170</v>
      </c>
      <c r="I591" s="7"/>
      <c r="J591" s="7"/>
      <c r="K591" s="7" t="s">
        <v>19</v>
      </c>
      <c r="L591" s="1" t="s">
        <v>1173</v>
      </c>
      <c r="M591" s="5">
        <v>2214</v>
      </c>
      <c r="N591" s="1" t="str">
        <f>+Tabla15[[#This Row],[NOMBRE DE LA CAUSA 2017]]</f>
        <v>NO RECONOCIMIENTO DE INCREMENTO DE PENSION DE INVALIDEZ</v>
      </c>
    </row>
    <row r="592" spans="1:14" ht="15" customHeight="1">
      <c r="A592" s="1">
        <f>+Tabla15[[#This Row],[1]]</f>
        <v>590</v>
      </c>
      <c r="B592" s="1" t="s">
        <v>1169</v>
      </c>
      <c r="C592" s="1">
        <v>1</v>
      </c>
      <c r="D592" s="1">
        <f>+IF(Tabla15[[#This Row],[NOMBRE DE LA CAUSA 2018]]=0,0,1)</f>
        <v>1</v>
      </c>
      <c r="E592" s="1">
        <f>+E591+Tabla15[[#This Row],[NOMBRE DE LA CAUSA 2019]]</f>
        <v>590</v>
      </c>
      <c r="F592" s="1">
        <f>+Tabla15[[#This Row],[0]]*Tabla15[[#This Row],[NOMBRE DE LA CAUSA 2019]]</f>
        <v>590</v>
      </c>
      <c r="G592" s="7" t="s">
        <v>753</v>
      </c>
      <c r="H592" s="1" t="s">
        <v>1170</v>
      </c>
      <c r="K592" s="1" t="s">
        <v>19</v>
      </c>
      <c r="L592" s="1" t="s">
        <v>1171</v>
      </c>
      <c r="M592" s="5">
        <v>2213</v>
      </c>
      <c r="N592" s="1" t="str">
        <f>+Tabla15[[#This Row],[NOMBRE DE LA CAUSA 2017]]</f>
        <v>NO RECONOCIMIENTO DE INCREMENTO DE PENSION DE VEJEZ</v>
      </c>
    </row>
    <row r="593" spans="1:14" ht="15" customHeight="1">
      <c r="A593" s="1">
        <f>+Tabla15[[#This Row],[1]]</f>
        <v>591</v>
      </c>
      <c r="B593" s="9" t="s">
        <v>1396</v>
      </c>
      <c r="C593" s="1">
        <v>1</v>
      </c>
      <c r="D593" s="1">
        <f>+IF(Tabla15[[#This Row],[NOMBRE DE LA CAUSA 2018]]=0,0,1)</f>
        <v>1</v>
      </c>
      <c r="E593" s="1">
        <f>+E592+Tabla15[[#This Row],[NOMBRE DE LA CAUSA 2019]]</f>
        <v>591</v>
      </c>
      <c r="F593" s="1">
        <f>+Tabla15[[#This Row],[0]]*Tabla15[[#This Row],[NOMBRE DE LA CAUSA 2019]]</f>
        <v>591</v>
      </c>
      <c r="G593" s="7" t="s">
        <v>746</v>
      </c>
      <c r="H593" s="7"/>
      <c r="I593" s="7"/>
      <c r="J593" s="7"/>
      <c r="K593" s="9" t="s">
        <v>19</v>
      </c>
      <c r="L593" s="6" t="s">
        <v>1397</v>
      </c>
      <c r="M593" s="5">
        <v>2315</v>
      </c>
      <c r="N593" s="1" t="str">
        <f>+Tabla15[[#This Row],[NOMBRE DE LA CAUSA 2017]]</f>
        <v>NO RECONOCIMIENTO DE INDEMNIZACION POR DESPIDO SIN JUSTA CAUSA</v>
      </c>
    </row>
    <row r="594" spans="1:14" ht="15" customHeight="1">
      <c r="A594" s="1">
        <f>+Tabla15[[#This Row],[1]]</f>
        <v>592</v>
      </c>
      <c r="B594" s="1" t="s">
        <v>298</v>
      </c>
      <c r="C594" s="1">
        <v>1</v>
      </c>
      <c r="D594" s="1">
        <f>+IF(Tabla15[[#This Row],[NOMBRE DE LA CAUSA 2018]]=0,0,1)</f>
        <v>1</v>
      </c>
      <c r="E594" s="1">
        <f>+E593+Tabla15[[#This Row],[NOMBRE DE LA CAUSA 2019]]</f>
        <v>592</v>
      </c>
      <c r="F594" s="1">
        <f>+Tabla15[[#This Row],[0]]*Tabla15[[#This Row],[NOMBRE DE LA CAUSA 2019]]</f>
        <v>592</v>
      </c>
      <c r="G594" s="7" t="s">
        <v>17</v>
      </c>
      <c r="H594" s="7"/>
      <c r="I594" s="7"/>
      <c r="J594" s="7" t="s">
        <v>18</v>
      </c>
      <c r="K594" s="7" t="s">
        <v>19</v>
      </c>
      <c r="L594" s="8" t="s">
        <v>299</v>
      </c>
      <c r="M594" s="5">
        <v>471</v>
      </c>
      <c r="N594" s="1" t="str">
        <f>+Tabla15[[#This Row],[NOMBRE DE LA CAUSA 2017]]</f>
        <v>NO RECONOCIMIENTO DE INDEMNIZACION POR DISMINUCION DE CAPACIDAD LABORAL</v>
      </c>
    </row>
    <row r="595" spans="1:14" ht="15" customHeight="1">
      <c r="A595" s="1">
        <f>+Tabla15[[#This Row],[1]]</f>
        <v>593</v>
      </c>
      <c r="B595" s="7" t="s">
        <v>302</v>
      </c>
      <c r="C595" s="1">
        <v>1</v>
      </c>
      <c r="D595" s="1">
        <f>+IF(Tabla15[[#This Row],[NOMBRE DE LA CAUSA 2018]]=0,0,1)</f>
        <v>1</v>
      </c>
      <c r="E595" s="1">
        <f>+E594+Tabla15[[#This Row],[NOMBRE DE LA CAUSA 2019]]</f>
        <v>593</v>
      </c>
      <c r="F595" s="1">
        <f>+Tabla15[[#This Row],[0]]*Tabla15[[#This Row],[NOMBRE DE LA CAUSA 2019]]</f>
        <v>593</v>
      </c>
      <c r="G595" s="7" t="s">
        <v>17</v>
      </c>
      <c r="H595" s="7"/>
      <c r="I595" s="7"/>
      <c r="J595" s="1" t="s">
        <v>18</v>
      </c>
      <c r="K595" s="1" t="s">
        <v>19</v>
      </c>
      <c r="L595" s="8" t="s">
        <v>303</v>
      </c>
      <c r="M595" s="5">
        <v>479</v>
      </c>
      <c r="N595" s="1" t="str">
        <f>+Tabla15[[#This Row],[NOMBRE DE LA CAUSA 2017]]</f>
        <v>NO RECONOCIMIENTO DE INDEMNIZACION POR MUERTE EN ACCIDENTE DE TRABAJO</v>
      </c>
    </row>
    <row r="596" spans="1:14" ht="15" customHeight="1">
      <c r="A596" s="1">
        <f>+Tabla15[[#This Row],[1]]</f>
        <v>594</v>
      </c>
      <c r="B596" s="9" t="s">
        <v>1452</v>
      </c>
      <c r="C596" s="1">
        <v>1</v>
      </c>
      <c r="D596" s="1">
        <f>+IF(Tabla15[[#This Row],[NOMBRE DE LA CAUSA 2018]]=0,0,1)</f>
        <v>1</v>
      </c>
      <c r="E596" s="1">
        <f>+E595+Tabla15[[#This Row],[NOMBRE DE LA CAUSA 2019]]</f>
        <v>594</v>
      </c>
      <c r="F596" s="1">
        <f>+Tabla15[[#This Row],[0]]*Tabla15[[#This Row],[NOMBRE DE LA CAUSA 2019]]</f>
        <v>594</v>
      </c>
      <c r="G596" s="7" t="s">
        <v>746</v>
      </c>
      <c r="H596" s="7"/>
      <c r="I596" s="9" t="s">
        <v>1450</v>
      </c>
      <c r="J596" s="7"/>
      <c r="K596" s="9" t="s">
        <v>19</v>
      </c>
      <c r="L596" s="6" t="s">
        <v>1453</v>
      </c>
      <c r="M596" s="34">
        <v>2346</v>
      </c>
      <c r="N596" s="1" t="str">
        <f>+Tabla15[[#This Row],[NOMBRE DE LA CAUSA 2017]]</f>
        <v>NO RECONOCIMIENTO DE INDEMNIZACION SUSTITUTIVA DE PENSION DE SOBREVIVIENTES</v>
      </c>
    </row>
    <row r="597" spans="1:14" ht="15" customHeight="1">
      <c r="A597" s="1">
        <f>+Tabla15[[#This Row],[1]]</f>
        <v>595</v>
      </c>
      <c r="B597" s="7" t="s">
        <v>120</v>
      </c>
      <c r="C597" s="1">
        <v>1</v>
      </c>
      <c r="D597" s="1">
        <f>+IF(Tabla15[[#This Row],[NOMBRE DE LA CAUSA 2018]]=0,0,1)</f>
        <v>1</v>
      </c>
      <c r="E597" s="1">
        <f>+E596+Tabla15[[#This Row],[NOMBRE DE LA CAUSA 2019]]</f>
        <v>595</v>
      </c>
      <c r="F597" s="1">
        <f>+Tabla15[[#This Row],[0]]*Tabla15[[#This Row],[NOMBRE DE LA CAUSA 2019]]</f>
        <v>595</v>
      </c>
      <c r="G597" s="7" t="s">
        <v>17</v>
      </c>
      <c r="H597" s="7"/>
      <c r="I597" s="7"/>
      <c r="J597" s="7" t="s">
        <v>18</v>
      </c>
      <c r="K597" s="7" t="s">
        <v>19</v>
      </c>
      <c r="L597" s="6" t="s">
        <v>121</v>
      </c>
      <c r="M597" s="5">
        <v>199</v>
      </c>
      <c r="N597" s="1" t="str">
        <f>+Tabla15[[#This Row],[NOMBRE DE LA CAUSA 2017]]</f>
        <v>NO RECONOCIMIENTO DE INDEMNIZACION SUSTITUTIVA DE PENSION DE VEJEZ</v>
      </c>
    </row>
    <row r="598" spans="1:14" ht="15" customHeight="1">
      <c r="A598" s="1">
        <f>+Tabla15[[#This Row],[1]]</f>
        <v>596</v>
      </c>
      <c r="B598" s="1" t="s">
        <v>1224</v>
      </c>
      <c r="C598" s="1">
        <v>1</v>
      </c>
      <c r="D598" s="1">
        <f>+IF(Tabla15[[#This Row],[NOMBRE DE LA CAUSA 2018]]=0,0,1)</f>
        <v>1</v>
      </c>
      <c r="E598" s="1">
        <f>+E597+Tabla15[[#This Row],[NOMBRE DE LA CAUSA 2019]]</f>
        <v>596</v>
      </c>
      <c r="F598" s="1">
        <f>+Tabla15[[#This Row],[0]]*Tabla15[[#This Row],[NOMBRE DE LA CAUSA 2019]]</f>
        <v>596</v>
      </c>
      <c r="G598" s="7" t="s">
        <v>753</v>
      </c>
      <c r="H598" s="1" t="s">
        <v>1225</v>
      </c>
      <c r="K598" s="1" t="s">
        <v>19</v>
      </c>
      <c r="L598" s="13" t="s">
        <v>1226</v>
      </c>
      <c r="M598" s="5">
        <v>2238</v>
      </c>
      <c r="N598" s="1" t="str">
        <f>+Tabla15[[#This Row],[NOMBRE DE LA CAUSA 2017]]</f>
        <v>NO RECONOCIMIENTO DE INTERESES SOBRE AUXILIO DE CESANTIAS</v>
      </c>
    </row>
    <row r="599" spans="1:14" ht="15" customHeight="1">
      <c r="A599" s="1">
        <f>+Tabla15[[#This Row],[1]]</f>
        <v>597</v>
      </c>
      <c r="B599" s="1" t="s">
        <v>360</v>
      </c>
      <c r="C599" s="1">
        <v>1</v>
      </c>
      <c r="D599" s="1">
        <f>+IF(Tabla15[[#This Row],[NOMBRE DE LA CAUSA 2018]]=0,0,1)</f>
        <v>1</v>
      </c>
      <c r="E599" s="1">
        <f>+E598+Tabla15[[#This Row],[NOMBRE DE LA CAUSA 2019]]</f>
        <v>597</v>
      </c>
      <c r="F599" s="1">
        <f>+Tabla15[[#This Row],[0]]*Tabla15[[#This Row],[NOMBRE DE LA CAUSA 2019]]</f>
        <v>597</v>
      </c>
      <c r="G599" s="7" t="s">
        <v>17</v>
      </c>
      <c r="I599" s="7"/>
      <c r="J599" s="7" t="s">
        <v>18</v>
      </c>
      <c r="K599" s="7" t="s">
        <v>19</v>
      </c>
      <c r="L599" s="11" t="s">
        <v>361</v>
      </c>
      <c r="M599" s="5">
        <v>645</v>
      </c>
      <c r="N599" s="1" t="str">
        <f>+Tabla15[[#This Row],[NOMBRE DE LA CAUSA 2017]]</f>
        <v>NO RECONOCIMIENTO DE LA BONIFICACION POR COMPENSACION</v>
      </c>
    </row>
    <row r="600" spans="1:14" ht="15" customHeight="1">
      <c r="A600" s="1">
        <f>+Tabla15[[#This Row],[1]]</f>
        <v>598</v>
      </c>
      <c r="B600" s="1" t="s">
        <v>31</v>
      </c>
      <c r="C600" s="1">
        <v>1</v>
      </c>
      <c r="D600" s="1">
        <f>+IF(Tabla15[[#This Row],[NOMBRE DE LA CAUSA 2018]]=0,0,1)</f>
        <v>1</v>
      </c>
      <c r="E600" s="1">
        <f>+E599+Tabla15[[#This Row],[NOMBRE DE LA CAUSA 2019]]</f>
        <v>598</v>
      </c>
      <c r="F600" s="1">
        <f>+Tabla15[[#This Row],[0]]*Tabla15[[#This Row],[NOMBRE DE LA CAUSA 2019]]</f>
        <v>598</v>
      </c>
      <c r="G600" s="7" t="s">
        <v>17</v>
      </c>
      <c r="I600" s="7"/>
      <c r="J600" s="7" t="s">
        <v>18</v>
      </c>
      <c r="K600" s="7" t="s">
        <v>19</v>
      </c>
      <c r="L600" s="8" t="s">
        <v>32</v>
      </c>
      <c r="M600" s="5">
        <v>25</v>
      </c>
      <c r="N600" s="1" t="str">
        <f>+Tabla15[[#This Row],[NOMBRE DE LA CAUSA 2017]]</f>
        <v>NO RECONOCIMIENTO DE LA INDEXACION Y REAJUSTE DE LA ASIGNACION DE RETIRO</v>
      </c>
    </row>
    <row r="601" spans="1:14" ht="15" customHeight="1">
      <c r="A601" s="1">
        <f>+Tabla15[[#This Row],[1]]</f>
        <v>599</v>
      </c>
      <c r="B601" s="1" t="s">
        <v>1198</v>
      </c>
      <c r="C601" s="1">
        <v>1</v>
      </c>
      <c r="D601" s="1">
        <f>+IF(Tabla15[[#This Row],[NOMBRE DE LA CAUSA 2018]]=0,0,1)</f>
        <v>1</v>
      </c>
      <c r="E601" s="1">
        <f>+E600+Tabla15[[#This Row],[NOMBRE DE LA CAUSA 2019]]</f>
        <v>599</v>
      </c>
      <c r="F601" s="1">
        <f>+Tabla15[[#This Row],[0]]*Tabla15[[#This Row],[NOMBRE DE LA CAUSA 2019]]</f>
        <v>599</v>
      </c>
      <c r="G601" s="7" t="s">
        <v>753</v>
      </c>
      <c r="H601" s="1" t="s">
        <v>1196</v>
      </c>
      <c r="K601" s="1" t="s">
        <v>19</v>
      </c>
      <c r="L601" s="1" t="s">
        <v>1199</v>
      </c>
      <c r="M601" s="5">
        <v>2226</v>
      </c>
      <c r="N601" s="1" t="str">
        <f>+Tabla15[[#This Row],[NOMBRE DE LA CAUSA 2017]]</f>
        <v>NO RECONOCIMIENTO DE LA INDEXACION Y REAJUSTE DE LA PENSION DE INVALIDEZ</v>
      </c>
    </row>
    <row r="602" spans="1:14" ht="15" customHeight="1">
      <c r="A602" s="1">
        <f>+Tabla15[[#This Row],[1]]</f>
        <v>600</v>
      </c>
      <c r="B602" s="1" t="s">
        <v>1200</v>
      </c>
      <c r="C602" s="1">
        <v>1</v>
      </c>
      <c r="D602" s="1">
        <f>+IF(Tabla15[[#This Row],[NOMBRE DE LA CAUSA 2018]]=0,0,1)</f>
        <v>1</v>
      </c>
      <c r="E602" s="1">
        <f>+E601+Tabla15[[#This Row],[NOMBRE DE LA CAUSA 2019]]</f>
        <v>600</v>
      </c>
      <c r="F602" s="1">
        <f>+Tabla15[[#This Row],[0]]*Tabla15[[#This Row],[NOMBRE DE LA CAUSA 2019]]</f>
        <v>600</v>
      </c>
      <c r="G602" s="7" t="s">
        <v>753</v>
      </c>
      <c r="H602" s="7" t="s">
        <v>1196</v>
      </c>
      <c r="I602" s="7"/>
      <c r="J602" s="7"/>
      <c r="K602" s="7" t="s">
        <v>19</v>
      </c>
      <c r="L602" s="1" t="s">
        <v>1201</v>
      </c>
      <c r="M602" s="5">
        <v>2227</v>
      </c>
      <c r="N602" s="1" t="str">
        <f>+Tabla15[[#This Row],[NOMBRE DE LA CAUSA 2017]]</f>
        <v>NO RECONOCIMIENTO DE LA INDEXACION Y REAJUSTE DE LA PENSION DE SOBREVIVIENTE</v>
      </c>
    </row>
    <row r="603" spans="1:14" ht="15" customHeight="1">
      <c r="A603" s="1">
        <f>+Tabla15[[#This Row],[1]]</f>
        <v>601</v>
      </c>
      <c r="B603" s="7" t="s">
        <v>1195</v>
      </c>
      <c r="C603" s="1">
        <v>1</v>
      </c>
      <c r="D603" s="1">
        <f>+IF(Tabla15[[#This Row],[NOMBRE DE LA CAUSA 2018]]=0,0,1)</f>
        <v>1</v>
      </c>
      <c r="E603" s="1">
        <f>+E602+Tabla15[[#This Row],[NOMBRE DE LA CAUSA 2019]]</f>
        <v>601</v>
      </c>
      <c r="F603" s="1">
        <f>+Tabla15[[#This Row],[0]]*Tabla15[[#This Row],[NOMBRE DE LA CAUSA 2019]]</f>
        <v>601</v>
      </c>
      <c r="G603" s="7" t="s">
        <v>753</v>
      </c>
      <c r="H603" s="1" t="s">
        <v>1196</v>
      </c>
      <c r="I603" s="7"/>
      <c r="J603" s="7"/>
      <c r="K603" s="7" t="s">
        <v>19</v>
      </c>
      <c r="L603" s="8" t="s">
        <v>1197</v>
      </c>
      <c r="M603" s="5">
        <v>2225</v>
      </c>
      <c r="N603" s="1" t="str">
        <f>+Tabla15[[#This Row],[NOMBRE DE LA CAUSA 2017]]</f>
        <v>NO RECONOCIMIENTO DE LA INDEXACION Y REAJUSTE DE LA PENSION DE VEJEZ</v>
      </c>
    </row>
    <row r="604" spans="1:14" ht="15" customHeight="1">
      <c r="A604" s="1">
        <f>+Tabla15[[#This Row],[1]]</f>
        <v>602</v>
      </c>
      <c r="B604" s="6" t="s">
        <v>1464</v>
      </c>
      <c r="C604" s="1">
        <v>1</v>
      </c>
      <c r="D604" s="1">
        <f>+IF(Tabla15[[#This Row],[NOMBRE DE LA CAUSA 2018]]=0,0,1)</f>
        <v>1</v>
      </c>
      <c r="E604" s="1">
        <f>+E603+Tabla15[[#This Row],[NOMBRE DE LA CAUSA 2019]]</f>
        <v>602</v>
      </c>
      <c r="F604" s="1">
        <f>+Tabla15[[#This Row],[0]]*Tabla15[[#This Row],[NOMBRE DE LA CAUSA 2019]]</f>
        <v>602</v>
      </c>
      <c r="G604" s="7" t="s">
        <v>746</v>
      </c>
      <c r="I604" s="6" t="s">
        <v>1450</v>
      </c>
      <c r="K604" s="6" t="s">
        <v>19</v>
      </c>
      <c r="L604" s="11" t="s">
        <v>1465</v>
      </c>
      <c r="M604" s="34">
        <v>2352</v>
      </c>
      <c r="N604" s="1" t="str">
        <f>+Tabla15[[#This Row],[NOMBRE DE LA CAUSA 2017]]</f>
        <v>NO RECONOCIMIENTO DE LA INDEXACION Y REAJUSTE DE PENSION SUSTITUTIVA</v>
      </c>
    </row>
    <row r="605" spans="1:14" ht="15" customHeight="1">
      <c r="A605" s="1">
        <f>+Tabla15[[#This Row],[1]]</f>
        <v>603</v>
      </c>
      <c r="B605" s="9" t="s">
        <v>444</v>
      </c>
      <c r="C605" s="1">
        <v>1</v>
      </c>
      <c r="D605" s="1">
        <f>+IF(Tabla15[[#This Row],[NOMBRE DE LA CAUSA 2018]]=0,0,1)</f>
        <v>1</v>
      </c>
      <c r="E605" s="1">
        <f>+E604+Tabla15[[#This Row],[NOMBRE DE LA CAUSA 2019]]</f>
        <v>603</v>
      </c>
      <c r="F605" s="1">
        <f>+Tabla15[[#This Row],[0]]*Tabla15[[#This Row],[NOMBRE DE LA CAUSA 2019]]</f>
        <v>603</v>
      </c>
      <c r="G605" s="9" t="s">
        <v>17</v>
      </c>
      <c r="I605" s="7"/>
      <c r="J605" s="7" t="s">
        <v>18</v>
      </c>
      <c r="K605" s="7" t="s">
        <v>19</v>
      </c>
      <c r="L605" s="11" t="s">
        <v>445</v>
      </c>
      <c r="M605" s="5">
        <v>812</v>
      </c>
      <c r="N605" s="1" t="str">
        <f>+Tabla15[[#This Row],[NOMBRE DE LA CAUSA 2017]]</f>
        <v>NO RECONOCIMIENTO DE LOS TRES (3) MESES DE ALTA ESTABLECIDOS EN EL DECRETO 1214 DE 1990</v>
      </c>
    </row>
    <row r="606" spans="1:14" ht="15" customHeight="1">
      <c r="A606" s="1">
        <f>+Tabla15[[#This Row],[1]]</f>
        <v>604</v>
      </c>
      <c r="B606" s="1" t="s">
        <v>1308</v>
      </c>
      <c r="C606" s="1">
        <v>1</v>
      </c>
      <c r="D606" s="1">
        <f>+IF(Tabla15[[#This Row],[NOMBRE DE LA CAUSA 2018]]=0,0,1)</f>
        <v>1</v>
      </c>
      <c r="E606" s="1">
        <f>+E605+Tabla15[[#This Row],[NOMBRE DE LA CAUSA 2019]]</f>
        <v>604</v>
      </c>
      <c r="F606" s="1">
        <f>+Tabla15[[#This Row],[0]]*Tabla15[[#This Row],[NOMBRE DE LA CAUSA 2019]]</f>
        <v>604</v>
      </c>
      <c r="G606" s="7" t="s">
        <v>753</v>
      </c>
      <c r="H606" s="1" t="s">
        <v>1309</v>
      </c>
      <c r="K606" s="1" t="s">
        <v>19</v>
      </c>
      <c r="L606" s="6" t="s">
        <v>1310</v>
      </c>
      <c r="M606" s="5">
        <v>2275</v>
      </c>
      <c r="N606" s="1" t="str">
        <f>+Tabla15[[#This Row],[NOMBRE DE LA CAUSA 2017]]</f>
        <v>NO RECONOCIMIENTO DE PAGO DE INCAPACIDAD MEDICA</v>
      </c>
    </row>
    <row r="607" spans="1:14" ht="15" customHeight="1">
      <c r="A607" s="1">
        <f>+Tabla15[[#This Row],[1]]</f>
        <v>605</v>
      </c>
      <c r="B607" s="30" t="s">
        <v>238</v>
      </c>
      <c r="C607" s="1">
        <v>1</v>
      </c>
      <c r="D607" s="1">
        <f>+IF(Tabla15[[#This Row],[NOMBRE DE LA CAUSA 2018]]=0,0,1)</f>
        <v>1</v>
      </c>
      <c r="E607" s="1">
        <f>+E606+Tabla15[[#This Row],[NOMBRE DE LA CAUSA 2019]]</f>
        <v>605</v>
      </c>
      <c r="F607" s="1">
        <f>+Tabla15[[#This Row],[0]]*Tabla15[[#This Row],[NOMBRE DE LA CAUSA 2019]]</f>
        <v>605</v>
      </c>
      <c r="G607" s="7" t="s">
        <v>17</v>
      </c>
      <c r="J607" s="1" t="s">
        <v>18</v>
      </c>
      <c r="K607" s="1" t="s">
        <v>19</v>
      </c>
      <c r="L607" s="1" t="s">
        <v>239</v>
      </c>
      <c r="M607" s="5">
        <v>391</v>
      </c>
      <c r="N607" s="1" t="str">
        <f>+Tabla15[[#This Row],[NOMBRE DE LA CAUSA 2017]]</f>
        <v>NO RECONOCIMIENTO DE PENSION DE INVALIDEZ</v>
      </c>
    </row>
    <row r="608" spans="1:14" ht="15" customHeight="1">
      <c r="A608" s="1">
        <f>+Tabla15[[#This Row],[1]]</f>
        <v>606</v>
      </c>
      <c r="B608" s="30" t="s">
        <v>306</v>
      </c>
      <c r="C608" s="1">
        <v>1</v>
      </c>
      <c r="D608" s="1">
        <f>+IF(Tabla15[[#This Row],[NOMBRE DE LA CAUSA 2018]]=0,0,1)</f>
        <v>1</v>
      </c>
      <c r="E608" s="1">
        <f>+E607+Tabla15[[#This Row],[NOMBRE DE LA CAUSA 2019]]</f>
        <v>606</v>
      </c>
      <c r="F608" s="1">
        <f>+Tabla15[[#This Row],[0]]*Tabla15[[#This Row],[NOMBRE DE LA CAUSA 2019]]</f>
        <v>606</v>
      </c>
      <c r="G608" s="7" t="s">
        <v>17</v>
      </c>
      <c r="I608" s="7"/>
      <c r="J608" s="7" t="s">
        <v>18</v>
      </c>
      <c r="K608" s="7" t="s">
        <v>19</v>
      </c>
      <c r="L608" s="6" t="s">
        <v>307</v>
      </c>
      <c r="M608" s="5">
        <v>484</v>
      </c>
      <c r="N608" s="1" t="str">
        <f>+Tabla15[[#This Row],[NOMBRE DE LA CAUSA 2017]]</f>
        <v>NO RECONOCIMIENTO DE PENSION DE SOBREVIVIENTE</v>
      </c>
    </row>
    <row r="609" spans="1:14" ht="15" customHeight="1">
      <c r="A609" s="1">
        <f>+Tabla15[[#This Row],[1]]</f>
        <v>607</v>
      </c>
      <c r="B609" s="6" t="s">
        <v>29</v>
      </c>
      <c r="C609" s="1">
        <v>1</v>
      </c>
      <c r="D609" s="1">
        <f>+IF(Tabla15[[#This Row],[NOMBRE DE LA CAUSA 2018]]=0,0,1)</f>
        <v>1</v>
      </c>
      <c r="E609" s="1">
        <f>+E608+Tabla15[[#This Row],[NOMBRE DE LA CAUSA 2019]]</f>
        <v>607</v>
      </c>
      <c r="F609" s="1">
        <f>+Tabla15[[#This Row],[0]]*Tabla15[[#This Row],[NOMBRE DE LA CAUSA 2019]]</f>
        <v>607</v>
      </c>
      <c r="G609" s="7" t="s">
        <v>17</v>
      </c>
      <c r="I609" s="7"/>
      <c r="J609" s="1" t="s">
        <v>18</v>
      </c>
      <c r="K609" s="1" t="s">
        <v>19</v>
      </c>
      <c r="L609" s="8" t="s">
        <v>30</v>
      </c>
      <c r="M609" s="5">
        <v>21</v>
      </c>
      <c r="N609" s="1" t="str">
        <f>+Tabla15[[#This Row],[NOMBRE DE LA CAUSA 2017]]</f>
        <v>NO RECONOCIMIENTO DE PENSION DE VEJEZ</v>
      </c>
    </row>
    <row r="610" spans="1:14" ht="15" customHeight="1">
      <c r="A610" s="1">
        <f>+Tabla15[[#This Row],[1]]</f>
        <v>608</v>
      </c>
      <c r="B610" s="7" t="s">
        <v>505</v>
      </c>
      <c r="C610" s="1">
        <v>1</v>
      </c>
      <c r="D610" s="1">
        <f>+IF(Tabla15[[#This Row],[NOMBRE DE LA CAUSA 2018]]=0,0,1)</f>
        <v>1</v>
      </c>
      <c r="E610" s="1">
        <f>+E609+Tabla15[[#This Row],[NOMBRE DE LA CAUSA 2019]]</f>
        <v>608</v>
      </c>
      <c r="F610" s="1">
        <f>+Tabla15[[#This Row],[0]]*Tabla15[[#This Row],[NOMBRE DE LA CAUSA 2019]]</f>
        <v>608</v>
      </c>
      <c r="G610" s="7" t="s">
        <v>17</v>
      </c>
      <c r="I610" s="7"/>
      <c r="J610" s="7" t="s">
        <v>18</v>
      </c>
      <c r="K610" s="7" t="s">
        <v>19</v>
      </c>
      <c r="L610" s="8" t="s">
        <v>506</v>
      </c>
      <c r="M610" s="5">
        <v>853</v>
      </c>
      <c r="N610" s="1" t="str">
        <f>+Tabla15[[#This Row],[NOMBRE DE LA CAUSA 2017]]</f>
        <v>NO RECONOCIMIENTO DE PENSION FAMILIAR</v>
      </c>
    </row>
    <row r="611" spans="1:14" ht="15" customHeight="1">
      <c r="A611" s="1">
        <f>+Tabla15[[#This Row],[1]]</f>
        <v>609</v>
      </c>
      <c r="B611" s="6" t="s">
        <v>41</v>
      </c>
      <c r="C611" s="1">
        <v>1</v>
      </c>
      <c r="D611" s="1">
        <f>+IF(Tabla15[[#This Row],[NOMBRE DE LA CAUSA 2018]]=0,0,1)</f>
        <v>1</v>
      </c>
      <c r="E611" s="1">
        <f>+E610+Tabla15[[#This Row],[NOMBRE DE LA CAUSA 2019]]</f>
        <v>609</v>
      </c>
      <c r="F611" s="1">
        <f>+Tabla15[[#This Row],[0]]*Tabla15[[#This Row],[NOMBRE DE LA CAUSA 2019]]</f>
        <v>609</v>
      </c>
      <c r="G611" s="9" t="s">
        <v>17</v>
      </c>
      <c r="I611" s="9" t="s">
        <v>42</v>
      </c>
      <c r="J611" s="7" t="s">
        <v>18</v>
      </c>
      <c r="K611" s="7" t="s">
        <v>19</v>
      </c>
      <c r="L611" s="6" t="s">
        <v>43</v>
      </c>
      <c r="M611" s="5">
        <v>39</v>
      </c>
      <c r="N611" s="1" t="str">
        <f>+Tabla15[[#This Row],[NOMBRE DE LA CAUSA 2017]]</f>
        <v>NO RECONOCIMIENTO DE PENSION SUSTITUTIVA</v>
      </c>
    </row>
    <row r="612" spans="1:14" ht="15" customHeight="1">
      <c r="A612" s="1">
        <f>+Tabla15[[#This Row],[1]]</f>
        <v>610</v>
      </c>
      <c r="B612" s="7" t="s">
        <v>1272</v>
      </c>
      <c r="C612" s="1">
        <v>1</v>
      </c>
      <c r="D612" s="1">
        <f>+IF(Tabla15[[#This Row],[NOMBRE DE LA CAUSA 2018]]=0,0,1)</f>
        <v>1</v>
      </c>
      <c r="E612" s="1">
        <f>+E611+Tabla15[[#This Row],[NOMBRE DE LA CAUSA 2019]]</f>
        <v>610</v>
      </c>
      <c r="F612" s="1">
        <f>+Tabla15[[#This Row],[0]]*Tabla15[[#This Row],[NOMBRE DE LA CAUSA 2019]]</f>
        <v>610</v>
      </c>
      <c r="G612" s="7" t="s">
        <v>753</v>
      </c>
      <c r="H612" s="1" t="s">
        <v>1273</v>
      </c>
      <c r="I612" s="7"/>
      <c r="K612" s="1" t="s">
        <v>19</v>
      </c>
      <c r="L612" s="1" t="s">
        <v>1274</v>
      </c>
      <c r="M612" s="5">
        <v>2260</v>
      </c>
      <c r="N612" s="1" t="str">
        <f>+Tabla15[[#This Row],[NOMBRE DE LA CAUSA 2017]]</f>
        <v>NO RECONOCIMIENTO DE PRESTACIONES SOCIALES</v>
      </c>
    </row>
    <row r="613" spans="1:14" ht="15" customHeight="1">
      <c r="A613" s="1">
        <f>+Tabla15[[#This Row],[1]]</f>
        <v>611</v>
      </c>
      <c r="B613" s="1" t="s">
        <v>35</v>
      </c>
      <c r="C613" s="1">
        <v>1</v>
      </c>
      <c r="D613" s="1">
        <f>+IF(Tabla15[[#This Row],[NOMBRE DE LA CAUSA 2018]]=0,0,1)</f>
        <v>1</v>
      </c>
      <c r="E613" s="1">
        <f>+E612+Tabla15[[#This Row],[NOMBRE DE LA CAUSA 2019]]</f>
        <v>611</v>
      </c>
      <c r="F613" s="1">
        <f>+Tabla15[[#This Row],[0]]*Tabla15[[#This Row],[NOMBRE DE LA CAUSA 2019]]</f>
        <v>611</v>
      </c>
      <c r="G613" s="7" t="s">
        <v>17</v>
      </c>
      <c r="I613" s="7"/>
      <c r="J613" s="7" t="s">
        <v>18</v>
      </c>
      <c r="K613" s="7" t="s">
        <v>19</v>
      </c>
      <c r="L613" s="1" t="s">
        <v>36</v>
      </c>
      <c r="M613" s="5">
        <v>32</v>
      </c>
      <c r="N613" s="1" t="str">
        <f>+Tabla15[[#This Row],[NOMBRE DE LA CAUSA 2017]]</f>
        <v>NO RECONOCIMIENTO DE PRIMA DE ACTIVIDAD</v>
      </c>
    </row>
    <row r="614" spans="1:14" ht="15" customHeight="1">
      <c r="A614" s="1">
        <f>+Tabla15[[#This Row],[1]]</f>
        <v>612</v>
      </c>
      <c r="B614" s="7" t="s">
        <v>33</v>
      </c>
      <c r="C614" s="1">
        <v>1</v>
      </c>
      <c r="D614" s="1">
        <f>+IF(Tabla15[[#This Row],[NOMBRE DE LA CAUSA 2018]]=0,0,1)</f>
        <v>1</v>
      </c>
      <c r="E614" s="1">
        <f>+E613+Tabla15[[#This Row],[NOMBRE DE LA CAUSA 2019]]</f>
        <v>612</v>
      </c>
      <c r="F614" s="1">
        <f>+Tabla15[[#This Row],[0]]*Tabla15[[#This Row],[NOMBRE DE LA CAUSA 2019]]</f>
        <v>612</v>
      </c>
      <c r="G614" s="7" t="s">
        <v>17</v>
      </c>
      <c r="I614" s="7"/>
      <c r="J614" s="7" t="s">
        <v>18</v>
      </c>
      <c r="K614" s="7" t="s">
        <v>19</v>
      </c>
      <c r="L614" s="1" t="s">
        <v>34</v>
      </c>
      <c r="M614" s="5">
        <v>30</v>
      </c>
      <c r="N614" s="1" t="str">
        <f>+Tabla15[[#This Row],[NOMBRE DE LA CAUSA 2017]]</f>
        <v>NO RECONOCIMIENTO DE PRIMA DE ACTUALIZACION</v>
      </c>
    </row>
    <row r="615" spans="1:14" ht="15" customHeight="1">
      <c r="A615" s="1">
        <f>+Tabla15[[#This Row],[1]]</f>
        <v>613</v>
      </c>
      <c r="B615" s="7" t="s">
        <v>308</v>
      </c>
      <c r="C615" s="1">
        <v>1</v>
      </c>
      <c r="D615" s="1">
        <f>+IF(Tabla15[[#This Row],[NOMBRE DE LA CAUSA 2018]]=0,0,1)</f>
        <v>1</v>
      </c>
      <c r="E615" s="1">
        <f>+E614+Tabla15[[#This Row],[NOMBRE DE LA CAUSA 2019]]</f>
        <v>613</v>
      </c>
      <c r="F615" s="1">
        <f>+Tabla15[[#This Row],[0]]*Tabla15[[#This Row],[NOMBRE DE LA CAUSA 2019]]</f>
        <v>613</v>
      </c>
      <c r="G615" s="7" t="s">
        <v>17</v>
      </c>
      <c r="I615" s="7"/>
      <c r="J615" s="7" t="s">
        <v>18</v>
      </c>
      <c r="K615" s="7" t="s">
        <v>19</v>
      </c>
      <c r="L615" s="8" t="s">
        <v>309</v>
      </c>
      <c r="M615" s="5">
        <v>487</v>
      </c>
      <c r="N615" s="1" t="str">
        <f>+Tabla15[[#This Row],[NOMBRE DE LA CAUSA 2017]]</f>
        <v>NO RECONOCIMIENTO DE PRIMA DE ANTIGUEDAD</v>
      </c>
    </row>
    <row r="616" spans="1:14" ht="15" customHeight="1">
      <c r="A616" s="1">
        <f>+Tabla15[[#This Row],[1]]</f>
        <v>614</v>
      </c>
      <c r="B616" s="1" t="s">
        <v>1240</v>
      </c>
      <c r="C616" s="1">
        <v>1</v>
      </c>
      <c r="D616" s="1">
        <f>+IF(Tabla15[[#This Row],[NOMBRE DE LA CAUSA 2018]]=0,0,1)</f>
        <v>1</v>
      </c>
      <c r="E616" s="1">
        <f>+E615+Tabla15[[#This Row],[NOMBRE DE LA CAUSA 2019]]</f>
        <v>614</v>
      </c>
      <c r="F616" s="1">
        <f>+Tabla15[[#This Row],[0]]*Tabla15[[#This Row],[NOMBRE DE LA CAUSA 2019]]</f>
        <v>614</v>
      </c>
      <c r="G616" s="7" t="s">
        <v>753</v>
      </c>
      <c r="H616" s="1" t="s">
        <v>1241</v>
      </c>
      <c r="I616" s="7"/>
      <c r="J616" s="7"/>
      <c r="K616" s="7" t="s">
        <v>19</v>
      </c>
      <c r="L616" s="1" t="s">
        <v>1242</v>
      </c>
      <c r="M616" s="5">
        <v>2245</v>
      </c>
      <c r="N616" s="1" t="str">
        <f>+Tabla15[[#This Row],[NOMBRE DE LA CAUSA 2017]]</f>
        <v>NO RECONOCIMIENTO DE PRIMA DE SERVICIOS</v>
      </c>
    </row>
    <row r="617" spans="1:14" ht="15" customHeight="1">
      <c r="A617" s="1">
        <f>+Tabla15[[#This Row],[1]]</f>
        <v>615</v>
      </c>
      <c r="B617" s="1" t="s">
        <v>37</v>
      </c>
      <c r="C617" s="1">
        <v>1</v>
      </c>
      <c r="D617" s="1">
        <f>+IF(Tabla15[[#This Row],[NOMBRE DE LA CAUSA 2018]]=0,0,1)</f>
        <v>1</v>
      </c>
      <c r="E617" s="1">
        <f>+E616+Tabla15[[#This Row],[NOMBRE DE LA CAUSA 2019]]</f>
        <v>615</v>
      </c>
      <c r="F617" s="1">
        <f>+Tabla15[[#This Row],[0]]*Tabla15[[#This Row],[NOMBRE DE LA CAUSA 2019]]</f>
        <v>615</v>
      </c>
      <c r="G617" s="7" t="s">
        <v>17</v>
      </c>
      <c r="I617" s="7"/>
      <c r="J617" s="7" t="s">
        <v>18</v>
      </c>
      <c r="K617" s="7" t="s">
        <v>19</v>
      </c>
      <c r="L617" s="1" t="s">
        <v>38</v>
      </c>
      <c r="M617" s="5">
        <v>33</v>
      </c>
      <c r="N617" s="1" t="str">
        <f>+Tabla15[[#This Row],[NOMBRE DE LA CAUSA 2017]]</f>
        <v>NO RECONOCIMIENTO DE PRIMA TECNICA</v>
      </c>
    </row>
    <row r="618" spans="1:14" ht="15" customHeight="1">
      <c r="A618" s="1">
        <f>+Tabla15[[#This Row],[1]]</f>
        <v>616</v>
      </c>
      <c r="B618" s="7" t="s">
        <v>1208</v>
      </c>
      <c r="C618" s="1">
        <v>1</v>
      </c>
      <c r="D618" s="1">
        <f>+IF(Tabla15[[#This Row],[NOMBRE DE LA CAUSA 2018]]=0,0,1)</f>
        <v>1</v>
      </c>
      <c r="E618" s="1">
        <f>+E617+Tabla15[[#This Row],[NOMBRE DE LA CAUSA 2019]]</f>
        <v>616</v>
      </c>
      <c r="F618" s="1">
        <f>+Tabla15[[#This Row],[0]]*Tabla15[[#This Row],[NOMBRE DE LA CAUSA 2019]]</f>
        <v>616</v>
      </c>
      <c r="G618" s="7" t="s">
        <v>753</v>
      </c>
      <c r="H618" s="1" t="s">
        <v>1209</v>
      </c>
      <c r="I618" s="7"/>
      <c r="J618" s="7"/>
      <c r="K618" s="7" t="s">
        <v>19</v>
      </c>
      <c r="L618" s="1" t="s">
        <v>1210</v>
      </c>
      <c r="M618" s="5">
        <v>2231</v>
      </c>
      <c r="N618" s="1" t="str">
        <f>+Tabla15[[#This Row],[NOMBRE DE LA CAUSA 2017]]</f>
        <v>NO RECONOCIMIENTO DE REAJUSTE DE LA PENSION POR LEY 4 DE 1992</v>
      </c>
    </row>
    <row r="619" spans="1:14" ht="15" customHeight="1">
      <c r="A619" s="1">
        <f>+Tabla15[[#This Row],[1]]</f>
        <v>617</v>
      </c>
      <c r="B619" s="1" t="s">
        <v>294</v>
      </c>
      <c r="C619" s="1">
        <v>1</v>
      </c>
      <c r="D619" s="1">
        <f>+IF(Tabla15[[#This Row],[NOMBRE DE LA CAUSA 2018]]=0,0,1)</f>
        <v>1</v>
      </c>
      <c r="E619" s="1">
        <f>+E618+Tabla15[[#This Row],[NOMBRE DE LA CAUSA 2019]]</f>
        <v>617</v>
      </c>
      <c r="F619" s="1">
        <f>+Tabla15[[#This Row],[0]]*Tabla15[[#This Row],[NOMBRE DE LA CAUSA 2019]]</f>
        <v>617</v>
      </c>
      <c r="G619" s="7" t="s">
        <v>17</v>
      </c>
      <c r="J619" s="1" t="s">
        <v>18</v>
      </c>
      <c r="K619" s="1" t="s">
        <v>19</v>
      </c>
      <c r="L619" s="1" t="s">
        <v>295</v>
      </c>
      <c r="M619" s="5">
        <v>468</v>
      </c>
      <c r="N619" s="1" t="str">
        <f>+Tabla15[[#This Row],[NOMBRE DE LA CAUSA 2017]]</f>
        <v>NO RECONOCIMIENTO DE REAJUSTE O NIVELACION SALARIAL</v>
      </c>
    </row>
    <row r="620" spans="1:14" ht="15" customHeight="1">
      <c r="A620" s="1">
        <f>+Tabla15[[#This Row],[1]]</f>
        <v>618</v>
      </c>
      <c r="B620" s="9" t="s">
        <v>370</v>
      </c>
      <c r="C620" s="1">
        <v>1</v>
      </c>
      <c r="D620" s="1">
        <f>+IF(Tabla15[[#This Row],[NOMBRE DE LA CAUSA 2018]]=0,0,1)</f>
        <v>1</v>
      </c>
      <c r="E620" s="1">
        <f>+E619+Tabla15[[#This Row],[NOMBRE DE LA CAUSA 2019]]</f>
        <v>618</v>
      </c>
      <c r="F620" s="1">
        <f>+Tabla15[[#This Row],[0]]*Tabla15[[#This Row],[NOMBRE DE LA CAUSA 2019]]</f>
        <v>618</v>
      </c>
      <c r="G620" s="9" t="s">
        <v>17</v>
      </c>
      <c r="H620" s="7"/>
      <c r="I620" s="7"/>
      <c r="J620" s="7" t="s">
        <v>18</v>
      </c>
      <c r="K620" s="7" t="s">
        <v>19</v>
      </c>
      <c r="L620" s="6" t="s">
        <v>371</v>
      </c>
      <c r="M620" s="5">
        <v>713</v>
      </c>
      <c r="N620" s="1" t="str">
        <f>+Tabla15[[#This Row],[NOMBRE DE LA CAUSA 2017]]</f>
        <v>NO RECONOCIMIENTO DE REGALIAS</v>
      </c>
    </row>
    <row r="621" spans="1:14" ht="15" customHeight="1">
      <c r="A621" s="1">
        <f>+Tabla15[[#This Row],[1]]</f>
        <v>619</v>
      </c>
      <c r="B621" s="7" t="s">
        <v>1185</v>
      </c>
      <c r="C621" s="1">
        <v>1</v>
      </c>
      <c r="D621" s="1">
        <f>+IF(Tabla15[[#This Row],[NOMBRE DE LA CAUSA 2018]]=0,0,1)</f>
        <v>1</v>
      </c>
      <c r="E621" s="1">
        <f>+E620+Tabla15[[#This Row],[NOMBRE DE LA CAUSA 2019]]</f>
        <v>619</v>
      </c>
      <c r="F621" s="1">
        <f>+Tabla15[[#This Row],[0]]*Tabla15[[#This Row],[NOMBRE DE LA CAUSA 2019]]</f>
        <v>619</v>
      </c>
      <c r="G621" s="7" t="s">
        <v>753</v>
      </c>
      <c r="H621" s="1" t="s">
        <v>1183</v>
      </c>
      <c r="I621" s="7"/>
      <c r="J621" s="7"/>
      <c r="K621" s="7" t="s">
        <v>19</v>
      </c>
      <c r="L621" s="1" t="s">
        <v>1186</v>
      </c>
      <c r="M621" s="5">
        <v>2220</v>
      </c>
      <c r="N621" s="1" t="str">
        <f>+Tabla15[[#This Row],[NOMBRE DE LA CAUSA 2017]]</f>
        <v>NO RECONOCIMIENTO DE RETROACTIVO DE PENSION DE INVALIDEZ</v>
      </c>
    </row>
    <row r="622" spans="1:14" ht="15" customHeight="1">
      <c r="A622" s="1">
        <f>+Tabla15[[#This Row],[1]]</f>
        <v>620</v>
      </c>
      <c r="B622" s="9" t="s">
        <v>1458</v>
      </c>
      <c r="C622" s="1">
        <v>1</v>
      </c>
      <c r="D622" s="1">
        <f>+IF(Tabla15[[#This Row],[NOMBRE DE LA CAUSA 2018]]=0,0,1)</f>
        <v>1</v>
      </c>
      <c r="E622" s="1">
        <f>+E621+Tabla15[[#This Row],[NOMBRE DE LA CAUSA 2019]]</f>
        <v>620</v>
      </c>
      <c r="F622" s="1">
        <f>+Tabla15[[#This Row],[0]]*Tabla15[[#This Row],[NOMBRE DE LA CAUSA 2019]]</f>
        <v>620</v>
      </c>
      <c r="G622" s="7" t="s">
        <v>746</v>
      </c>
      <c r="I622" s="9" t="s">
        <v>1450</v>
      </c>
      <c r="J622" s="7"/>
      <c r="K622" s="9" t="s">
        <v>19</v>
      </c>
      <c r="L622" s="6" t="s">
        <v>1459</v>
      </c>
      <c r="M622" s="34">
        <v>2349</v>
      </c>
      <c r="N622" s="1" t="str">
        <f>+Tabla15[[#This Row],[NOMBRE DE LA CAUSA 2017]]</f>
        <v>NO RECONOCIMIENTO DE RETROACTIVO DE PENSION DE SOBREVIVIENTE</v>
      </c>
    </row>
    <row r="623" spans="1:14" ht="15" customHeight="1">
      <c r="A623" s="1">
        <f>+Tabla15[[#This Row],[1]]</f>
        <v>621</v>
      </c>
      <c r="B623" s="1" t="s">
        <v>1182</v>
      </c>
      <c r="C623" s="1">
        <v>1</v>
      </c>
      <c r="D623" s="1">
        <f>+IF(Tabla15[[#This Row],[NOMBRE DE LA CAUSA 2018]]=0,0,1)</f>
        <v>1</v>
      </c>
      <c r="E623" s="1">
        <f>+E622+Tabla15[[#This Row],[NOMBRE DE LA CAUSA 2019]]</f>
        <v>621</v>
      </c>
      <c r="F623" s="1">
        <f>+Tabla15[[#This Row],[0]]*Tabla15[[#This Row],[NOMBRE DE LA CAUSA 2019]]</f>
        <v>621</v>
      </c>
      <c r="G623" s="7" t="s">
        <v>753</v>
      </c>
      <c r="H623" s="1" t="s">
        <v>1183</v>
      </c>
      <c r="K623" s="1" t="s">
        <v>19</v>
      </c>
      <c r="L623" s="1" t="s">
        <v>1184</v>
      </c>
      <c r="M623" s="5">
        <v>2219</v>
      </c>
      <c r="N623" s="1" t="str">
        <f>+Tabla15[[#This Row],[NOMBRE DE LA CAUSA 2017]]</f>
        <v>NO RECONOCIMIENTO DE RETROACTIVO DE PENSION DE VEJEZ</v>
      </c>
    </row>
    <row r="624" spans="1:14" ht="15" customHeight="1">
      <c r="A624" s="1">
        <f>+Tabla15[[#This Row],[1]]</f>
        <v>622</v>
      </c>
      <c r="B624" s="9" t="s">
        <v>1468</v>
      </c>
      <c r="C624" s="1">
        <v>1</v>
      </c>
      <c r="D624" s="1">
        <f>+IF(Tabla15[[#This Row],[NOMBRE DE LA CAUSA 2018]]=0,0,1)</f>
        <v>1</v>
      </c>
      <c r="E624" s="1">
        <f>+E623+Tabla15[[#This Row],[NOMBRE DE LA CAUSA 2019]]</f>
        <v>622</v>
      </c>
      <c r="F624" s="1">
        <f>+Tabla15[[#This Row],[0]]*Tabla15[[#This Row],[NOMBRE DE LA CAUSA 2019]]</f>
        <v>622</v>
      </c>
      <c r="G624" s="7" t="s">
        <v>746</v>
      </c>
      <c r="H624" s="7"/>
      <c r="I624" s="9" t="s">
        <v>1450</v>
      </c>
      <c r="J624" s="7"/>
      <c r="K624" s="9" t="s">
        <v>19</v>
      </c>
      <c r="L624" s="6" t="s">
        <v>1469</v>
      </c>
      <c r="M624" s="34">
        <v>2354</v>
      </c>
      <c r="N624" s="1" t="str">
        <f>+Tabla15[[#This Row],[NOMBRE DE LA CAUSA 2017]]</f>
        <v>NO RECONOCIMIENTO DE RETROACTIVO DE PENSION SUSTITUTIVA</v>
      </c>
    </row>
    <row r="625" spans="1:14" ht="15" customHeight="1">
      <c r="A625" s="1">
        <f>+Tabla15[[#This Row],[1]]</f>
        <v>623</v>
      </c>
      <c r="B625" s="1" t="s">
        <v>1265</v>
      </c>
      <c r="C625" s="1">
        <v>1</v>
      </c>
      <c r="D625" s="1">
        <f>+IF(Tabla15[[#This Row],[NOMBRE DE LA CAUSA 2018]]=0,0,1)</f>
        <v>1</v>
      </c>
      <c r="E625" s="1">
        <f>+E624+Tabla15[[#This Row],[NOMBRE DE LA CAUSA 2019]]</f>
        <v>623</v>
      </c>
      <c r="F625" s="1">
        <f>+Tabla15[[#This Row],[0]]*Tabla15[[#This Row],[NOMBRE DE LA CAUSA 2019]]</f>
        <v>623</v>
      </c>
      <c r="G625" s="7" t="s">
        <v>753</v>
      </c>
      <c r="H625" s="1" t="s">
        <v>1266</v>
      </c>
      <c r="K625" s="1" t="s">
        <v>19</v>
      </c>
      <c r="L625" s="1" t="s">
        <v>1267</v>
      </c>
      <c r="M625" s="5">
        <v>2257</v>
      </c>
      <c r="N625" s="1" t="str">
        <f>+Tabla15[[#This Row],[NOMBRE DE LA CAUSA 2017]]</f>
        <v>NO RECONOCIMIENTO DE SUBSIDIO DE VIVIENDA</v>
      </c>
    </row>
    <row r="626" spans="1:14" ht="15" customHeight="1">
      <c r="A626" s="1">
        <f>+Tabla15[[#This Row],[1]]</f>
        <v>624</v>
      </c>
      <c r="B626" s="7" t="s">
        <v>234</v>
      </c>
      <c r="C626" s="1">
        <v>1</v>
      </c>
      <c r="D626" s="1">
        <f>+IF(Tabla15[[#This Row],[NOMBRE DE LA CAUSA 2018]]=0,0,1)</f>
        <v>1</v>
      </c>
      <c r="E626" s="1">
        <f>+E625+Tabla15[[#This Row],[NOMBRE DE LA CAUSA 2019]]</f>
        <v>624</v>
      </c>
      <c r="F626" s="1">
        <f>+Tabla15[[#This Row],[0]]*Tabla15[[#This Row],[NOMBRE DE LA CAUSA 2019]]</f>
        <v>624</v>
      </c>
      <c r="G626" s="7" t="s">
        <v>17</v>
      </c>
      <c r="H626" s="7"/>
      <c r="I626" s="7"/>
      <c r="J626" s="7" t="s">
        <v>18</v>
      </c>
      <c r="K626" s="7" t="s">
        <v>19</v>
      </c>
      <c r="L626" s="6" t="s">
        <v>235</v>
      </c>
      <c r="M626" s="5">
        <v>388</v>
      </c>
      <c r="N626" s="1" t="str">
        <f>+Tabla15[[#This Row],[NOMBRE DE LA CAUSA 2017]]</f>
        <v>NO RECONOCIMIENTO DE SUBSIDIO FAMILIAR</v>
      </c>
    </row>
    <row r="627" spans="1:14" ht="15" customHeight="1">
      <c r="A627" s="1">
        <f>+Tabla15[[#This Row],[1]]</f>
        <v>625</v>
      </c>
      <c r="B627" s="7" t="s">
        <v>408</v>
      </c>
      <c r="C627" s="1">
        <v>1</v>
      </c>
      <c r="D627" s="1">
        <f>+IF(Tabla15[[#This Row],[NOMBRE DE LA CAUSA 2018]]=0,0,1)</f>
        <v>1</v>
      </c>
      <c r="E627" s="1">
        <f>+E626+Tabla15[[#This Row],[NOMBRE DE LA CAUSA 2019]]</f>
        <v>625</v>
      </c>
      <c r="F627" s="1">
        <f>+Tabla15[[#This Row],[0]]*Tabla15[[#This Row],[NOMBRE DE LA CAUSA 2019]]</f>
        <v>625</v>
      </c>
      <c r="G627" s="7" t="s">
        <v>17</v>
      </c>
      <c r="H627" s="7"/>
      <c r="I627" s="7"/>
      <c r="J627" s="7" t="s">
        <v>18</v>
      </c>
      <c r="K627" s="7" t="s">
        <v>19</v>
      </c>
      <c r="L627" s="1" t="s">
        <v>409</v>
      </c>
      <c r="M627" s="5">
        <v>790</v>
      </c>
      <c r="N627" s="1" t="str">
        <f>+Tabla15[[#This Row],[NOMBRE DE LA CAUSA 2017]]</f>
        <v>NO RECONOCIMIENTO DE SUSTITUCION DE LA ASIGNACION DE RETIRO</v>
      </c>
    </row>
    <row r="628" spans="1:14" ht="15" customHeight="1">
      <c r="A628" s="1">
        <f>+Tabla15[[#This Row],[1]]</f>
        <v>626</v>
      </c>
      <c r="B628" s="6" t="s">
        <v>448</v>
      </c>
      <c r="C628" s="1">
        <v>1</v>
      </c>
      <c r="D628" s="1">
        <f>+IF(Tabla15[[#This Row],[NOMBRE DE LA CAUSA 2018]]=0,0,1)</f>
        <v>1</v>
      </c>
      <c r="E628" s="1">
        <f>+E627+Tabla15[[#This Row],[NOMBRE DE LA CAUSA 2019]]</f>
        <v>626</v>
      </c>
      <c r="F628" s="1">
        <f>+Tabla15[[#This Row],[0]]*Tabla15[[#This Row],[NOMBRE DE LA CAUSA 2019]]</f>
        <v>626</v>
      </c>
      <c r="G628" s="9" t="s">
        <v>17</v>
      </c>
      <c r="I628" s="7"/>
      <c r="J628" s="1" t="s">
        <v>18</v>
      </c>
      <c r="K628" s="1" t="s">
        <v>19</v>
      </c>
      <c r="L628" s="6" t="s">
        <v>449</v>
      </c>
      <c r="M628" s="5">
        <v>814</v>
      </c>
      <c r="N628" s="1" t="str">
        <f>+Tabla15[[#This Row],[NOMBRE DE LA CAUSA 2017]]</f>
        <v>NO RECONOCIMIENTO DE TIEMPO DOBLE DE SERVICIO PRESTADO EN ESTADO DE CONMOCION INTERIOR O DE GUERRA INTERNACIONAL</v>
      </c>
    </row>
    <row r="629" spans="1:14" ht="15" customHeight="1">
      <c r="A629" s="1">
        <f>+Tabla15[[#This Row],[1]]</f>
        <v>627</v>
      </c>
      <c r="B629" s="1" t="s">
        <v>300</v>
      </c>
      <c r="C629" s="1">
        <v>1</v>
      </c>
      <c r="D629" s="1">
        <f>+IF(Tabla15[[#This Row],[NOMBRE DE LA CAUSA 2018]]=0,0,1)</f>
        <v>1</v>
      </c>
      <c r="E629" s="1">
        <f>+E628+Tabla15[[#This Row],[NOMBRE DE LA CAUSA 2019]]</f>
        <v>627</v>
      </c>
      <c r="F629" s="1">
        <f>+Tabla15[[#This Row],[0]]*Tabla15[[#This Row],[NOMBRE DE LA CAUSA 2019]]</f>
        <v>627</v>
      </c>
      <c r="G629" s="7" t="s">
        <v>17</v>
      </c>
      <c r="I629" s="7"/>
      <c r="J629" s="7" t="s">
        <v>18</v>
      </c>
      <c r="K629" s="7" t="s">
        <v>19</v>
      </c>
      <c r="L629" s="8" t="s">
        <v>301</v>
      </c>
      <c r="M629" s="5">
        <v>475</v>
      </c>
      <c r="N629" s="1" t="str">
        <f>+Tabla15[[#This Row],[NOMBRE DE LA CAUSA 2017]]</f>
        <v>NO RECONOCIMIENTO DE VIATICOS</v>
      </c>
    </row>
    <row r="630" spans="1:14" ht="15" customHeight="1">
      <c r="A630" s="1">
        <f>+Tabla15[[#This Row],[1]]</f>
        <v>628</v>
      </c>
      <c r="B630" s="27" t="s">
        <v>1402</v>
      </c>
      <c r="C630" s="1">
        <v>1</v>
      </c>
      <c r="D630" s="1">
        <f>+IF(Tabla15[[#This Row],[NOMBRE DE LA CAUSA 2018]]=0,0,1)</f>
        <v>1</v>
      </c>
      <c r="E630" s="1">
        <f>+E629+Tabla15[[#This Row],[NOMBRE DE LA CAUSA 2019]]</f>
        <v>628</v>
      </c>
      <c r="F630" s="1">
        <f>+Tabla15[[#This Row],[0]]*Tabla15[[#This Row],[NOMBRE DE LA CAUSA 2019]]</f>
        <v>628</v>
      </c>
      <c r="G630" s="7" t="s">
        <v>746</v>
      </c>
      <c r="I630" s="9" t="s">
        <v>1403</v>
      </c>
      <c r="J630" s="7"/>
      <c r="K630" s="9" t="s">
        <v>19</v>
      </c>
      <c r="L630" s="11" t="s">
        <v>1404</v>
      </c>
      <c r="M630" s="17">
        <v>2337</v>
      </c>
      <c r="N630" s="1" t="str">
        <f>+Tabla15[[#This Row],[NOMBRE DE LA CAUSA 2017]]</f>
        <v>NO RECONOCIMIENTO DEL 20% DE INCREMENTO DE ASIGNACION SALARIAL MENSUAL PARA SOLDADOS PROFESIONALES SEGUN DECRETO 1794 DE 2000</v>
      </c>
    </row>
    <row r="631" spans="1:14" ht="15" customHeight="1">
      <c r="A631" s="1">
        <f>+Tabla15[[#This Row],[1]]</f>
        <v>629</v>
      </c>
      <c r="B631" s="7" t="s">
        <v>1219</v>
      </c>
      <c r="C631" s="1">
        <v>1</v>
      </c>
      <c r="D631" s="1">
        <f>+IF(Tabla15[[#This Row],[NOMBRE DE LA CAUSA 2018]]=0,0,1)</f>
        <v>1</v>
      </c>
      <c r="E631" s="1">
        <f>+E630+Tabla15[[#This Row],[NOMBRE DE LA CAUSA 2019]]</f>
        <v>629</v>
      </c>
      <c r="F631" s="1">
        <f>+Tabla15[[#This Row],[0]]*Tabla15[[#This Row],[NOMBRE DE LA CAUSA 2019]]</f>
        <v>629</v>
      </c>
      <c r="G631" s="7" t="s">
        <v>753</v>
      </c>
      <c r="H631" s="7" t="s">
        <v>1220</v>
      </c>
      <c r="I631" s="7"/>
      <c r="J631" s="7"/>
      <c r="K631" s="7" t="s">
        <v>19</v>
      </c>
      <c r="L631" s="11" t="s">
        <v>1221</v>
      </c>
      <c r="M631" s="5">
        <v>2236</v>
      </c>
      <c r="N631" s="1" t="str">
        <f>+Tabla15[[#This Row],[NOMBRE DE LA CAUSA 2017]]</f>
        <v>NO RECONOCIMIENTO DEL AUXILIO DE CESANTIAS</v>
      </c>
    </row>
    <row r="632" spans="1:14" ht="15" customHeight="1">
      <c r="A632" s="1">
        <f>+Tabla15[[#This Row],[1]]</f>
        <v>630</v>
      </c>
      <c r="B632" s="7" t="s">
        <v>128</v>
      </c>
      <c r="C632" s="1">
        <v>1</v>
      </c>
      <c r="D632" s="1">
        <f>+IF(Tabla15[[#This Row],[NOMBRE DE LA CAUSA 2018]]=0,0,1)</f>
        <v>1</v>
      </c>
      <c r="E632" s="1">
        <f>+E631+Tabla15[[#This Row],[NOMBRE DE LA CAUSA 2019]]</f>
        <v>630</v>
      </c>
      <c r="F632" s="1">
        <f>+Tabla15[[#This Row],[0]]*Tabla15[[#This Row],[NOMBRE DE LA CAUSA 2019]]</f>
        <v>630</v>
      </c>
      <c r="G632" s="7" t="s">
        <v>17</v>
      </c>
      <c r="H632" s="7"/>
      <c r="I632" s="7"/>
      <c r="J632" s="7" t="s">
        <v>18</v>
      </c>
      <c r="K632" s="7" t="s">
        <v>19</v>
      </c>
      <c r="L632" s="11" t="s">
        <v>129</v>
      </c>
      <c r="M632" s="5">
        <v>214</v>
      </c>
      <c r="N632" s="1" t="str">
        <f>+Tabla15[[#This Row],[NOMBRE DE LA CAUSA 2017]]</f>
        <v>NO RECONOCIMIENTO DEL AUXILIO FUNERARIO</v>
      </c>
    </row>
    <row r="633" spans="1:14" ht="15" customHeight="1">
      <c r="A633" s="1">
        <f>+Tabla15[[#This Row],[1]]</f>
        <v>631</v>
      </c>
      <c r="B633" s="9" t="s">
        <v>475</v>
      </c>
      <c r="C633" s="1">
        <v>1</v>
      </c>
      <c r="D633" s="1">
        <f>+IF(Tabla15[[#This Row],[NOMBRE DE LA CAUSA 2018]]=0,0,1)</f>
        <v>1</v>
      </c>
      <c r="E633" s="1">
        <f>+E632+Tabla15[[#This Row],[NOMBRE DE LA CAUSA 2019]]</f>
        <v>631</v>
      </c>
      <c r="F633" s="1">
        <f>+Tabla15[[#This Row],[0]]*Tabla15[[#This Row],[NOMBRE DE LA CAUSA 2019]]</f>
        <v>631</v>
      </c>
      <c r="G633" s="9" t="s">
        <v>17</v>
      </c>
      <c r="H633" s="7"/>
      <c r="I633" s="7"/>
      <c r="J633" s="7" t="s">
        <v>18</v>
      </c>
      <c r="K633" s="7" t="s">
        <v>19</v>
      </c>
      <c r="L633" s="11" t="s">
        <v>476</v>
      </c>
      <c r="M633" s="5">
        <v>832</v>
      </c>
      <c r="N633" s="1" t="str">
        <f>+Tabla15[[#This Row],[NOMBRE DE LA CAUSA 2017]]</f>
        <v>NO RECONOCIMIENTO DEL INCENTIVO A LA CAPITALIZACION RURAL ESTABLECIDO EN LA LEY 101 DE 1993</v>
      </c>
    </row>
    <row r="634" spans="1:14" ht="15" customHeight="1">
      <c r="A634" s="1">
        <f>+Tabla15[[#This Row],[1]]</f>
        <v>632</v>
      </c>
      <c r="B634" s="7" t="s">
        <v>312</v>
      </c>
      <c r="C634" s="1">
        <v>1</v>
      </c>
      <c r="D634" s="1">
        <f>+IF(Tabla15[[#This Row],[NOMBRE DE LA CAUSA 2018]]=0,0,1)</f>
        <v>1</v>
      </c>
      <c r="E634" s="1">
        <f>+E633+Tabla15[[#This Row],[NOMBRE DE LA CAUSA 2019]]</f>
        <v>632</v>
      </c>
      <c r="F634" s="1">
        <f>+Tabla15[[#This Row],[0]]*Tabla15[[#This Row],[NOMBRE DE LA CAUSA 2019]]</f>
        <v>632</v>
      </c>
      <c r="G634" s="7" t="s">
        <v>17</v>
      </c>
      <c r="H634" s="7"/>
      <c r="I634" s="7"/>
      <c r="J634" s="7" t="s">
        <v>18</v>
      </c>
      <c r="K634" s="7" t="s">
        <v>19</v>
      </c>
      <c r="L634" s="8" t="s">
        <v>313</v>
      </c>
      <c r="M634" s="5">
        <v>502</v>
      </c>
      <c r="N634" s="1" t="str">
        <f>+Tabla15[[#This Row],[NOMBRE DE LA CAUSA 2017]]</f>
        <v>NO RECONOCIMIENTO DEL SUBSIDIO NOTARIAL</v>
      </c>
    </row>
    <row r="635" spans="1:14" ht="15" customHeight="1">
      <c r="A635" s="1">
        <f>+Tabla15[[#This Row],[1]]</f>
        <v>633</v>
      </c>
      <c r="B635" s="7" t="s">
        <v>310</v>
      </c>
      <c r="C635" s="1">
        <v>1</v>
      </c>
      <c r="D635" s="1">
        <f>+IF(Tabla15[[#This Row],[NOMBRE DE LA CAUSA 2018]]=0,0,1)</f>
        <v>1</v>
      </c>
      <c r="E635" s="1">
        <f>+E634+Tabla15[[#This Row],[NOMBRE DE LA CAUSA 2019]]</f>
        <v>633</v>
      </c>
      <c r="F635" s="1">
        <f>+Tabla15[[#This Row],[0]]*Tabla15[[#This Row],[NOMBRE DE LA CAUSA 2019]]</f>
        <v>633</v>
      </c>
      <c r="G635" s="7" t="s">
        <v>17</v>
      </c>
      <c r="H635" s="7"/>
      <c r="I635" s="7"/>
      <c r="J635" s="7" t="s">
        <v>18</v>
      </c>
      <c r="K635" s="7" t="s">
        <v>19</v>
      </c>
      <c r="L635" s="11" t="s">
        <v>311</v>
      </c>
      <c r="M635" s="5">
        <v>490</v>
      </c>
      <c r="N635" s="1" t="str">
        <f>+Tabla15[[#This Row],[NOMBRE DE LA CAUSA 2017]]</f>
        <v>NO RECONOCIMIENTO DEL TIEMPO DE SERVICIO MILITAR OBLIGATORIO</v>
      </c>
    </row>
    <row r="636" spans="1:14" ht="15" customHeight="1">
      <c r="A636" s="1">
        <f>+Tabla15[[#This Row],[1]]</f>
        <v>634</v>
      </c>
      <c r="B636" s="7" t="s">
        <v>322</v>
      </c>
      <c r="C636" s="1">
        <v>1</v>
      </c>
      <c r="D636" s="1">
        <f>+IF(Tabla15[[#This Row],[NOMBRE DE LA CAUSA 2018]]=0,0,1)</f>
        <v>1</v>
      </c>
      <c r="E636" s="1">
        <f>+E635+Tabla15[[#This Row],[NOMBRE DE LA CAUSA 2019]]</f>
        <v>634</v>
      </c>
      <c r="F636" s="1">
        <f>+Tabla15[[#This Row],[0]]*Tabla15[[#This Row],[NOMBRE DE LA CAUSA 2019]]</f>
        <v>634</v>
      </c>
      <c r="G636" s="7" t="s">
        <v>17</v>
      </c>
      <c r="H636" s="7"/>
      <c r="I636" s="7"/>
      <c r="J636" s="7" t="s">
        <v>18</v>
      </c>
      <c r="K636" s="7" t="s">
        <v>19</v>
      </c>
      <c r="L636" s="11" t="s">
        <v>323</v>
      </c>
      <c r="M636" s="5">
        <v>513</v>
      </c>
      <c r="N636" s="1" t="str">
        <f>+Tabla15[[#This Row],[NOMBRE DE LA CAUSA 2017]]</f>
        <v>NO RECONOCIMIENTO EN DERECHO DE SUBSIDIOS A LOS USUARIOS DE SERVICIOS PUBLICOS DOMICILIARIOS</v>
      </c>
    </row>
    <row r="637" spans="1:14" ht="15" customHeight="1">
      <c r="A637" s="1">
        <f>+Tabla15[[#This Row],[1]]</f>
        <v>635</v>
      </c>
      <c r="B637" s="7" t="s">
        <v>118</v>
      </c>
      <c r="C637" s="1">
        <v>1</v>
      </c>
      <c r="D637" s="1">
        <f>+IF(Tabla15[[#This Row],[NOMBRE DE LA CAUSA 2018]]=0,0,1)</f>
        <v>1</v>
      </c>
      <c r="E637" s="1">
        <f>+E636+Tabla15[[#This Row],[NOMBRE DE LA CAUSA 2019]]</f>
        <v>635</v>
      </c>
      <c r="F637" s="1">
        <f>+Tabla15[[#This Row],[0]]*Tabla15[[#This Row],[NOMBRE DE LA CAUSA 2019]]</f>
        <v>635</v>
      </c>
      <c r="G637" s="7" t="s">
        <v>17</v>
      </c>
      <c r="H637" s="7"/>
      <c r="I637" s="7"/>
      <c r="J637" s="7" t="s">
        <v>18</v>
      </c>
      <c r="K637" s="7" t="s">
        <v>19</v>
      </c>
      <c r="L637" s="8" t="s">
        <v>119</v>
      </c>
      <c r="M637" s="5">
        <v>193</v>
      </c>
      <c r="N637" s="1" t="str">
        <f>+Tabla15[[#This Row],[NOMBRE DE LA CAUSA 2017]]</f>
        <v>NO RESTITUCION DE BIEN INMUEBLE ARRENDADO</v>
      </c>
    </row>
    <row r="638" spans="1:14">
      <c r="A638" s="1">
        <f>+Tabla15[[#This Row],[1]]</f>
        <v>636</v>
      </c>
      <c r="B638" s="6" t="s">
        <v>485</v>
      </c>
      <c r="C638" s="1">
        <v>1</v>
      </c>
      <c r="D638" s="1">
        <f>+IF(Tabla15[[#This Row],[NOMBRE DE LA CAUSA 2018]]=0,0,1)</f>
        <v>1</v>
      </c>
      <c r="E638" s="1">
        <f>+E637+Tabla15[[#This Row],[NOMBRE DE LA CAUSA 2019]]</f>
        <v>636</v>
      </c>
      <c r="F638" s="1">
        <f>+Tabla15[[#This Row],[0]]*Tabla15[[#This Row],[NOMBRE DE LA CAUSA 2019]]</f>
        <v>636</v>
      </c>
      <c r="G638" s="9" t="s">
        <v>17</v>
      </c>
      <c r="H638" s="7"/>
      <c r="I638" s="7"/>
      <c r="J638" s="1" t="s">
        <v>18</v>
      </c>
      <c r="K638" s="1" t="s">
        <v>19</v>
      </c>
      <c r="L638" s="6" t="s">
        <v>486</v>
      </c>
      <c r="M638" s="5">
        <v>837</v>
      </c>
      <c r="N638" s="1" t="str">
        <f>+Tabla15[[#This Row],[NOMBRE DE LA CAUSA 2017]]</f>
        <v>NO SUSCRIPCION DE CONTRATO DE CONCESION PORTUARIA</v>
      </c>
    </row>
    <row r="639" spans="1:14">
      <c r="A639" s="1">
        <f>+Tabla15[[#This Row],[1]]</f>
        <v>637</v>
      </c>
      <c r="B639" s="1" t="s">
        <v>777</v>
      </c>
      <c r="C639" s="1">
        <v>1</v>
      </c>
      <c r="D639" s="1">
        <f>+IF(Tabla15[[#This Row],[NOMBRE DE LA CAUSA 2018]]=0,0,1)</f>
        <v>1</v>
      </c>
      <c r="E639" s="1">
        <f>+E638+Tabla15[[#This Row],[NOMBRE DE LA CAUSA 2019]]</f>
        <v>637</v>
      </c>
      <c r="F639" s="1">
        <f>+Tabla15[[#This Row],[0]]*Tabla15[[#This Row],[NOMBRE DE LA CAUSA 2019]]</f>
        <v>637</v>
      </c>
      <c r="G639" s="7" t="s">
        <v>753</v>
      </c>
      <c r="H639" s="7" t="s">
        <v>778</v>
      </c>
      <c r="I639" s="7"/>
      <c r="K639" s="1" t="s">
        <v>19</v>
      </c>
      <c r="L639" s="1" t="s">
        <v>779</v>
      </c>
      <c r="M639" s="5">
        <v>2038</v>
      </c>
      <c r="N639" s="1" t="str">
        <f>+Tabla15[[#This Row],[NOMBRE DE LA CAUSA 2017]]</f>
        <v>NULIDAD ABSOLUTA DEL CONTRATO ESTATAL</v>
      </c>
    </row>
    <row r="640" spans="1:14">
      <c r="A640" s="1">
        <f>+Tabla15[[#This Row],[1]]</f>
        <v>638</v>
      </c>
      <c r="B640" s="1" t="s">
        <v>780</v>
      </c>
      <c r="C640" s="1">
        <v>1</v>
      </c>
      <c r="D640" s="1">
        <f>+IF(Tabla15[[#This Row],[NOMBRE DE LA CAUSA 2018]]=0,0,1)</f>
        <v>1</v>
      </c>
      <c r="E640" s="1">
        <f>+E639+Tabla15[[#This Row],[NOMBRE DE LA CAUSA 2019]]</f>
        <v>638</v>
      </c>
      <c r="F640" s="1">
        <f>+Tabla15[[#This Row],[0]]*Tabla15[[#This Row],[NOMBRE DE LA CAUSA 2019]]</f>
        <v>638</v>
      </c>
      <c r="G640" s="7" t="s">
        <v>753</v>
      </c>
      <c r="H640" s="7" t="s">
        <v>778</v>
      </c>
      <c r="I640" s="7"/>
      <c r="J640" s="7"/>
      <c r="K640" s="7" t="s">
        <v>19</v>
      </c>
      <c r="L640" s="1" t="s">
        <v>781</v>
      </c>
      <c r="M640" s="5">
        <v>2039</v>
      </c>
      <c r="N640" s="1" t="str">
        <f>+Tabla15[[#This Row],[NOMBRE DE LA CAUSA 2017]]</f>
        <v>NULIDAD RELATIVA DEL CONTRATO ESTATAL</v>
      </c>
    </row>
    <row r="641" spans="1:14">
      <c r="A641" s="1">
        <f>+Tabla15[[#This Row],[1]]</f>
        <v>639</v>
      </c>
      <c r="B641" s="1" t="s">
        <v>1030</v>
      </c>
      <c r="C641" s="1">
        <v>1</v>
      </c>
      <c r="D641" s="1">
        <f>+IF(Tabla15[[#This Row],[NOMBRE DE LA CAUSA 2018]]=0,0,1)</f>
        <v>1</v>
      </c>
      <c r="E641" s="1">
        <f>+E640+Tabla15[[#This Row],[NOMBRE DE LA CAUSA 2019]]</f>
        <v>639</v>
      </c>
      <c r="F641" s="1">
        <f>+Tabla15[[#This Row],[0]]*Tabla15[[#This Row],[NOMBRE DE LA CAUSA 2019]]</f>
        <v>639</v>
      </c>
      <c r="G641" s="7" t="s">
        <v>753</v>
      </c>
      <c r="H641" s="7" t="s">
        <v>1028</v>
      </c>
      <c r="I641" s="7"/>
      <c r="K641" s="1" t="s">
        <v>19</v>
      </c>
      <c r="L641" s="1" t="s">
        <v>1031</v>
      </c>
      <c r="M641" s="5">
        <v>2150</v>
      </c>
      <c r="N641" s="1" t="str">
        <f>+Tabla15[[#This Row],[NOMBRE DE LA CAUSA 2017]]</f>
        <v>OCUPACION PERMANENTE DE INMUEBLE</v>
      </c>
    </row>
    <row r="642" spans="1:14">
      <c r="A642" s="1">
        <f>+Tabla15[[#This Row],[1]]</f>
        <v>640</v>
      </c>
      <c r="B642" s="1" t="s">
        <v>1027</v>
      </c>
      <c r="C642" s="1">
        <v>1</v>
      </c>
      <c r="D642" s="1">
        <f>+IF(Tabla15[[#This Row],[NOMBRE DE LA CAUSA 2018]]=0,0,1)</f>
        <v>1</v>
      </c>
      <c r="E642" s="1">
        <f>+E641+Tabla15[[#This Row],[NOMBRE DE LA CAUSA 2019]]</f>
        <v>640</v>
      </c>
      <c r="F642" s="1">
        <f>+Tabla15[[#This Row],[0]]*Tabla15[[#This Row],[NOMBRE DE LA CAUSA 2019]]</f>
        <v>640</v>
      </c>
      <c r="G642" s="7" t="s">
        <v>753</v>
      </c>
      <c r="H642" s="7" t="s">
        <v>1028</v>
      </c>
      <c r="K642" s="1" t="s">
        <v>19</v>
      </c>
      <c r="L642" s="1" t="s">
        <v>1029</v>
      </c>
      <c r="M642" s="5">
        <v>2149</v>
      </c>
      <c r="N642" s="1" t="str">
        <f>+Tabla15[[#This Row],[NOMBRE DE LA CAUSA 2017]]</f>
        <v>OCUPACION TEMPORAL DE INMUEBLE</v>
      </c>
    </row>
    <row r="643" spans="1:14">
      <c r="A643" s="1">
        <f>+Tabla15[[#This Row],[1]]</f>
        <v>641</v>
      </c>
      <c r="B643" s="1" t="s">
        <v>112</v>
      </c>
      <c r="C643" s="1">
        <v>1</v>
      </c>
      <c r="D643" s="1">
        <f>+IF(Tabla15[[#This Row],[NOMBRE DE LA CAUSA 2018]]=0,0,1)</f>
        <v>1</v>
      </c>
      <c r="E643" s="1">
        <f>+E642+Tabla15[[#This Row],[NOMBRE DE LA CAUSA 2019]]</f>
        <v>641</v>
      </c>
      <c r="F643" s="1">
        <f>+Tabla15[[#This Row],[0]]*Tabla15[[#This Row],[NOMBRE DE LA CAUSA 2019]]</f>
        <v>641</v>
      </c>
      <c r="G643" s="7" t="s">
        <v>17</v>
      </c>
      <c r="H643" s="7"/>
      <c r="I643" s="7"/>
      <c r="J643" s="7" t="s">
        <v>18</v>
      </c>
      <c r="K643" s="7" t="s">
        <v>19</v>
      </c>
      <c r="L643" s="1" t="s">
        <v>113</v>
      </c>
      <c r="M643" s="5">
        <v>186</v>
      </c>
      <c r="N643" s="1" t="str">
        <f>+Tabla15[[#This Row],[NOMBRE DE LA CAUSA 2017]]</f>
        <v>OMISION DE ASISTENCIA HUMANITARIA</v>
      </c>
    </row>
    <row r="644" spans="1:14">
      <c r="A644" s="1">
        <f>+Tabla15[[#This Row],[1]]</f>
        <v>642</v>
      </c>
      <c r="B644" s="7" t="s">
        <v>320</v>
      </c>
      <c r="C644" s="1">
        <v>1</v>
      </c>
      <c r="D644" s="1">
        <f>+IF(Tabla15[[#This Row],[NOMBRE DE LA CAUSA 2018]]=0,0,1)</f>
        <v>1</v>
      </c>
      <c r="E644" s="1">
        <f>+E643+Tabla15[[#This Row],[NOMBRE DE LA CAUSA 2019]]</f>
        <v>642</v>
      </c>
      <c r="F644" s="1">
        <f>+Tabla15[[#This Row],[0]]*Tabla15[[#This Row],[NOMBRE DE LA CAUSA 2019]]</f>
        <v>642</v>
      </c>
      <c r="G644" s="9" t="s">
        <v>17</v>
      </c>
      <c r="J644" s="1" t="s">
        <v>18</v>
      </c>
      <c r="K644" s="1" t="s">
        <v>19</v>
      </c>
      <c r="L644" s="8" t="s">
        <v>321</v>
      </c>
      <c r="M644" s="5">
        <v>512</v>
      </c>
      <c r="N644" s="1" t="str">
        <f>+Tabla15[[#This Row],[NOMBRE DE LA CAUSA 2017]]</f>
        <v>OMISION DE LAS NORMAS DE SALUD OCUPACIONAL</v>
      </c>
    </row>
    <row r="645" spans="1:14">
      <c r="A645" s="1">
        <f>+Tabla15[[#This Row],[1]]</f>
        <v>643</v>
      </c>
      <c r="B645" s="6" t="s">
        <v>677</v>
      </c>
      <c r="C645" s="1">
        <v>1</v>
      </c>
      <c r="D645" s="1">
        <f>+IF(Tabla15[[#This Row],[NOMBRE DE LA CAUSA 2018]]=0,0,1)</f>
        <v>1</v>
      </c>
      <c r="E645" s="1">
        <f>+E644+Tabla15[[#This Row],[NOMBRE DE LA CAUSA 2019]]</f>
        <v>643</v>
      </c>
      <c r="F645" s="1">
        <f>+Tabla15[[#This Row],[0]]*Tabla15[[#This Row],[NOMBRE DE LA CAUSA 2019]]</f>
        <v>643</v>
      </c>
      <c r="G645" s="9" t="s">
        <v>17</v>
      </c>
      <c r="I645" s="6" t="s">
        <v>473</v>
      </c>
      <c r="J645" s="1" t="s">
        <v>18</v>
      </c>
      <c r="K645" s="1" t="s">
        <v>19</v>
      </c>
      <c r="L645" s="11" t="s">
        <v>678</v>
      </c>
      <c r="M645" s="5">
        <v>1966</v>
      </c>
      <c r="N645" s="1" t="str">
        <f>+Tabla15[[#This Row],[NOMBRE DE LA CAUSA 2017]]</f>
        <v>OMISION EN LA DEVOLUCION OPORTUNA DE TRIBUTOS ADUANEROS PAGADOS EN EXCESO</v>
      </c>
    </row>
    <row r="646" spans="1:14">
      <c r="A646" s="1">
        <f>+Tabla15[[#This Row],[1]]</f>
        <v>644</v>
      </c>
      <c r="B646" s="7" t="s">
        <v>438</v>
      </c>
      <c r="C646" s="1">
        <v>1</v>
      </c>
      <c r="D646" s="1">
        <f>+IF(Tabla15[[#This Row],[NOMBRE DE LA CAUSA 2018]]=0,0,1)</f>
        <v>1</v>
      </c>
      <c r="E646" s="1">
        <f>+E645+Tabla15[[#This Row],[NOMBRE DE LA CAUSA 2019]]</f>
        <v>644</v>
      </c>
      <c r="F646" s="1">
        <f>+Tabla15[[#This Row],[0]]*Tabla15[[#This Row],[NOMBRE DE LA CAUSA 2019]]</f>
        <v>644</v>
      </c>
      <c r="G646" s="7" t="s">
        <v>17</v>
      </c>
      <c r="H646" s="7"/>
      <c r="I646" s="7"/>
      <c r="J646" s="7" t="s">
        <v>18</v>
      </c>
      <c r="K646" s="7" t="s">
        <v>19</v>
      </c>
      <c r="L646" s="8" t="s">
        <v>439</v>
      </c>
      <c r="M646" s="5">
        <v>809</v>
      </c>
      <c r="N646" s="1" t="str">
        <f>+Tabla15[[#This Row],[NOMBRE DE LA CAUSA 2017]]</f>
        <v>OMISION EN LAS FUNCIONES DE INSPECCION, VIGILANCIA Y CONTROL</v>
      </c>
    </row>
    <row r="647" spans="1:14">
      <c r="A647" s="1">
        <f>+Tabla15[[#This Row],[1]]</f>
        <v>645</v>
      </c>
      <c r="B647" s="7" t="s">
        <v>390</v>
      </c>
      <c r="C647" s="1">
        <v>1</v>
      </c>
      <c r="D647" s="1">
        <f>+IF(Tabla15[[#This Row],[NOMBRE DE LA CAUSA 2018]]=0,0,1)</f>
        <v>1</v>
      </c>
      <c r="E647" s="1">
        <f>+E646+Tabla15[[#This Row],[NOMBRE DE LA CAUSA 2019]]</f>
        <v>645</v>
      </c>
      <c r="F647" s="1">
        <f>+Tabla15[[#This Row],[0]]*Tabla15[[#This Row],[NOMBRE DE LA CAUSA 2019]]</f>
        <v>645</v>
      </c>
      <c r="G647" s="7" t="s">
        <v>17</v>
      </c>
      <c r="H647" s="7"/>
      <c r="I647" s="7"/>
      <c r="J647" s="7" t="s">
        <v>18</v>
      </c>
      <c r="K647" s="7" t="s">
        <v>19</v>
      </c>
      <c r="L647" s="8" t="s">
        <v>391</v>
      </c>
      <c r="M647" s="5">
        <v>760</v>
      </c>
      <c r="N647" s="1" t="str">
        <f>+Tabla15[[#This Row],[NOMBRE DE LA CAUSA 2017]]</f>
        <v>PAGO DE CONDENA O CONCILIACION POR ACTUACION DOLOSA O GRAVEMENTE CULPOSA DE SERVIDOR O EX SERVIDOR PUBLICO O PARTICULAR EN EJERCICIO DE FUNCIONES PUBLICAS</v>
      </c>
    </row>
    <row r="648" spans="1:14">
      <c r="A648" s="1">
        <f>+Tabla15[[#This Row],[1]]</f>
        <v>646</v>
      </c>
      <c r="B648" s="7" t="s">
        <v>701</v>
      </c>
      <c r="C648" s="1">
        <v>1</v>
      </c>
      <c r="D648" s="1">
        <f>+IF(Tabla15[[#This Row],[NOMBRE DE LA CAUSA 2018]]=0,0,1)</f>
        <v>1</v>
      </c>
      <c r="E648" s="1">
        <f>+E647+Tabla15[[#This Row],[NOMBRE DE LA CAUSA 2019]]</f>
        <v>646</v>
      </c>
      <c r="F648" s="1">
        <f>+Tabla15[[#This Row],[0]]*Tabla15[[#This Row],[NOMBRE DE LA CAUSA 2019]]</f>
        <v>646</v>
      </c>
      <c r="G648" s="7" t="s">
        <v>17</v>
      </c>
      <c r="H648" s="7"/>
      <c r="I648" s="7"/>
      <c r="J648" s="7" t="s">
        <v>18</v>
      </c>
      <c r="K648" s="7" t="s">
        <v>19</v>
      </c>
      <c r="L648" s="8" t="s">
        <v>702</v>
      </c>
      <c r="M648" s="5">
        <v>1981</v>
      </c>
      <c r="N648" s="1" t="str">
        <f>+Tabla15[[#This Row],[NOMBRE DE LA CAUSA 2017]]</f>
        <v>PERDIDA DE POSESION O TENENCIA DE BIEN</v>
      </c>
    </row>
    <row r="649" spans="1:14">
      <c r="A649" s="1">
        <f>+Tabla15[[#This Row],[1]]</f>
        <v>647</v>
      </c>
      <c r="B649" s="7" t="s">
        <v>1145</v>
      </c>
      <c r="C649" s="1">
        <v>1</v>
      </c>
      <c r="D649" s="1">
        <f>+IF(Tabla15[[#This Row],[NOMBRE DE LA CAUSA 2018]]=0,0,1)</f>
        <v>1</v>
      </c>
      <c r="E649" s="1">
        <f>+E648+Tabla15[[#This Row],[NOMBRE DE LA CAUSA 2019]]</f>
        <v>647</v>
      </c>
      <c r="F649" s="1">
        <f>+Tabla15[[#This Row],[0]]*Tabla15[[#This Row],[NOMBRE DE LA CAUSA 2019]]</f>
        <v>647</v>
      </c>
      <c r="G649" s="7" t="s">
        <v>746</v>
      </c>
      <c r="H649" s="7"/>
      <c r="I649" s="7"/>
      <c r="J649" s="7"/>
      <c r="K649" s="7" t="s">
        <v>19</v>
      </c>
      <c r="L649" s="8" t="s">
        <v>1146</v>
      </c>
      <c r="M649" s="5">
        <v>2202</v>
      </c>
      <c r="N649" s="1" t="str">
        <f>+Tabla15[[#This Row],[NOMBRE DE LA CAUSA 2017]]</f>
        <v>PERDIDA O DAÑOS A BIENES EMBARGADOS O SECUESTRADOS</v>
      </c>
    </row>
    <row r="650" spans="1:14">
      <c r="A650" s="1">
        <f>+Tabla15[[#This Row],[1]]</f>
        <v>648</v>
      </c>
      <c r="B650" s="7" t="s">
        <v>212</v>
      </c>
      <c r="C650" s="1">
        <v>1</v>
      </c>
      <c r="D650" s="1">
        <f>+IF(Tabla15[[#This Row],[NOMBRE DE LA CAUSA 2018]]=0,0,1)</f>
        <v>1</v>
      </c>
      <c r="E650" s="1">
        <f>+E649+Tabla15[[#This Row],[NOMBRE DE LA CAUSA 2019]]</f>
        <v>648</v>
      </c>
      <c r="F650" s="1">
        <f>+Tabla15[[#This Row],[0]]*Tabla15[[#This Row],[NOMBRE DE LA CAUSA 2019]]</f>
        <v>648</v>
      </c>
      <c r="G650" s="7" t="s">
        <v>17</v>
      </c>
      <c r="H650" s="7"/>
      <c r="I650" s="7"/>
      <c r="J650" s="7" t="s">
        <v>18</v>
      </c>
      <c r="K650" s="7" t="s">
        <v>19</v>
      </c>
      <c r="L650" s="8" t="s">
        <v>213</v>
      </c>
      <c r="M650" s="5">
        <v>351</v>
      </c>
      <c r="N650" s="1" t="str">
        <f>+Tabla15[[#This Row],[NOMBRE DE LA CAUSA 2017]]</f>
        <v>PERDIDA O DAÑOS A BIENES INCAUTADOS U OCUPADOS EN PROCESOS PENALES</v>
      </c>
    </row>
    <row r="651" spans="1:14">
      <c r="A651" s="1">
        <f>+Tabla15[[#This Row],[1]]</f>
        <v>649</v>
      </c>
      <c r="B651" s="7" t="s">
        <v>168</v>
      </c>
      <c r="C651" s="1">
        <v>1</v>
      </c>
      <c r="D651" s="1">
        <f>+IF(Tabla15[[#This Row],[NOMBRE DE LA CAUSA 2018]]=0,0,1)</f>
        <v>1</v>
      </c>
      <c r="E651" s="1">
        <f>+E650+Tabla15[[#This Row],[NOMBRE DE LA CAUSA 2019]]</f>
        <v>649</v>
      </c>
      <c r="F651" s="1">
        <f>+Tabla15[[#This Row],[0]]*Tabla15[[#This Row],[NOMBRE DE LA CAUSA 2019]]</f>
        <v>649</v>
      </c>
      <c r="G651" s="7" t="s">
        <v>17</v>
      </c>
      <c r="H651" s="7"/>
      <c r="I651" s="7"/>
      <c r="J651" s="7" t="s">
        <v>18</v>
      </c>
      <c r="K651" s="7" t="s">
        <v>19</v>
      </c>
      <c r="L651" s="8" t="s">
        <v>169</v>
      </c>
      <c r="M651" s="5">
        <v>275</v>
      </c>
      <c r="N651" s="1" t="str">
        <f>+Tabla15[[#This Row],[NOMBRE DE LA CAUSA 2017]]</f>
        <v>PERDIDA O DESTRUCCION DE TITULO VALOR</v>
      </c>
    </row>
    <row r="652" spans="1:14">
      <c r="A652" s="1">
        <f>+Tabla15[[#This Row],[1]]</f>
        <v>650</v>
      </c>
      <c r="B652" s="7" t="s">
        <v>148</v>
      </c>
      <c r="C652" s="1">
        <v>1</v>
      </c>
      <c r="D652" s="1">
        <f>+IF(Tabla15[[#This Row],[NOMBRE DE LA CAUSA 2018]]=0,0,1)</f>
        <v>1</v>
      </c>
      <c r="E652" s="1">
        <f>+E651+Tabla15[[#This Row],[NOMBRE DE LA CAUSA 2019]]</f>
        <v>650</v>
      </c>
      <c r="F652" s="1">
        <f>+Tabla15[[#This Row],[0]]*Tabla15[[#This Row],[NOMBRE DE LA CAUSA 2019]]</f>
        <v>650</v>
      </c>
      <c r="G652" s="7" t="s">
        <v>17</v>
      </c>
      <c r="H652" s="7"/>
      <c r="I652" s="7"/>
      <c r="J652" s="7" t="s">
        <v>18</v>
      </c>
      <c r="K652" s="7" t="s">
        <v>19</v>
      </c>
      <c r="L652" s="11" t="s">
        <v>149</v>
      </c>
      <c r="M652" s="5">
        <v>242</v>
      </c>
      <c r="N652" s="1" t="str">
        <f>+Tabla15[[#This Row],[NOMBRE DE LA CAUSA 2017]]</f>
        <v>PERJUICIOS OCASIONADOS POR ACTAS DE JUNTA DE SOCIOS</v>
      </c>
    </row>
    <row r="653" spans="1:14">
      <c r="A653" s="1">
        <f>+Tabla15[[#This Row],[1]]</f>
        <v>651</v>
      </c>
      <c r="B653" s="9" t="s">
        <v>725</v>
      </c>
      <c r="C653" s="1">
        <v>1</v>
      </c>
      <c r="D653" s="1">
        <f>+IF(Tabla15[[#This Row],[NOMBRE DE LA CAUSA 2018]]=0,0,1)</f>
        <v>1</v>
      </c>
      <c r="E653" s="1">
        <f>+E652+Tabla15[[#This Row],[NOMBRE DE LA CAUSA 2019]]</f>
        <v>651</v>
      </c>
      <c r="F653" s="1">
        <f>+Tabla15[[#This Row],[0]]*Tabla15[[#This Row],[NOMBRE DE LA CAUSA 2019]]</f>
        <v>651</v>
      </c>
      <c r="G653" s="9" t="s">
        <v>17</v>
      </c>
      <c r="H653" s="7"/>
      <c r="I653" s="7"/>
      <c r="J653" s="7" t="s">
        <v>18</v>
      </c>
      <c r="K653" s="7" t="s">
        <v>19</v>
      </c>
      <c r="L653" s="11" t="s">
        <v>726</v>
      </c>
      <c r="M653" s="5">
        <v>2005</v>
      </c>
      <c r="N653" s="1" t="str">
        <f>+Tabla15[[#This Row],[NOMBRE DE LA CAUSA 2017]]</f>
        <v>PERJUICIOS OCASIONADOS POR DECLARATORIA DE ZONA DE RESERVA FORESTAL</v>
      </c>
    </row>
    <row r="654" spans="1:14">
      <c r="A654" s="1">
        <f>+Tabla15[[#This Row],[1]]</f>
        <v>652</v>
      </c>
      <c r="B654" s="7" t="s">
        <v>442</v>
      </c>
      <c r="C654" s="1">
        <v>1</v>
      </c>
      <c r="D654" s="1">
        <f>+IF(Tabla15[[#This Row],[NOMBRE DE LA CAUSA 2018]]=0,0,1)</f>
        <v>1</v>
      </c>
      <c r="E654" s="1">
        <f>+E653+Tabla15[[#This Row],[NOMBRE DE LA CAUSA 2019]]</f>
        <v>652</v>
      </c>
      <c r="F654" s="1">
        <f>+Tabla15[[#This Row],[0]]*Tabla15[[#This Row],[NOMBRE DE LA CAUSA 2019]]</f>
        <v>652</v>
      </c>
      <c r="G654" s="7" t="s">
        <v>17</v>
      </c>
      <c r="H654" s="7"/>
      <c r="I654" s="7"/>
      <c r="J654" s="7" t="s">
        <v>18</v>
      </c>
      <c r="K654" s="7" t="s">
        <v>19</v>
      </c>
      <c r="L654" s="11" t="s">
        <v>443</v>
      </c>
      <c r="M654" s="5">
        <v>811</v>
      </c>
      <c r="N654" s="1" t="str">
        <f>+Tabla15[[#This Row],[NOMBRE DE LA CAUSA 2017]]</f>
        <v>PERJUICIOS OCASIONADOS POR INSTAURAR UN PROCESO JUDICIAL INFUNDADO</v>
      </c>
    </row>
    <row r="655" spans="1:14">
      <c r="A655" s="1">
        <f>+Tabla15[[#This Row],[1]]</f>
        <v>653</v>
      </c>
      <c r="B655" s="9" t="s">
        <v>477</v>
      </c>
      <c r="C655" s="1">
        <v>1</v>
      </c>
      <c r="D655" s="1">
        <f>+IF(Tabla15[[#This Row],[NOMBRE DE LA CAUSA 2018]]=0,0,1)</f>
        <v>1</v>
      </c>
      <c r="E655" s="1">
        <f>+E654+Tabla15[[#This Row],[NOMBRE DE LA CAUSA 2019]]</f>
        <v>653</v>
      </c>
      <c r="F655" s="1">
        <f>+Tabla15[[#This Row],[0]]*Tabla15[[#This Row],[NOMBRE DE LA CAUSA 2019]]</f>
        <v>653</v>
      </c>
      <c r="G655" s="9" t="s">
        <v>17</v>
      </c>
      <c r="H655" s="7"/>
      <c r="I655" s="7"/>
      <c r="J655" s="7" t="s">
        <v>18</v>
      </c>
      <c r="K655" s="7" t="s">
        <v>19</v>
      </c>
      <c r="L655" s="11" t="s">
        <v>478</v>
      </c>
      <c r="M655" s="5">
        <v>833</v>
      </c>
      <c r="N655" s="1" t="str">
        <f>+Tabla15[[#This Row],[NOMBRE DE LA CAUSA 2017]]</f>
        <v>PERJUICIOS OCASIONADOS POR NO EXPEDICION DE DOCUMENTO</v>
      </c>
    </row>
    <row r="656" spans="1:14">
      <c r="A656" s="1">
        <f>+Tabla15[[#This Row],[1]]</f>
        <v>654</v>
      </c>
      <c r="B656" s="9" t="s">
        <v>132</v>
      </c>
      <c r="C656" s="1">
        <v>1</v>
      </c>
      <c r="D656" s="1">
        <f>+IF(Tabla15[[#This Row],[NOMBRE DE LA CAUSA 2018]]=0,0,1)</f>
        <v>1</v>
      </c>
      <c r="E656" s="1">
        <f>+E655+Tabla15[[#This Row],[NOMBRE DE LA CAUSA 2019]]</f>
        <v>654</v>
      </c>
      <c r="F656" s="1">
        <f>+Tabla15[[#This Row],[0]]*Tabla15[[#This Row],[NOMBRE DE LA CAUSA 2019]]</f>
        <v>654</v>
      </c>
      <c r="G656" s="7" t="s">
        <v>17</v>
      </c>
      <c r="H656" s="7"/>
      <c r="I656" s="7"/>
      <c r="J656" s="7" t="s">
        <v>18</v>
      </c>
      <c r="K656" s="7" t="s">
        <v>19</v>
      </c>
      <c r="L656" s="11" t="s">
        <v>133</v>
      </c>
      <c r="M656" s="5">
        <v>217</v>
      </c>
      <c r="N656" s="1" t="str">
        <f>+Tabla15[[#This Row],[NOMBRE DE LA CAUSA 2017]]</f>
        <v>PERJUICIOS OCASIONADOS POR REESTRUCTURACION Y LIQUIDACION DE ENTIDADES DE DERECHO PRIVADO</v>
      </c>
    </row>
    <row r="657" spans="1:14">
      <c r="A657" s="1">
        <f>+Tabla15[[#This Row],[1]]</f>
        <v>655</v>
      </c>
      <c r="B657" s="1" t="s">
        <v>136</v>
      </c>
      <c r="C657" s="1">
        <v>1</v>
      </c>
      <c r="D657" s="1">
        <f>+IF(Tabla15[[#This Row],[NOMBRE DE LA CAUSA 2018]]=0,0,1)</f>
        <v>1</v>
      </c>
      <c r="E657" s="1">
        <f>+E656+Tabla15[[#This Row],[NOMBRE DE LA CAUSA 2019]]</f>
        <v>655</v>
      </c>
      <c r="F657" s="1">
        <f>+Tabla15[[#This Row],[0]]*Tabla15[[#This Row],[NOMBRE DE LA CAUSA 2019]]</f>
        <v>655</v>
      </c>
      <c r="G657" s="7" t="s">
        <v>17</v>
      </c>
      <c r="H657" s="7"/>
      <c r="I657" s="7"/>
      <c r="J657" s="7" t="s">
        <v>18</v>
      </c>
      <c r="K657" s="7" t="s">
        <v>19</v>
      </c>
      <c r="L657" s="8" t="s">
        <v>137</v>
      </c>
      <c r="M657" s="5">
        <v>223</v>
      </c>
      <c r="N657" s="1" t="str">
        <f>+Tabla15[[#This Row],[NOMBRE DE LA CAUSA 2017]]</f>
        <v>PERTURBACION A LA POSESION</v>
      </c>
    </row>
    <row r="658" spans="1:14">
      <c r="A658" s="1">
        <f>+Tabla15[[#This Row],[1]]</f>
        <v>656</v>
      </c>
      <c r="B658" s="1" t="s">
        <v>266</v>
      </c>
      <c r="C658" s="1">
        <v>1</v>
      </c>
      <c r="D658" s="1">
        <f>+IF(Tabla15[[#This Row],[NOMBRE DE LA CAUSA 2018]]=0,0,1)</f>
        <v>1</v>
      </c>
      <c r="E658" s="1">
        <f>+E657+Tabla15[[#This Row],[NOMBRE DE LA CAUSA 2019]]</f>
        <v>656</v>
      </c>
      <c r="F658" s="1">
        <f>+Tabla15[[#This Row],[0]]*Tabla15[[#This Row],[NOMBRE DE LA CAUSA 2019]]</f>
        <v>656</v>
      </c>
      <c r="G658" s="7" t="s">
        <v>17</v>
      </c>
      <c r="H658" s="7"/>
      <c r="I658" s="7"/>
      <c r="J658" s="7" t="s">
        <v>18</v>
      </c>
      <c r="K658" s="7" t="s">
        <v>19</v>
      </c>
      <c r="L658" s="8" t="s">
        <v>267</v>
      </c>
      <c r="M658" s="5">
        <v>426</v>
      </c>
      <c r="N658" s="1" t="str">
        <f>+Tabla15[[#This Row],[NOMBRE DE LA CAUSA 2017]]</f>
        <v>PRESCRIPCION ADQUISITIVA DE DOMINIO</v>
      </c>
    </row>
    <row r="659" spans="1:14">
      <c r="A659" s="1">
        <f>+Tabla15[[#This Row],[1]]</f>
        <v>657</v>
      </c>
      <c r="B659" s="1" t="s">
        <v>464</v>
      </c>
      <c r="C659" s="1">
        <v>1</v>
      </c>
      <c r="D659" s="1">
        <f>+IF(Tabla15[[#This Row],[NOMBRE DE LA CAUSA 2018]]=0,0,1)</f>
        <v>1</v>
      </c>
      <c r="E659" s="1">
        <f>+E658+Tabla15[[#This Row],[NOMBRE DE LA CAUSA 2019]]</f>
        <v>657</v>
      </c>
      <c r="F659" s="1">
        <f>+Tabla15[[#This Row],[0]]*Tabla15[[#This Row],[NOMBRE DE LA CAUSA 2019]]</f>
        <v>657</v>
      </c>
      <c r="G659" s="7" t="s">
        <v>17</v>
      </c>
      <c r="H659" s="7"/>
      <c r="I659" s="7"/>
      <c r="J659" s="7" t="s">
        <v>18</v>
      </c>
      <c r="K659" s="7" t="s">
        <v>19</v>
      </c>
      <c r="L659" s="8" t="s">
        <v>465</v>
      </c>
      <c r="M659" s="5">
        <v>827</v>
      </c>
      <c r="N659" s="1" t="str">
        <f>+Tabla15[[#This Row],[NOMBRE DE LA CAUSA 2017]]</f>
        <v>PRESTACION INADECUADA DEL SERVICIO CATASTRAL</v>
      </c>
    </row>
    <row r="660" spans="1:14">
      <c r="A660" s="1">
        <f>+Tabla15[[#This Row],[1]]</f>
        <v>658</v>
      </c>
      <c r="B660" s="28" t="s">
        <v>182</v>
      </c>
      <c r="C660" s="1">
        <v>1</v>
      </c>
      <c r="D660" s="1">
        <f>+IF(Tabla15[[#This Row],[NOMBRE DE LA CAUSA 2018]]=0,0,1)</f>
        <v>1</v>
      </c>
      <c r="E660" s="1">
        <f>+E659+Tabla15[[#This Row],[NOMBRE DE LA CAUSA 2019]]</f>
        <v>658</v>
      </c>
      <c r="F660" s="1">
        <f>+Tabla15[[#This Row],[0]]*Tabla15[[#This Row],[NOMBRE DE LA CAUSA 2019]]</f>
        <v>658</v>
      </c>
      <c r="G660" s="7" t="s">
        <v>17</v>
      </c>
      <c r="H660" s="7"/>
      <c r="I660" s="7"/>
      <c r="J660" s="7" t="s">
        <v>18</v>
      </c>
      <c r="K660" s="7" t="s">
        <v>19</v>
      </c>
      <c r="L660" s="8" t="s">
        <v>183</v>
      </c>
      <c r="M660" s="5">
        <v>292</v>
      </c>
      <c r="N660" s="1" t="str">
        <f>+Tabla15[[#This Row],[NOMBRE DE LA CAUSA 2017]]</f>
        <v>PRESTACION INADECUADA DEL SERVICIO NOTARIAL Y REGISTRAL</v>
      </c>
    </row>
    <row r="661" spans="1:14">
      <c r="A661" s="1">
        <f>+Tabla15[[#This Row],[1]]</f>
        <v>659</v>
      </c>
      <c r="B661" s="1" t="s">
        <v>186</v>
      </c>
      <c r="C661" s="1">
        <v>1</v>
      </c>
      <c r="D661" s="1">
        <f>+IF(Tabla15[[#This Row],[NOMBRE DE LA CAUSA 2018]]=0,0,1)</f>
        <v>1</v>
      </c>
      <c r="E661" s="1">
        <f>+E660+Tabla15[[#This Row],[NOMBRE DE LA CAUSA 2019]]</f>
        <v>659</v>
      </c>
      <c r="F661" s="1">
        <f>+Tabla15[[#This Row],[0]]*Tabla15[[#This Row],[NOMBRE DE LA CAUSA 2019]]</f>
        <v>659</v>
      </c>
      <c r="G661" s="7" t="s">
        <v>17</v>
      </c>
      <c r="H661" s="7"/>
      <c r="I661" s="9"/>
      <c r="J661" s="7" t="s">
        <v>18</v>
      </c>
      <c r="K661" s="7" t="s">
        <v>19</v>
      </c>
      <c r="L661" s="8" t="s">
        <v>187</v>
      </c>
      <c r="M661" s="5">
        <v>311</v>
      </c>
      <c r="N661" s="1" t="str">
        <f>+Tabla15[[#This Row],[NOMBRE DE LA CAUSA 2017]]</f>
        <v>PRIVACION DE LA LIBERTAD SIN QUE MEDIE MEDIDA DE ASEGURAMIENTO</v>
      </c>
    </row>
    <row r="662" spans="1:14">
      <c r="A662" s="1">
        <f>+Tabla15[[#This Row],[1]]</f>
        <v>660</v>
      </c>
      <c r="B662" s="7" t="s">
        <v>114</v>
      </c>
      <c r="C662" s="1">
        <v>1</v>
      </c>
      <c r="D662" s="1">
        <f>+IF(Tabla15[[#This Row],[NOMBRE DE LA CAUSA 2018]]=0,0,1)</f>
        <v>1</v>
      </c>
      <c r="E662" s="1">
        <f>+E661+Tabla15[[#This Row],[NOMBRE DE LA CAUSA 2019]]</f>
        <v>660</v>
      </c>
      <c r="F662" s="1">
        <f>+Tabla15[[#This Row],[0]]*Tabla15[[#This Row],[NOMBRE DE LA CAUSA 2019]]</f>
        <v>660</v>
      </c>
      <c r="G662" s="7" t="s">
        <v>17</v>
      </c>
      <c r="H662" s="7"/>
      <c r="I662" s="7"/>
      <c r="J662" s="7" t="s">
        <v>18</v>
      </c>
      <c r="K662" s="7" t="s">
        <v>19</v>
      </c>
      <c r="L662" s="8" t="s">
        <v>115</v>
      </c>
      <c r="M662" s="35">
        <v>191</v>
      </c>
      <c r="N662" s="1" t="str">
        <f>+Tabla15[[#This Row],[NOMBRE DE LA CAUSA 2017]]</f>
        <v>PRIVACION INJUSTA DE LA LIBERTAD</v>
      </c>
    </row>
    <row r="663" spans="1:14">
      <c r="A663" s="1">
        <f>+Tabla15[[#This Row],[1]]</f>
        <v>661</v>
      </c>
      <c r="B663" s="7" t="s">
        <v>745</v>
      </c>
      <c r="C663" s="1">
        <v>1</v>
      </c>
      <c r="D663" s="1">
        <f>+IF(Tabla15[[#This Row],[NOMBRE DE LA CAUSA 2018]]=0,0,1)</f>
        <v>1</v>
      </c>
      <c r="E663" s="1">
        <f>+E662+Tabla15[[#This Row],[NOMBRE DE LA CAUSA 2019]]</f>
        <v>661</v>
      </c>
      <c r="F663" s="1">
        <f>+Tabla15[[#This Row],[0]]*Tabla15[[#This Row],[NOMBRE DE LA CAUSA 2019]]</f>
        <v>661</v>
      </c>
      <c r="G663" s="7" t="s">
        <v>746</v>
      </c>
      <c r="H663" s="7"/>
      <c r="I663" s="7"/>
      <c r="J663" s="7" t="s">
        <v>18</v>
      </c>
      <c r="K663" s="7" t="s">
        <v>19</v>
      </c>
      <c r="L663" s="8" t="s">
        <v>747</v>
      </c>
      <c r="M663" s="35">
        <v>2025</v>
      </c>
      <c r="N663" s="1" t="str">
        <f>+Tabla15[[#This Row],[NOMBRE DE LA CAUSA 2017]]</f>
        <v>RECLAMACIONES SOBRE ASPECTOS SIN SALVEDADES EN EL ACTA DE LIQUIDACION</v>
      </c>
    </row>
    <row r="664" spans="1:14">
      <c r="A664" s="1">
        <f>+Tabla15[[#This Row],[1]]</f>
        <v>662</v>
      </c>
      <c r="B664" s="7" t="s">
        <v>766</v>
      </c>
      <c r="C664" s="1">
        <v>1</v>
      </c>
      <c r="D664" s="1">
        <f>+IF(Tabla15[[#This Row],[NOMBRE DE LA CAUSA 2018]]=0,0,1)</f>
        <v>1</v>
      </c>
      <c r="E664" s="1">
        <f>+E663+Tabla15[[#This Row],[NOMBRE DE LA CAUSA 2019]]</f>
        <v>662</v>
      </c>
      <c r="F664" s="1">
        <f>+Tabla15[[#This Row],[0]]*Tabla15[[#This Row],[NOMBRE DE LA CAUSA 2019]]</f>
        <v>662</v>
      </c>
      <c r="G664" s="7" t="s">
        <v>746</v>
      </c>
      <c r="H664" s="7"/>
      <c r="I664" s="7"/>
      <c r="J664" s="7"/>
      <c r="K664" s="7" t="s">
        <v>19</v>
      </c>
      <c r="L664" s="8" t="s">
        <v>767</v>
      </c>
      <c r="M664" s="35">
        <v>2033</v>
      </c>
      <c r="N664" s="1" t="str">
        <f>+Tabla15[[#This Row],[NOMBRE DE LA CAUSA 2017]]</f>
        <v>REDUCCION DE LA CLAUSULA PENAL POR INCUMPLIMIENTO PARCIAL</v>
      </c>
    </row>
    <row r="665" spans="1:14">
      <c r="A665" s="1">
        <f>+Tabla15[[#This Row],[1]]</f>
        <v>663</v>
      </c>
      <c r="B665" s="7" t="s">
        <v>509</v>
      </c>
      <c r="C665" s="1">
        <v>1</v>
      </c>
      <c r="D665" s="1">
        <f>+IF(Tabla15[[#This Row],[NOMBRE DE LA CAUSA 2018]]=0,0,1)</f>
        <v>1</v>
      </c>
      <c r="E665" s="1">
        <f>+E664+Tabla15[[#This Row],[NOMBRE DE LA CAUSA 2019]]</f>
        <v>663</v>
      </c>
      <c r="F665" s="1">
        <f>+Tabla15[[#This Row],[0]]*Tabla15[[#This Row],[NOMBRE DE LA CAUSA 2019]]</f>
        <v>663</v>
      </c>
      <c r="G665" s="9" t="s">
        <v>17</v>
      </c>
      <c r="H665" s="7"/>
      <c r="I665" s="7"/>
      <c r="J665" s="7" t="s">
        <v>18</v>
      </c>
      <c r="K665" s="7" t="s">
        <v>19</v>
      </c>
      <c r="L665" s="11" t="s">
        <v>510</v>
      </c>
      <c r="M665" s="35">
        <v>857</v>
      </c>
      <c r="N665" s="1" t="str">
        <f>+Tabla15[[#This Row],[NOMBRE DE LA CAUSA 2017]]</f>
        <v>RETENCION DE CUOTAS SINDICALES</v>
      </c>
    </row>
    <row r="666" spans="1:14">
      <c r="A666" s="1">
        <f>+Tabla15[[#This Row],[1]]</f>
        <v>664</v>
      </c>
      <c r="B666" s="7" t="s">
        <v>284</v>
      </c>
      <c r="C666" s="1">
        <v>1</v>
      </c>
      <c r="D666" s="1">
        <f>+IF(Tabla15[[#This Row],[NOMBRE DE LA CAUSA 2018]]=0,0,1)</f>
        <v>1</v>
      </c>
      <c r="E666" s="1">
        <f>+E665+Tabla15[[#This Row],[NOMBRE DE LA CAUSA 2019]]</f>
        <v>664</v>
      </c>
      <c r="F666" s="1">
        <f>+Tabla15[[#This Row],[0]]*Tabla15[[#This Row],[NOMBRE DE LA CAUSA 2019]]</f>
        <v>664</v>
      </c>
      <c r="G666" s="7" t="s">
        <v>17</v>
      </c>
      <c r="H666" s="7"/>
      <c r="I666" s="7"/>
      <c r="J666" s="7" t="s">
        <v>18</v>
      </c>
      <c r="K666" s="7" t="s">
        <v>19</v>
      </c>
      <c r="L666" s="8" t="s">
        <v>285</v>
      </c>
      <c r="M666" s="35">
        <v>456</v>
      </c>
      <c r="N666" s="1" t="str">
        <f>+Tabla15[[#This Row],[NOMBRE DE LA CAUSA 2017]]</f>
        <v>RETENCION ILEGAL DE BIENES</v>
      </c>
    </row>
    <row r="667" spans="1:14">
      <c r="A667" s="1">
        <f>+Tabla15[[#This Row],[1]]</f>
        <v>665</v>
      </c>
      <c r="B667" s="7" t="s">
        <v>218</v>
      </c>
      <c r="C667" s="1">
        <v>1</v>
      </c>
      <c r="D667" s="1">
        <f>+IF(Tabla15[[#This Row],[NOMBRE DE LA CAUSA 2018]]=0,0,1)</f>
        <v>1</v>
      </c>
      <c r="E667" s="1">
        <f>+E666+Tabla15[[#This Row],[NOMBRE DE LA CAUSA 2019]]</f>
        <v>665</v>
      </c>
      <c r="F667" s="1">
        <f>+Tabla15[[#This Row],[0]]*Tabla15[[#This Row],[NOMBRE DE LA CAUSA 2019]]</f>
        <v>665</v>
      </c>
      <c r="G667" s="7" t="s">
        <v>17</v>
      </c>
      <c r="H667" s="7"/>
      <c r="I667" s="7"/>
      <c r="J667" s="7" t="s">
        <v>18</v>
      </c>
      <c r="K667" s="7" t="s">
        <v>19</v>
      </c>
      <c r="L667" s="8" t="s">
        <v>219</v>
      </c>
      <c r="M667" s="35">
        <v>366</v>
      </c>
      <c r="N667" s="1" t="str">
        <f>+Tabla15[[#This Row],[NOMBRE DE LA CAUSA 2017]]</f>
        <v>RETIRO ILEGAL DE ALUMNO DE ESCUELA DE FORMACION MILITAR</v>
      </c>
    </row>
    <row r="668" spans="1:14">
      <c r="A668" s="1">
        <f>+Tabla15[[#This Row],[1]]</f>
        <v>666</v>
      </c>
      <c r="B668" s="9" t="s">
        <v>511</v>
      </c>
      <c r="C668" s="1">
        <v>1</v>
      </c>
      <c r="D668" s="1">
        <f>+IF(Tabla15[[#This Row],[NOMBRE DE LA CAUSA 2018]]=0,0,1)</f>
        <v>1</v>
      </c>
      <c r="E668" s="1">
        <f>+E667+Tabla15[[#This Row],[NOMBRE DE LA CAUSA 2019]]</f>
        <v>666</v>
      </c>
      <c r="F668" s="1">
        <f>+Tabla15[[#This Row],[0]]*Tabla15[[#This Row],[NOMBRE DE LA CAUSA 2019]]</f>
        <v>666</v>
      </c>
      <c r="G668" s="9" t="s">
        <v>17</v>
      </c>
      <c r="H668" s="7"/>
      <c r="I668" s="7"/>
      <c r="J668" s="7" t="s">
        <v>18</v>
      </c>
      <c r="K668" s="7" t="s">
        <v>19</v>
      </c>
      <c r="L668" s="11" t="s">
        <v>512</v>
      </c>
      <c r="M668" s="35">
        <v>858</v>
      </c>
      <c r="N668" s="1" t="str">
        <f>+Tabla15[[#This Row],[NOMBRE DE LA CAUSA 2017]]</f>
        <v>REVOCATORIA DE LICENCIA DE FUNCIONAMIENTO</v>
      </c>
    </row>
    <row r="669" spans="1:14">
      <c r="A669" s="1">
        <f>+Tabla15[[#This Row],[1]]</f>
        <v>667</v>
      </c>
      <c r="B669" s="9" t="s">
        <v>1337</v>
      </c>
      <c r="C669" s="1">
        <v>1</v>
      </c>
      <c r="D669" s="1">
        <f>+IF(Tabla15[[#This Row],[NOMBRE DE LA CAUSA 2018]]=0,0,1)</f>
        <v>1</v>
      </c>
      <c r="E669" s="1">
        <f>+E668+Tabla15[[#This Row],[NOMBRE DE LA CAUSA 2019]]</f>
        <v>667</v>
      </c>
      <c r="F669" s="1">
        <f>+Tabla15[[#This Row],[0]]*Tabla15[[#This Row],[NOMBRE DE LA CAUSA 2019]]</f>
        <v>667</v>
      </c>
      <c r="G669" s="7" t="s">
        <v>753</v>
      </c>
      <c r="H669" s="7" t="s">
        <v>1335</v>
      </c>
      <c r="I669" s="7"/>
      <c r="J669" s="7"/>
      <c r="K669" s="9" t="s">
        <v>19</v>
      </c>
      <c r="L669" s="11" t="s">
        <v>1338</v>
      </c>
      <c r="M669" s="35">
        <v>2288</v>
      </c>
      <c r="N669" s="1" t="str">
        <f>+Tabla15[[#This Row],[NOMBRE DE LA CAUSA 2017]]</f>
        <v>REVOCATORIA DE LICENCIAS AMBIENTALES</v>
      </c>
    </row>
    <row r="670" spans="1:14">
      <c r="A670" s="1">
        <f>+Tabla15[[#This Row],[1]]</f>
        <v>668</v>
      </c>
      <c r="B670" s="7" t="s">
        <v>882</v>
      </c>
      <c r="C670" s="1">
        <v>1</v>
      </c>
      <c r="D670" s="1">
        <f>+IF(Tabla15[[#This Row],[NOMBRE DE LA CAUSA 2018]]=0,0,1)</f>
        <v>1</v>
      </c>
      <c r="E670" s="1">
        <f>+E669+Tabla15[[#This Row],[NOMBRE DE LA CAUSA 2019]]</f>
        <v>668</v>
      </c>
      <c r="F670" s="1">
        <f>+Tabla15[[#This Row],[0]]*Tabla15[[#This Row],[NOMBRE DE LA CAUSA 2019]]</f>
        <v>668</v>
      </c>
      <c r="G670" s="7" t="s">
        <v>753</v>
      </c>
      <c r="H670" s="1" t="s">
        <v>851</v>
      </c>
      <c r="I670" s="7"/>
      <c r="K670" s="7" t="s">
        <v>19</v>
      </c>
      <c r="L670" s="8" t="s">
        <v>883</v>
      </c>
      <c r="M670" s="35">
        <v>2085</v>
      </c>
      <c r="N670" s="1" t="str">
        <f>+Tabla15[[#This Row],[NOMBRE DE LA CAUSA 2017]]</f>
        <v>SECUESTRO DE CIVIL</v>
      </c>
    </row>
    <row r="671" spans="1:14">
      <c r="A671" s="1">
        <f>+Tabla15[[#This Row],[1]]</f>
        <v>669</v>
      </c>
      <c r="B671" s="7" t="s">
        <v>850</v>
      </c>
      <c r="C671" s="1">
        <v>1</v>
      </c>
      <c r="D671" s="1">
        <f>+IF(Tabla15[[#This Row],[NOMBRE DE LA CAUSA 2018]]=0,0,1)</f>
        <v>1</v>
      </c>
      <c r="E671" s="1">
        <f>+E670+Tabla15[[#This Row],[NOMBRE DE LA CAUSA 2019]]</f>
        <v>669</v>
      </c>
      <c r="F671" s="1">
        <f>+Tabla15[[#This Row],[0]]*Tabla15[[#This Row],[NOMBRE DE LA CAUSA 2019]]</f>
        <v>669</v>
      </c>
      <c r="G671" s="7" t="s">
        <v>753</v>
      </c>
      <c r="H671" s="1" t="s">
        <v>851</v>
      </c>
      <c r="I671" s="7"/>
      <c r="K671" s="7" t="s">
        <v>19</v>
      </c>
      <c r="L671" s="8" t="s">
        <v>852</v>
      </c>
      <c r="M671" s="35">
        <v>2071</v>
      </c>
      <c r="N671" s="1" t="str">
        <f>+Tabla15[[#This Row],[NOMBRE DE LA CAUSA 2017]]</f>
        <v>SECUESTRO DE CONSCRIPTO</v>
      </c>
    </row>
    <row r="672" spans="1:14">
      <c r="A672" s="1">
        <f>+Tabla15[[#This Row],[1]]</f>
        <v>670</v>
      </c>
      <c r="B672" s="7" t="s">
        <v>878</v>
      </c>
      <c r="C672" s="1">
        <v>1</v>
      </c>
      <c r="D672" s="1">
        <f>+IF(Tabla15[[#This Row],[NOMBRE DE LA CAUSA 2018]]=0,0,1)</f>
        <v>1</v>
      </c>
      <c r="E672" s="1">
        <f>+E671+Tabla15[[#This Row],[NOMBRE DE LA CAUSA 2019]]</f>
        <v>670</v>
      </c>
      <c r="F672" s="1">
        <f>+Tabla15[[#This Row],[0]]*Tabla15[[#This Row],[NOMBRE DE LA CAUSA 2019]]</f>
        <v>670</v>
      </c>
      <c r="G672" s="7" t="s">
        <v>753</v>
      </c>
      <c r="H672" s="1" t="s">
        <v>851</v>
      </c>
      <c r="I672" s="7"/>
      <c r="K672" s="7" t="s">
        <v>19</v>
      </c>
      <c r="L672" s="8" t="s">
        <v>879</v>
      </c>
      <c r="M672" s="35">
        <v>2083</v>
      </c>
      <c r="N672" s="1" t="str">
        <f>+Tabla15[[#This Row],[NOMBRE DE LA CAUSA 2017]]</f>
        <v>SECUESTRO DE MIEMBRO VOLUNTARIO DE LA FUERZA PUBLICA</v>
      </c>
    </row>
    <row r="673" spans="1:14">
      <c r="A673" s="1">
        <f>+Tabla15[[#This Row],[1]]</f>
        <v>671</v>
      </c>
      <c r="B673" s="7" t="s">
        <v>134</v>
      </c>
      <c r="C673" s="1">
        <v>1</v>
      </c>
      <c r="D673" s="1">
        <f>+IF(Tabla15[[#This Row],[NOMBRE DE LA CAUSA 2018]]=0,0,1)</f>
        <v>1</v>
      </c>
      <c r="E673" s="1">
        <f>+E672+Tabla15[[#This Row],[NOMBRE DE LA CAUSA 2019]]</f>
        <v>671</v>
      </c>
      <c r="F673" s="1">
        <f>+Tabla15[[#This Row],[0]]*Tabla15[[#This Row],[NOMBRE DE LA CAUSA 2019]]</f>
        <v>671</v>
      </c>
      <c r="G673" s="7" t="s">
        <v>17</v>
      </c>
      <c r="I673" s="7"/>
      <c r="J673" s="1" t="s">
        <v>18</v>
      </c>
      <c r="K673" s="7" t="s">
        <v>19</v>
      </c>
      <c r="L673" s="8" t="s">
        <v>135</v>
      </c>
      <c r="M673" s="35">
        <v>219</v>
      </c>
      <c r="N673" s="1" t="str">
        <f>+Tabla15[[#This Row],[NOMBRE DE LA CAUSA 2017]]</f>
        <v>SIMULACION</v>
      </c>
    </row>
    <row r="674" spans="1:14">
      <c r="A674" s="1">
        <f>+Tabla15[[#This Row],[1]]</f>
        <v>672</v>
      </c>
      <c r="B674" s="7" t="s">
        <v>262</v>
      </c>
      <c r="C674" s="1">
        <v>1</v>
      </c>
      <c r="D674" s="1">
        <f>+IF(Tabla15[[#This Row],[NOMBRE DE LA CAUSA 2018]]=0,0,1)</f>
        <v>1</v>
      </c>
      <c r="E674" s="1">
        <f>+E673+Tabla15[[#This Row],[NOMBRE DE LA CAUSA 2019]]</f>
        <v>672</v>
      </c>
      <c r="F674" s="1">
        <f>+Tabla15[[#This Row],[0]]*Tabla15[[#This Row],[NOMBRE DE LA CAUSA 2019]]</f>
        <v>672</v>
      </c>
      <c r="G674" s="7" t="s">
        <v>17</v>
      </c>
      <c r="I674" s="7"/>
      <c r="J674" s="1" t="s">
        <v>18</v>
      </c>
      <c r="K674" s="7" t="s">
        <v>19</v>
      </c>
      <c r="L674" s="8" t="s">
        <v>263</v>
      </c>
      <c r="M674" s="35">
        <v>420</v>
      </c>
      <c r="N674" s="1" t="str">
        <f>+Tabla15[[#This Row],[NOMBRE DE LA CAUSA 2017]]</f>
        <v>SOLICITUD DE LA DIVISION MATERIAL DE BIEN INMUEBLE</v>
      </c>
    </row>
    <row r="675" spans="1:14">
      <c r="A675" s="1">
        <f>+Tabla15[[#This Row],[1]]</f>
        <v>673</v>
      </c>
      <c r="B675" s="9" t="s">
        <v>739</v>
      </c>
      <c r="C675" s="1">
        <v>1</v>
      </c>
      <c r="D675" s="1">
        <f>+IF(Tabla15[[#This Row],[NOMBRE DE LA CAUSA 2018]]=0,0,1)</f>
        <v>1</v>
      </c>
      <c r="E675" s="1">
        <f>+E674+Tabla15[[#This Row],[NOMBRE DE LA CAUSA 2019]]</f>
        <v>673</v>
      </c>
      <c r="F675" s="1">
        <f>+Tabla15[[#This Row],[0]]*Tabla15[[#This Row],[NOMBRE DE LA CAUSA 2019]]</f>
        <v>673</v>
      </c>
      <c r="G675" s="9" t="s">
        <v>17</v>
      </c>
      <c r="I675" s="7"/>
      <c r="J675" s="1" t="s">
        <v>18</v>
      </c>
      <c r="K675" s="7" t="s">
        <v>19</v>
      </c>
      <c r="L675" s="11" t="s">
        <v>740</v>
      </c>
      <c r="M675" s="35">
        <v>2020</v>
      </c>
      <c r="N675" s="1" t="str">
        <f>+Tabla15[[#This Row],[NOMBRE DE LA CAUSA 2017]]</f>
        <v>SUBROGACION DE LOS DERECHOS DEL ASEGURADO POR RESPONSABILIDAD EN SINIESTRO</v>
      </c>
    </row>
    <row r="676" spans="1:14">
      <c r="A676" s="1">
        <f>+Tabla15[[#This Row],[1]]</f>
        <v>674</v>
      </c>
      <c r="B676" s="9" t="s">
        <v>1341</v>
      </c>
      <c r="C676" s="1">
        <v>1</v>
      </c>
      <c r="D676" s="1">
        <f>+IF(Tabla15[[#This Row],[NOMBRE DE LA CAUSA 2018]]=0,0,1)</f>
        <v>1</v>
      </c>
      <c r="E676" s="1">
        <f>+E675+Tabla15[[#This Row],[NOMBRE DE LA CAUSA 2019]]</f>
        <v>674</v>
      </c>
      <c r="F676" s="1">
        <f>+Tabla15[[#This Row],[0]]*Tabla15[[#This Row],[NOMBRE DE LA CAUSA 2019]]</f>
        <v>674</v>
      </c>
      <c r="G676" s="7" t="s">
        <v>746</v>
      </c>
      <c r="I676" s="7"/>
      <c r="K676" s="9" t="s">
        <v>19</v>
      </c>
      <c r="L676" s="11" t="s">
        <v>1342</v>
      </c>
      <c r="M676" s="35">
        <v>2290</v>
      </c>
      <c r="N676" s="1" t="str">
        <f>+Tabla15[[#This Row],[NOMBRE DE LA CAUSA 2017]]</f>
        <v>SUSPENSION DE LICENCIA DE FUNCIONAMIENTO</v>
      </c>
    </row>
    <row r="677" spans="1:14">
      <c r="A677" s="1">
        <f>+Tabla15[[#This Row],[1]]</f>
        <v>675</v>
      </c>
      <c r="B677" s="9" t="s">
        <v>1339</v>
      </c>
      <c r="C677" s="1">
        <v>1</v>
      </c>
      <c r="D677" s="1">
        <f>+IF(Tabla15[[#This Row],[NOMBRE DE LA CAUSA 2018]]=0,0,1)</f>
        <v>1</v>
      </c>
      <c r="E677" s="1">
        <f>+E676+Tabla15[[#This Row],[NOMBRE DE LA CAUSA 2019]]</f>
        <v>675</v>
      </c>
      <c r="F677" s="1">
        <f>+Tabla15[[#This Row],[0]]*Tabla15[[#This Row],[NOMBRE DE LA CAUSA 2019]]</f>
        <v>675</v>
      </c>
      <c r="G677" s="7" t="s">
        <v>753</v>
      </c>
      <c r="H677" s="1" t="s">
        <v>1335</v>
      </c>
      <c r="I677" s="7"/>
      <c r="K677" s="9" t="s">
        <v>19</v>
      </c>
      <c r="L677" s="11" t="s">
        <v>1340</v>
      </c>
      <c r="M677" s="35">
        <v>2289</v>
      </c>
      <c r="N677" s="1" t="str">
        <f>+Tabla15[[#This Row],[NOMBRE DE LA CAUSA 2017]]</f>
        <v>SUSPENSION DE LICENCIAS AMBIENTALES</v>
      </c>
    </row>
    <row r="678" spans="1:14">
      <c r="A678" s="1">
        <f>+Tabla15[[#This Row],[1]]</f>
        <v>676</v>
      </c>
      <c r="B678" s="7" t="s">
        <v>314</v>
      </c>
      <c r="C678" s="1">
        <v>1</v>
      </c>
      <c r="D678" s="1">
        <f>+IF(Tabla15[[#This Row],[NOMBRE DE LA CAUSA 2018]]=0,0,1)</f>
        <v>1</v>
      </c>
      <c r="E678" s="1">
        <f>+E677+Tabla15[[#This Row],[NOMBRE DE LA CAUSA 2019]]</f>
        <v>676</v>
      </c>
      <c r="F678" s="1">
        <f>+Tabla15[[#This Row],[0]]*Tabla15[[#This Row],[NOMBRE DE LA CAUSA 2019]]</f>
        <v>676</v>
      </c>
      <c r="G678" s="9" t="s">
        <v>17</v>
      </c>
      <c r="I678" s="7"/>
      <c r="J678" s="1" t="s">
        <v>18</v>
      </c>
      <c r="K678" s="7" t="s">
        <v>19</v>
      </c>
      <c r="L678" s="11" t="s">
        <v>315</v>
      </c>
      <c r="M678" s="35">
        <v>504</v>
      </c>
      <c r="N678" s="1" t="str">
        <f>+Tabla15[[#This Row],[NOMBRE DE LA CAUSA 2017]]</f>
        <v>SUSTITUCION PATRONAL</v>
      </c>
    </row>
    <row r="679" spans="1:14">
      <c r="A679" s="1">
        <f>+Tabla15[[#This Row],[1]]</f>
        <v>677</v>
      </c>
      <c r="B679" s="9" t="s">
        <v>1436</v>
      </c>
      <c r="C679" s="1">
        <v>1</v>
      </c>
      <c r="D679" s="1">
        <f>+IF(Tabla15[[#This Row],[NOMBRE DE LA CAUSA 2018]]=0,0,1)</f>
        <v>1</v>
      </c>
      <c r="E679" s="1">
        <f>+E678+Tabla15[[#This Row],[NOMBRE DE LA CAUSA 2019]]</f>
        <v>677</v>
      </c>
      <c r="F679" s="1">
        <f>+Tabla15[[#This Row],[0]]*Tabla15[[#This Row],[NOMBRE DE LA CAUSA 2019]]</f>
        <v>677</v>
      </c>
      <c r="G679" s="7" t="s">
        <v>746</v>
      </c>
      <c r="I679" s="9" t="s">
        <v>1437</v>
      </c>
      <c r="K679" s="9" t="s">
        <v>19</v>
      </c>
      <c r="L679" s="11" t="s">
        <v>1438</v>
      </c>
      <c r="M679" s="18">
        <v>2339</v>
      </c>
      <c r="N679" s="1" t="str">
        <f>+Tabla15[[#This Row],[NOMBRE DE LA CAUSA 2017]]</f>
        <v>TRANSMISION FORZOSA DEL DERECHO REAL DE DOMINIO PRIVADO SOBRE UN BIEN A FAVOR DEL ESTADO - EXPROPIACION JUDICIAL</v>
      </c>
    </row>
    <row r="680" spans="1:14">
      <c r="A680" s="1">
        <f>+Tabla15[[#This Row],[1]]</f>
        <v>678</v>
      </c>
      <c r="B680" s="9" t="s">
        <v>717</v>
      </c>
      <c r="C680" s="1">
        <v>1</v>
      </c>
      <c r="D680" s="1">
        <f>+IF(Tabla15[[#This Row],[NOMBRE DE LA CAUSA 2018]]=0,0,1)</f>
        <v>1</v>
      </c>
      <c r="E680" s="1">
        <f>+E679+Tabla15[[#This Row],[NOMBRE DE LA CAUSA 2019]]</f>
        <v>678</v>
      </c>
      <c r="F680" s="1">
        <f>+Tabla15[[#This Row],[0]]*Tabla15[[#This Row],[NOMBRE DE LA CAUSA 2019]]</f>
        <v>678</v>
      </c>
      <c r="G680" s="9" t="s">
        <v>17</v>
      </c>
      <c r="I680" s="7"/>
      <c r="J680" s="1" t="s">
        <v>18</v>
      </c>
      <c r="K680" s="7" t="s">
        <v>19</v>
      </c>
      <c r="L680" s="11" t="s">
        <v>718</v>
      </c>
      <c r="M680" s="35">
        <v>2000</v>
      </c>
      <c r="N680" s="1" t="str">
        <f>+Tabla15[[#This Row],[NOMBRE DE LA CAUSA 2017]]</f>
        <v>VIA DE HECHO DE LA ADMINISTRACION</v>
      </c>
    </row>
    <row r="681" spans="1:14">
      <c r="A681" s="1">
        <f>+Tabla15[[#This Row],[1]]</f>
        <v>679</v>
      </c>
      <c r="B681" s="7" t="s">
        <v>184</v>
      </c>
      <c r="C681" s="1">
        <v>1</v>
      </c>
      <c r="D681" s="1">
        <f>+IF(Tabla15[[#This Row],[NOMBRE DE LA CAUSA 2018]]=0,0,1)</f>
        <v>1</v>
      </c>
      <c r="E681" s="1">
        <f>+E680+Tabla15[[#This Row],[NOMBRE DE LA CAUSA 2019]]</f>
        <v>679</v>
      </c>
      <c r="F681" s="1">
        <f>+Tabla15[[#This Row],[0]]*Tabla15[[#This Row],[NOMBRE DE LA CAUSA 2019]]</f>
        <v>679</v>
      </c>
      <c r="G681" s="7" t="s">
        <v>17</v>
      </c>
      <c r="I681" s="7"/>
      <c r="J681" s="1" t="s">
        <v>18</v>
      </c>
      <c r="K681" s="7" t="s">
        <v>19</v>
      </c>
      <c r="L681" s="8" t="s">
        <v>185</v>
      </c>
      <c r="M681" s="35">
        <v>296</v>
      </c>
      <c r="N681" s="1" t="str">
        <f>+Tabla15[[#This Row],[NOMBRE DE LA CAUSA 2017]]</f>
        <v>VIOLACION A LA PROTECCION DE DATOS PERSONALES</v>
      </c>
    </row>
    <row r="682" spans="1:14">
      <c r="A682" s="1">
        <f>+Tabla15[[#This Row],[1]]</f>
        <v>680</v>
      </c>
      <c r="B682" s="7" t="s">
        <v>52</v>
      </c>
      <c r="C682" s="1">
        <v>1</v>
      </c>
      <c r="D682" s="1">
        <f>+IF(Tabla15[[#This Row],[NOMBRE DE LA CAUSA 2018]]=0,0,1)</f>
        <v>1</v>
      </c>
      <c r="E682" s="1">
        <f>+E681+Tabla15[[#This Row],[NOMBRE DE LA CAUSA 2019]]</f>
        <v>680</v>
      </c>
      <c r="F682" s="1">
        <f>+Tabla15[[#This Row],[0]]*Tabla15[[#This Row],[NOMBRE DE LA CAUSA 2019]]</f>
        <v>680</v>
      </c>
      <c r="G682" s="7" t="s">
        <v>17</v>
      </c>
      <c r="I682" s="7"/>
      <c r="J682" s="1" t="s">
        <v>18</v>
      </c>
      <c r="K682" s="7" t="s">
        <v>19</v>
      </c>
      <c r="L682" s="8" t="s">
        <v>53</v>
      </c>
      <c r="M682" s="35">
        <v>56</v>
      </c>
      <c r="N682" s="1" t="str">
        <f>+Tabla15[[#This Row],[NOMBRE DE LA CAUSA 2017]]</f>
        <v>VIOLACION AL DEBIDO PROCESO ADMINISTRATIVO</v>
      </c>
    </row>
    <row r="683" spans="1:14">
      <c r="A683" s="1">
        <f>+Tabla15[[#This Row],[1]]</f>
        <v>681</v>
      </c>
      <c r="B683" s="7" t="s">
        <v>180</v>
      </c>
      <c r="C683" s="1">
        <v>1</v>
      </c>
      <c r="D683" s="1">
        <f>+IF(Tabla15[[#This Row],[NOMBRE DE LA CAUSA 2018]]=0,0,1)</f>
        <v>1</v>
      </c>
      <c r="E683" s="1">
        <f>+E682+Tabla15[[#This Row],[NOMBRE DE LA CAUSA 2019]]</f>
        <v>681</v>
      </c>
      <c r="F683" s="1">
        <f>+Tabla15[[#This Row],[0]]*Tabla15[[#This Row],[NOMBRE DE LA CAUSA 2019]]</f>
        <v>681</v>
      </c>
      <c r="G683" s="7" t="s">
        <v>17</v>
      </c>
      <c r="I683" s="7"/>
      <c r="J683" s="1" t="s">
        <v>18</v>
      </c>
      <c r="K683" s="7" t="s">
        <v>19</v>
      </c>
      <c r="L683" s="8" t="s">
        <v>181</v>
      </c>
      <c r="M683" s="35">
        <v>290</v>
      </c>
      <c r="N683" s="1" t="str">
        <f>+Tabla15[[#This Row],[NOMBRE DE LA CAUSA 2017]]</f>
        <v>VIOLACION AL DERECHO DE POSTULACION A UN CARGO DE ELECCION POPULAR</v>
      </c>
    </row>
    <row r="684" spans="1:14">
      <c r="A684" s="1">
        <f>+Tabla15[[#This Row],[1]]</f>
        <v>682</v>
      </c>
      <c r="B684" s="7" t="s">
        <v>140</v>
      </c>
      <c r="C684" s="1">
        <v>1</v>
      </c>
      <c r="D684" s="1">
        <f>+IF(Tabla15[[#This Row],[NOMBRE DE LA CAUSA 2018]]=0,0,1)</f>
        <v>1</v>
      </c>
      <c r="E684" s="1">
        <f>+E683+Tabla15[[#This Row],[NOMBRE DE LA CAUSA 2019]]</f>
        <v>682</v>
      </c>
      <c r="F684" s="1">
        <f>+Tabla15[[#This Row],[0]]*Tabla15[[#This Row],[NOMBRE DE LA CAUSA 2019]]</f>
        <v>682</v>
      </c>
      <c r="G684" s="7" t="s">
        <v>17</v>
      </c>
      <c r="I684" s="7"/>
      <c r="J684" s="1" t="s">
        <v>18</v>
      </c>
      <c r="K684" s="7" t="s">
        <v>19</v>
      </c>
      <c r="L684" s="8" t="s">
        <v>141</v>
      </c>
      <c r="M684" s="35">
        <v>231</v>
      </c>
      <c r="N684" s="1" t="str">
        <f>+Tabla15[[#This Row],[NOMBRE DE LA CAUSA 2017]]</f>
        <v>VIOLACION AL REGIMEN JURIDICO DE DERECHOS DE AUTOR</v>
      </c>
    </row>
    <row r="685" spans="1:14">
      <c r="A685" s="1">
        <f>+Tabla15[[#This Row],[1]]</f>
        <v>683</v>
      </c>
      <c r="B685" s="7" t="s">
        <v>142</v>
      </c>
      <c r="C685" s="1">
        <v>1</v>
      </c>
      <c r="D685" s="1">
        <f>+IF(Tabla15[[#This Row],[NOMBRE DE LA CAUSA 2018]]=0,0,1)</f>
        <v>1</v>
      </c>
      <c r="E685" s="1">
        <f>+E684+Tabla15[[#This Row],[NOMBRE DE LA CAUSA 2019]]</f>
        <v>683</v>
      </c>
      <c r="F685" s="1">
        <f>+Tabla15[[#This Row],[0]]*Tabla15[[#This Row],[NOMBRE DE LA CAUSA 2019]]</f>
        <v>683</v>
      </c>
      <c r="G685" s="7" t="s">
        <v>17</v>
      </c>
      <c r="I685" s="7"/>
      <c r="J685" s="1" t="s">
        <v>18</v>
      </c>
      <c r="K685" s="7" t="s">
        <v>19</v>
      </c>
      <c r="L685" s="8" t="s">
        <v>143</v>
      </c>
      <c r="M685" s="35">
        <v>235</v>
      </c>
      <c r="N685" s="1" t="str">
        <f>+Tabla15[[#This Row],[NOMBRE DE LA CAUSA 2017]]</f>
        <v>VIOLACION AL REGIMEN JURIDICO DE PROPIEDAD INDUSTRIAL</v>
      </c>
    </row>
    <row r="686" spans="1:14">
      <c r="A686" s="1">
        <f>+Tabla15[[#This Row],[1]]</f>
        <v>684</v>
      </c>
      <c r="B686" s="9" t="s">
        <v>525</v>
      </c>
      <c r="C686" s="1">
        <v>1</v>
      </c>
      <c r="D686" s="1">
        <f>+IF(Tabla15[[#This Row],[NOMBRE DE LA CAUSA 2018]]=0,0,1)</f>
        <v>1</v>
      </c>
      <c r="E686" s="1">
        <f>+E685+Tabla15[[#This Row],[NOMBRE DE LA CAUSA 2019]]</f>
        <v>684</v>
      </c>
      <c r="F686" s="1">
        <f>+Tabla15[[#This Row],[0]]*Tabla15[[#This Row],[NOMBRE DE LA CAUSA 2019]]</f>
        <v>684</v>
      </c>
      <c r="G686" s="9" t="s">
        <v>17</v>
      </c>
      <c r="I686" s="7"/>
      <c r="J686" s="1" t="s">
        <v>18</v>
      </c>
      <c r="K686" s="7" t="s">
        <v>19</v>
      </c>
      <c r="L686" s="11" t="s">
        <v>526</v>
      </c>
      <c r="M686" s="35">
        <v>1878</v>
      </c>
      <c r="N686" s="1" t="str">
        <f>+Tabla15[[#This Row],[NOMBRE DE LA CAUSA 2017]]</f>
        <v>VIOLACION AL REGIMEN LEGAL DE INHABILIDADES E INCOMPATIBILIDADES PARA ACCEDER A CARGO DE ELECCION POPULAR</v>
      </c>
    </row>
    <row r="687" spans="1:14">
      <c r="A687" s="1">
        <f>+Tabla15[[#This Row],[1]]</f>
        <v>685</v>
      </c>
      <c r="B687" s="7" t="s">
        <v>96</v>
      </c>
      <c r="C687" s="1">
        <v>1</v>
      </c>
      <c r="D687" s="1">
        <f>+IF(Tabla15[[#This Row],[NOMBRE DE LA CAUSA 2018]]=0,0,1)</f>
        <v>1</v>
      </c>
      <c r="E687" s="1">
        <f>+E686+Tabla15[[#This Row],[NOMBRE DE LA CAUSA 2019]]</f>
        <v>685</v>
      </c>
      <c r="F687" s="1">
        <f>+Tabla15[[#This Row],[0]]*Tabla15[[#This Row],[NOMBRE DE LA CAUSA 2019]]</f>
        <v>685</v>
      </c>
      <c r="G687" s="7" t="s">
        <v>17</v>
      </c>
      <c r="I687" s="7"/>
      <c r="J687" s="1" t="s">
        <v>18</v>
      </c>
      <c r="K687" s="7" t="s">
        <v>19</v>
      </c>
      <c r="L687" s="8" t="s">
        <v>97</v>
      </c>
      <c r="M687" s="35">
        <v>159</v>
      </c>
      <c r="N687" s="1" t="str">
        <f>+Tabla15[[#This Row],[NOMBRE DE LA CAUSA 2017]]</f>
        <v>VIOLACION O AMENAZA A LA LIBRE COMPETENCIA ECONOMICA</v>
      </c>
    </row>
    <row r="688" spans="1:14">
      <c r="A688" s="1">
        <f>+Tabla15[[#This Row],[1]]</f>
        <v>686</v>
      </c>
      <c r="B688" s="7" t="s">
        <v>98</v>
      </c>
      <c r="C688" s="1">
        <v>1</v>
      </c>
      <c r="D688" s="1">
        <f>+IF(Tabla15[[#This Row],[NOMBRE DE LA CAUSA 2018]]=0,0,1)</f>
        <v>1</v>
      </c>
      <c r="E688" s="1">
        <f>+E687+Tabla15[[#This Row],[NOMBRE DE LA CAUSA 2019]]</f>
        <v>686</v>
      </c>
      <c r="F688" s="1">
        <f>+Tabla15[[#This Row],[0]]*Tabla15[[#This Row],[NOMBRE DE LA CAUSA 2019]]</f>
        <v>686</v>
      </c>
      <c r="G688" s="7" t="s">
        <v>17</v>
      </c>
      <c r="I688" s="7"/>
      <c r="J688" s="1" t="s">
        <v>18</v>
      </c>
      <c r="K688" s="7" t="s">
        <v>19</v>
      </c>
      <c r="L688" s="8" t="s">
        <v>99</v>
      </c>
      <c r="M688" s="35">
        <v>161</v>
      </c>
      <c r="N688" s="1" t="str">
        <f>+Tabla15[[#This Row],[NOMBRE DE LA CAUSA 2017]]</f>
        <v>VIOLACION O AMENAZA A LA MORALIDAD ADMINISTRATIVA</v>
      </c>
    </row>
    <row r="689" spans="1:14">
      <c r="A689" s="1">
        <f>+Tabla15[[#This Row],[1]]</f>
        <v>687</v>
      </c>
      <c r="B689" s="7" t="s">
        <v>110</v>
      </c>
      <c r="C689" s="1">
        <v>1</v>
      </c>
      <c r="D689" s="1">
        <f>+IF(Tabla15[[#This Row],[NOMBRE DE LA CAUSA 2018]]=0,0,1)</f>
        <v>1</v>
      </c>
      <c r="E689" s="1">
        <f>+E688+Tabla15[[#This Row],[NOMBRE DE LA CAUSA 2019]]</f>
        <v>687</v>
      </c>
      <c r="F689" s="1">
        <f>+Tabla15[[#This Row],[0]]*Tabla15[[#This Row],[NOMBRE DE LA CAUSA 2019]]</f>
        <v>687</v>
      </c>
      <c r="G689" s="7" t="s">
        <v>17</v>
      </c>
      <c r="I689" s="7"/>
      <c r="J689" s="1" t="s">
        <v>18</v>
      </c>
      <c r="K689" s="7" t="s">
        <v>19</v>
      </c>
      <c r="L689" s="8" t="s">
        <v>111</v>
      </c>
      <c r="M689" s="35">
        <v>179</v>
      </c>
      <c r="N689" s="1" t="str">
        <f>+Tabla15[[#This Row],[NOMBRE DE LA CAUSA 2017]]</f>
        <v>VIOLACION O AMENAZA A LA SEGURIDAD Y SALUBRIDAD PUBLICAS</v>
      </c>
    </row>
    <row r="690" spans="1:14">
      <c r="A690" s="1">
        <f>+Tabla15[[#This Row],[1]]</f>
        <v>688</v>
      </c>
      <c r="B690" s="7" t="s">
        <v>152</v>
      </c>
      <c r="C690" s="1">
        <v>1</v>
      </c>
      <c r="D690" s="1">
        <f>+IF(Tabla15[[#This Row],[NOMBRE DE LA CAUSA 2018]]=0,0,1)</f>
        <v>1</v>
      </c>
      <c r="E690" s="1">
        <f>+E689+Tabla15[[#This Row],[NOMBRE DE LA CAUSA 2019]]</f>
        <v>688</v>
      </c>
      <c r="F690" s="1">
        <f>+Tabla15[[#This Row],[0]]*Tabla15[[#This Row],[NOMBRE DE LA CAUSA 2019]]</f>
        <v>688</v>
      </c>
      <c r="G690" s="7" t="s">
        <v>17</v>
      </c>
      <c r="I690" s="7"/>
      <c r="J690" s="1" t="s">
        <v>18</v>
      </c>
      <c r="K690" s="7" t="s">
        <v>19</v>
      </c>
      <c r="L690" s="8" t="s">
        <v>153</v>
      </c>
      <c r="M690" s="35">
        <v>260</v>
      </c>
      <c r="N690" s="1" t="str">
        <f>+Tabla15[[#This Row],[NOMBRE DE LA CAUSA 2017]]</f>
        <v>VIOLACION O AMENAZA A LOS DERECHOS DE LOS CONSUMIDORES Y USUARIOS</v>
      </c>
    </row>
    <row r="691" spans="1:14">
      <c r="A691" s="1">
        <f>+Tabla15[[#This Row],[1]]</f>
        <v>689</v>
      </c>
      <c r="B691" s="7" t="s">
        <v>695</v>
      </c>
      <c r="C691" s="1">
        <v>1</v>
      </c>
      <c r="D691" s="1">
        <f>+IF(Tabla15[[#This Row],[NOMBRE DE LA CAUSA 2018]]=0,0,1)</f>
        <v>1</v>
      </c>
      <c r="E691" s="1">
        <f>+E690+Tabla15[[#This Row],[NOMBRE DE LA CAUSA 2019]]</f>
        <v>689</v>
      </c>
      <c r="F691" s="1">
        <f>+Tabla15[[#This Row],[0]]*Tabla15[[#This Row],[NOMBRE DE LA CAUSA 2019]]</f>
        <v>689</v>
      </c>
      <c r="G691" s="7" t="s">
        <v>17</v>
      </c>
      <c r="I691" s="7"/>
      <c r="J691" s="1" t="s">
        <v>18</v>
      </c>
      <c r="K691" s="7" t="s">
        <v>19</v>
      </c>
      <c r="L691" s="8" t="s">
        <v>696</v>
      </c>
      <c r="M691" s="35">
        <v>1978</v>
      </c>
      <c r="N691" s="1" t="str">
        <f>+Tabla15[[#This Row],[NOMBRE DE LA CAUSA 2017]]</f>
        <v>VIOLACION O AMENAZA AL GOCE DE UN AMBIENTE SANO</v>
      </c>
    </row>
    <row r="692" spans="1:14">
      <c r="A692" s="1">
        <f>+Tabla15[[#This Row],[1]]</f>
        <v>690</v>
      </c>
      <c r="B692" s="7" t="s">
        <v>222</v>
      </c>
      <c r="C692" s="1">
        <v>1</v>
      </c>
      <c r="D692" s="1">
        <f>+IF(Tabla15[[#This Row],[NOMBRE DE LA CAUSA 2018]]=0,0,1)</f>
        <v>1</v>
      </c>
      <c r="E692" s="1">
        <f>+E691+Tabla15[[#This Row],[NOMBRE DE LA CAUSA 2019]]</f>
        <v>690</v>
      </c>
      <c r="F692" s="1">
        <f>+Tabla15[[#This Row],[0]]*Tabla15[[#This Row],[NOMBRE DE LA CAUSA 2019]]</f>
        <v>690</v>
      </c>
      <c r="G692" s="7" t="s">
        <v>17</v>
      </c>
      <c r="I692" s="7"/>
      <c r="J692" s="1" t="s">
        <v>18</v>
      </c>
      <c r="K692" s="7" t="s">
        <v>19</v>
      </c>
      <c r="L692" s="8" t="s">
        <v>223</v>
      </c>
      <c r="M692" s="35">
        <v>368</v>
      </c>
      <c r="N692" s="1" t="str">
        <f>+Tabla15[[#This Row],[NOMBRE DE LA CAUSA 2017]]</f>
        <v>VIOLACION O AMENAZA AL GOCE DEL ESPACIO PUBLICO Y A LA UTILIZACION Y DEFENSA DE BIENES DE USO PUBLICO</v>
      </c>
    </row>
    <row r="693" spans="1:14">
      <c r="A693" s="1">
        <f>+Tabla15[[#This Row],[1]]</f>
        <v>691</v>
      </c>
      <c r="B693" s="7" t="s">
        <v>226</v>
      </c>
      <c r="C693" s="1">
        <v>1</v>
      </c>
      <c r="D693" s="1">
        <f>+IF(Tabla15[[#This Row],[NOMBRE DE LA CAUSA 2018]]=0,0,1)</f>
        <v>1</v>
      </c>
      <c r="E693" s="1">
        <f>+E692+Tabla15[[#This Row],[NOMBRE DE LA CAUSA 2019]]</f>
        <v>691</v>
      </c>
      <c r="F693" s="1">
        <f>+Tabla15[[#This Row],[0]]*Tabla15[[#This Row],[NOMBRE DE LA CAUSA 2019]]</f>
        <v>691</v>
      </c>
      <c r="G693" s="7" t="s">
        <v>17</v>
      </c>
      <c r="I693" s="7"/>
      <c r="J693" s="1" t="s">
        <v>18</v>
      </c>
      <c r="K693" s="7" t="s">
        <v>19</v>
      </c>
      <c r="L693" s="8" t="s">
        <v>227</v>
      </c>
      <c r="M693" s="35">
        <v>373</v>
      </c>
      <c r="N693" s="1" t="str">
        <f>+Tabla15[[#This Row],[NOMBRE DE LA CAUSA 2017]]</f>
        <v>VIOLACION O AMENAZA AL PATRIMONIO CULTURAL DE LA NACION</v>
      </c>
    </row>
    <row r="694" spans="1:14">
      <c r="A694" s="1">
        <f>+Tabla15[[#This Row],[1]]</f>
        <v>692</v>
      </c>
      <c r="B694" s="7" t="s">
        <v>100</v>
      </c>
      <c r="C694" s="1">
        <v>1</v>
      </c>
      <c r="D694" s="1">
        <f>+IF(Tabla15[[#This Row],[NOMBRE DE LA CAUSA 2018]]=0,0,1)</f>
        <v>1</v>
      </c>
      <c r="E694" s="1">
        <f>+E693+Tabla15[[#This Row],[NOMBRE DE LA CAUSA 2019]]</f>
        <v>692</v>
      </c>
      <c r="F694" s="1">
        <f>+Tabla15[[#This Row],[0]]*Tabla15[[#This Row],[NOMBRE DE LA CAUSA 2019]]</f>
        <v>692</v>
      </c>
      <c r="G694" s="7" t="s">
        <v>17</v>
      </c>
      <c r="I694" s="7"/>
      <c r="J694" s="1" t="s">
        <v>18</v>
      </c>
      <c r="K694" s="7" t="s">
        <v>19</v>
      </c>
      <c r="L694" s="8" t="s">
        <v>101</v>
      </c>
      <c r="M694" s="35">
        <v>169</v>
      </c>
      <c r="N694" s="1" t="str">
        <f>+Tabla15[[#This Row],[NOMBRE DE LA CAUSA 2017]]</f>
        <v>VIOLACION O AMENAZA AL PATRIMONIO PUBLICO</v>
      </c>
    </row>
    <row r="695" spans="1:14">
      <c r="A695" s="1">
        <f>+Tabla15[[#This Row],[1]]</f>
        <v>693</v>
      </c>
      <c r="B695" s="7" t="s">
        <v>493</v>
      </c>
      <c r="C695" s="1">
        <v>1</v>
      </c>
      <c r="D695" s="1">
        <f>+IF(Tabla15[[#This Row],[NOMBRE DE LA CAUSA 2018]]=0,0,1)</f>
        <v>1</v>
      </c>
      <c r="E695" s="1">
        <f>+E694+Tabla15[[#This Row],[NOMBRE DE LA CAUSA 2019]]</f>
        <v>693</v>
      </c>
      <c r="F695" s="1">
        <f>+Tabla15[[#This Row],[0]]*Tabla15[[#This Row],[NOMBRE DE LA CAUSA 2019]]</f>
        <v>693</v>
      </c>
      <c r="G695" s="7" t="s">
        <v>17</v>
      </c>
      <c r="H695" s="7"/>
      <c r="I695" s="7"/>
      <c r="J695" s="7" t="s">
        <v>18</v>
      </c>
      <c r="K695" s="7" t="s">
        <v>19</v>
      </c>
      <c r="L695" s="8" t="s">
        <v>494</v>
      </c>
      <c r="M695" s="35">
        <v>842</v>
      </c>
      <c r="N695" s="1" t="str">
        <f>+Tabla15[[#This Row],[NOMBRE DE LA CAUSA 2017]]</f>
        <v>VOCACION HEREDITARIA DE BIENES</v>
      </c>
    </row>
    <row r="698" spans="1:14">
      <c r="B698" s="19"/>
    </row>
  </sheetData>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B1:F22"/>
  <sheetViews>
    <sheetView showGridLines="0" showRowColHeaders="0" workbookViewId="0"/>
  </sheetViews>
  <sheetFormatPr baseColWidth="10" defaultRowHeight="15"/>
  <cols>
    <col min="1" max="1" width="5.7109375" customWidth="1"/>
    <col min="2" max="6" width="25.7109375" customWidth="1"/>
  </cols>
  <sheetData>
    <row r="1" spans="2:6" ht="16.5">
      <c r="B1" s="93"/>
    </row>
    <row r="3" spans="2:6" ht="19.5">
      <c r="B3" s="159" t="s">
        <v>1552</v>
      </c>
      <c r="C3" s="159"/>
      <c r="D3" s="159"/>
      <c r="E3" s="159"/>
      <c r="F3" s="159"/>
    </row>
    <row r="4" spans="2:6">
      <c r="B4" s="38"/>
      <c r="C4" s="38"/>
      <c r="D4" s="38"/>
      <c r="E4" s="38"/>
      <c r="F4" s="38"/>
    </row>
    <row r="5" spans="2:6" ht="15.75">
      <c r="B5" s="160" t="s">
        <v>1491</v>
      </c>
      <c r="C5" s="161"/>
      <c r="D5" s="161"/>
      <c r="E5" s="161"/>
      <c r="F5" s="161"/>
    </row>
    <row r="6" spans="2:6">
      <c r="B6" s="38"/>
      <c r="C6" s="38"/>
      <c r="D6" s="38"/>
      <c r="E6" s="38"/>
      <c r="F6" s="38"/>
    </row>
    <row r="7" spans="2:6">
      <c r="B7" s="162" t="s">
        <v>2460</v>
      </c>
      <c r="C7" s="162"/>
      <c r="D7" s="162"/>
      <c r="E7" s="162"/>
      <c r="F7" s="162"/>
    </row>
    <row r="8" spans="2:6">
      <c r="B8" s="162"/>
      <c r="C8" s="162"/>
      <c r="D8" s="162"/>
      <c r="E8" s="162"/>
      <c r="F8" s="162"/>
    </row>
    <row r="9" spans="2:6">
      <c r="B9" s="162"/>
      <c r="C9" s="162"/>
      <c r="D9" s="162"/>
      <c r="E9" s="162"/>
      <c r="F9" s="162"/>
    </row>
    <row r="10" spans="2:6">
      <c r="B10" s="162"/>
      <c r="C10" s="162"/>
      <c r="D10" s="162"/>
      <c r="E10" s="162"/>
      <c r="F10" s="162"/>
    </row>
    <row r="11" spans="2:6">
      <c r="B11" s="162"/>
      <c r="C11" s="162"/>
      <c r="D11" s="162"/>
      <c r="E11" s="162"/>
      <c r="F11" s="162"/>
    </row>
    <row r="12" spans="2:6">
      <c r="B12" s="38"/>
      <c r="C12" s="38"/>
      <c r="D12" s="38"/>
      <c r="E12" s="38"/>
      <c r="F12" s="38"/>
    </row>
    <row r="13" spans="2:6" ht="15.75">
      <c r="B13" s="160" t="s">
        <v>1519</v>
      </c>
      <c r="C13" s="161"/>
      <c r="D13" s="161"/>
      <c r="E13" s="161"/>
      <c r="F13" s="161"/>
    </row>
    <row r="14" spans="2:6">
      <c r="B14" s="38"/>
      <c r="C14" s="38"/>
      <c r="D14" s="38"/>
      <c r="E14" s="38"/>
      <c r="F14" s="38"/>
    </row>
    <row r="15" spans="2:6">
      <c r="B15" s="163" t="s">
        <v>1536</v>
      </c>
      <c r="C15" s="163"/>
      <c r="D15" s="163"/>
      <c r="E15" s="163"/>
      <c r="F15" s="163"/>
    </row>
    <row r="16" spans="2:6">
      <c r="B16" s="163"/>
      <c r="C16" s="163"/>
      <c r="D16" s="163"/>
      <c r="E16" s="163"/>
      <c r="F16" s="163"/>
    </row>
    <row r="17" spans="2:6">
      <c r="B17" s="163"/>
      <c r="C17" s="163"/>
      <c r="D17" s="163"/>
      <c r="E17" s="163"/>
      <c r="F17" s="163"/>
    </row>
    <row r="18" spans="2:6">
      <c r="B18" s="163"/>
      <c r="C18" s="163"/>
      <c r="D18" s="163"/>
      <c r="E18" s="163"/>
      <c r="F18" s="163"/>
    </row>
    <row r="19" spans="2:6">
      <c r="B19" s="163"/>
      <c r="C19" s="163"/>
      <c r="D19" s="163"/>
      <c r="E19" s="163"/>
      <c r="F19" s="163"/>
    </row>
    <row r="20" spans="2:6">
      <c r="B20" s="38"/>
      <c r="C20" s="38"/>
      <c r="D20" s="38"/>
      <c r="E20" s="38"/>
      <c r="F20" s="38"/>
    </row>
    <row r="21" spans="2:6">
      <c r="B21" s="38"/>
      <c r="C21" s="38"/>
      <c r="D21" s="38"/>
      <c r="E21" s="38"/>
      <c r="F21" s="38"/>
    </row>
    <row r="22" spans="2:6">
      <c r="B22" s="38"/>
      <c r="C22" s="38"/>
      <c r="D22" s="38"/>
      <c r="E22" s="38"/>
      <c r="F22" s="38"/>
    </row>
  </sheetData>
  <sheetProtection algorithmName="SHA-512" hashValue="PZFfsC5QpprDOTmY1kwjmG9Qx6d9XoV9RfTLU39qs/CaEryMdKVfhQvXzp1WWVQDFaF37ex3pXLUaBzkPfItPw==" saltValue="T1OuSQfiHsy8V+WFPBpcWA==" spinCount="100000" sheet="1" objects="1" scenarios="1"/>
  <mergeCells count="5">
    <mergeCell ref="B3:F3"/>
    <mergeCell ref="B5:F5"/>
    <mergeCell ref="B7:F11"/>
    <mergeCell ref="B13:F13"/>
    <mergeCell ref="B15:F19"/>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B1:L4"/>
  <sheetViews>
    <sheetView showGridLines="0" showRowColHeaders="0" zoomScaleNormal="100" workbookViewId="0"/>
  </sheetViews>
  <sheetFormatPr baseColWidth="10" defaultRowHeight="15"/>
  <cols>
    <col min="1" max="1" width="5.7109375" customWidth="1"/>
    <col min="2" max="12" width="12.7109375" customWidth="1"/>
    <col min="13" max="13" width="5.85546875" customWidth="1"/>
  </cols>
  <sheetData>
    <row r="1" spans="2:12" ht="24">
      <c r="B1" s="166"/>
      <c r="C1" s="166"/>
    </row>
    <row r="3" spans="2:12" ht="24">
      <c r="B3" s="167" t="s">
        <v>1537</v>
      </c>
      <c r="C3" s="165"/>
      <c r="D3" s="165"/>
      <c r="E3" s="165"/>
      <c r="F3" s="165"/>
      <c r="G3" s="165"/>
      <c r="H3" s="165"/>
      <c r="I3" s="165"/>
      <c r="J3" s="165"/>
      <c r="K3" s="165"/>
      <c r="L3" s="165"/>
    </row>
    <row r="4" spans="2:12" ht="19.5">
      <c r="B4" s="164" t="s">
        <v>2461</v>
      </c>
      <c r="C4" s="165"/>
      <c r="D4" s="165"/>
      <c r="E4" s="165"/>
      <c r="F4" s="165"/>
      <c r="G4" s="165"/>
      <c r="H4" s="165"/>
      <c r="I4" s="165"/>
      <c r="J4" s="165"/>
      <c r="K4" s="165"/>
      <c r="L4" s="165"/>
    </row>
  </sheetData>
  <sheetProtection algorithmName="SHA-512" hashValue="I/G+b+H6dwM1am5xsus/BZAZa7fSKvbdKvSudQ5KEtS+kZE3neXGW/5b+00DMgMtPj8Jr7hOoGYv/SrOXYbSOw==" saltValue="NrSTZT+lcMkMZOpFERJscQ==" spinCount="100000" sheet="1" objects="1" scenarios="1"/>
  <mergeCells count="3">
    <mergeCell ref="B4:L4"/>
    <mergeCell ref="B1:C1"/>
    <mergeCell ref="B3:L3"/>
  </mergeCell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B1:I20"/>
  <sheetViews>
    <sheetView showGridLines="0" showRowColHeaders="0" topLeftCell="A4" zoomScaleNormal="100" workbookViewId="0"/>
  </sheetViews>
  <sheetFormatPr baseColWidth="10" defaultRowHeight="15"/>
  <cols>
    <col min="1" max="1" width="5.7109375" customWidth="1"/>
    <col min="2" max="5" width="30.7109375" customWidth="1"/>
  </cols>
  <sheetData>
    <row r="1" spans="2:9" ht="19.5">
      <c r="B1" s="109"/>
      <c r="C1" s="80"/>
    </row>
    <row r="3" spans="2:9">
      <c r="B3" s="168" t="s">
        <v>2439</v>
      </c>
      <c r="C3" s="168"/>
      <c r="D3" s="168"/>
      <c r="E3" s="168"/>
      <c r="F3" s="169"/>
      <c r="G3" s="169"/>
      <c r="H3" s="169"/>
      <c r="I3" s="169"/>
    </row>
    <row r="4" spans="2:9">
      <c r="B4" s="168"/>
      <c r="C4" s="168"/>
      <c r="D4" s="168"/>
      <c r="E4" s="168"/>
      <c r="F4" s="169"/>
      <c r="G4" s="169"/>
      <c r="H4" s="169"/>
      <c r="I4" s="169"/>
    </row>
    <row r="5" spans="2:9">
      <c r="B5" s="170" t="s">
        <v>1525</v>
      </c>
      <c r="C5" s="170"/>
      <c r="D5" s="170"/>
      <c r="E5" s="170"/>
      <c r="F5" s="171"/>
      <c r="G5" s="171"/>
      <c r="H5" s="171"/>
      <c r="I5" s="171"/>
    </row>
    <row r="6" spans="2:9">
      <c r="B6" s="170"/>
      <c r="C6" s="170"/>
      <c r="D6" s="170"/>
      <c r="E6" s="170"/>
      <c r="F6" s="171"/>
      <c r="G6" s="171"/>
      <c r="H6" s="171"/>
      <c r="I6" s="171"/>
    </row>
    <row r="7" spans="2:9">
      <c r="B7" s="170"/>
      <c r="C7" s="170"/>
      <c r="D7" s="170"/>
      <c r="E7" s="170"/>
      <c r="F7" s="171"/>
      <c r="G7" s="171"/>
      <c r="H7" s="171"/>
      <c r="I7" s="171"/>
    </row>
    <row r="8" spans="2:9">
      <c r="B8" s="170"/>
      <c r="C8" s="170"/>
      <c r="D8" s="170"/>
      <c r="E8" s="170"/>
      <c r="F8" s="171"/>
      <c r="G8" s="171"/>
      <c r="H8" s="171"/>
      <c r="I8" s="171"/>
    </row>
    <row r="9" spans="2:9">
      <c r="B9" s="170"/>
      <c r="C9" s="170"/>
      <c r="D9" s="170"/>
      <c r="E9" s="170"/>
      <c r="F9" s="171"/>
      <c r="G9" s="171"/>
      <c r="H9" s="171"/>
      <c r="I9" s="171"/>
    </row>
    <row r="10" spans="2:9">
      <c r="B10" s="170"/>
      <c r="C10" s="170"/>
      <c r="D10" s="170"/>
      <c r="E10" s="170"/>
      <c r="F10" s="171"/>
      <c r="G10" s="171"/>
      <c r="H10" s="171"/>
      <c r="I10" s="171"/>
    </row>
    <row r="11" spans="2:9">
      <c r="B11" s="170"/>
      <c r="C11" s="170"/>
      <c r="D11" s="170"/>
      <c r="E11" s="170"/>
      <c r="F11" s="171"/>
      <c r="G11" s="171"/>
      <c r="H11" s="171"/>
      <c r="I11" s="171"/>
    </row>
    <row r="12" spans="2:9">
      <c r="B12" s="170"/>
      <c r="C12" s="170"/>
      <c r="D12" s="170"/>
      <c r="E12" s="170"/>
      <c r="F12" s="171"/>
      <c r="G12" s="171"/>
      <c r="H12" s="171"/>
      <c r="I12" s="171"/>
    </row>
    <row r="13" spans="2:9">
      <c r="B13" s="170"/>
      <c r="C13" s="170"/>
      <c r="D13" s="170"/>
      <c r="E13" s="170"/>
      <c r="F13" s="171"/>
      <c r="G13" s="171"/>
      <c r="H13" s="171"/>
      <c r="I13" s="171"/>
    </row>
    <row r="14" spans="2:9">
      <c r="B14" s="170"/>
      <c r="C14" s="170"/>
      <c r="D14" s="170"/>
      <c r="E14" s="170"/>
      <c r="F14" s="171"/>
      <c r="G14" s="171"/>
      <c r="H14" s="171"/>
      <c r="I14" s="171"/>
    </row>
    <row r="15" spans="2:9">
      <c r="B15" s="170"/>
      <c r="C15" s="170"/>
      <c r="D15" s="170"/>
      <c r="E15" s="170"/>
      <c r="F15" s="171"/>
      <c r="G15" s="171"/>
      <c r="H15" s="171"/>
      <c r="I15" s="171"/>
    </row>
    <row r="16" spans="2:9">
      <c r="B16" s="170"/>
      <c r="C16" s="170"/>
      <c r="D16" s="170"/>
      <c r="E16" s="170"/>
      <c r="F16" s="171"/>
      <c r="G16" s="171"/>
      <c r="H16" s="171"/>
      <c r="I16" s="171"/>
    </row>
    <row r="17" spans="2:9">
      <c r="B17" s="170"/>
      <c r="C17" s="170"/>
      <c r="D17" s="170"/>
      <c r="E17" s="170"/>
      <c r="F17" s="171"/>
      <c r="G17" s="171"/>
      <c r="H17" s="171"/>
      <c r="I17" s="171"/>
    </row>
    <row r="18" spans="2:9">
      <c r="B18" s="170"/>
      <c r="C18" s="170"/>
      <c r="D18" s="170"/>
      <c r="E18" s="170"/>
      <c r="F18" s="171"/>
      <c r="G18" s="171"/>
      <c r="H18" s="171"/>
      <c r="I18" s="171"/>
    </row>
    <row r="19" spans="2:9">
      <c r="B19" s="172"/>
      <c r="C19" s="172"/>
      <c r="D19" s="172"/>
      <c r="E19" s="172"/>
      <c r="F19" s="172"/>
      <c r="G19" s="172"/>
      <c r="H19" s="172"/>
      <c r="I19" s="172"/>
    </row>
    <row r="20" spans="2:9">
      <c r="B20" s="172"/>
      <c r="C20" s="172"/>
      <c r="D20" s="172"/>
      <c r="E20" s="172"/>
      <c r="F20" s="172"/>
      <c r="G20" s="172"/>
      <c r="H20" s="172"/>
      <c r="I20" s="172"/>
    </row>
  </sheetData>
  <sheetProtection algorithmName="SHA-512" hashValue="gZS1wnE1QNqacuc/AsuaF2g6UHsUjjtTua5xtctZXx19iTY8KNdmWS+lohka5cyztdJ7Isv7da1jmgPvyHUf7w==" saltValue="BxLE9VHcCNdSoCtTP0qN3w==" spinCount="100000" sheet="1" objects="1" scenarios="1"/>
  <mergeCells count="2">
    <mergeCell ref="B3:I4"/>
    <mergeCell ref="B5:I20"/>
  </mergeCell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B3:J27"/>
  <sheetViews>
    <sheetView showGridLines="0" showRowColHeaders="0" topLeftCell="A31" zoomScaleNormal="100" workbookViewId="0"/>
  </sheetViews>
  <sheetFormatPr baseColWidth="10" defaultRowHeight="15"/>
  <cols>
    <col min="1" max="1" width="5.7109375" customWidth="1"/>
    <col min="2" max="10" width="17.7109375" customWidth="1"/>
  </cols>
  <sheetData>
    <row r="3" spans="2:10" ht="24">
      <c r="B3" s="173" t="s">
        <v>2440</v>
      </c>
      <c r="C3" s="173"/>
      <c r="D3" s="173"/>
      <c r="E3" s="173"/>
      <c r="F3" s="173"/>
      <c r="G3" s="174"/>
      <c r="H3" s="174"/>
      <c r="I3" s="174"/>
      <c r="J3" s="174"/>
    </row>
    <row r="5" spans="2:10">
      <c r="B5" s="180" t="s">
        <v>2462</v>
      </c>
      <c r="C5" s="180"/>
      <c r="D5" s="180"/>
      <c r="E5" s="180"/>
      <c r="F5" s="180"/>
      <c r="G5" s="181"/>
      <c r="H5" s="181"/>
      <c r="I5" s="181"/>
      <c r="J5" s="181"/>
    </row>
    <row r="6" spans="2:10">
      <c r="B6" s="180"/>
      <c r="C6" s="180"/>
      <c r="D6" s="180"/>
      <c r="E6" s="180"/>
      <c r="F6" s="180"/>
      <c r="G6" s="181"/>
      <c r="H6" s="181"/>
      <c r="I6" s="181"/>
      <c r="J6" s="181"/>
    </row>
    <row r="7" spans="2:10">
      <c r="B7" s="180"/>
      <c r="C7" s="180"/>
      <c r="D7" s="180"/>
      <c r="E7" s="180"/>
      <c r="F7" s="180"/>
      <c r="G7" s="181"/>
      <c r="H7" s="181"/>
      <c r="I7" s="181"/>
      <c r="J7" s="181"/>
    </row>
    <row r="8" spans="2:10">
      <c r="B8" s="180"/>
      <c r="C8" s="180"/>
      <c r="D8" s="180"/>
      <c r="E8" s="180"/>
      <c r="F8" s="180"/>
      <c r="G8" s="181"/>
      <c r="H8" s="181"/>
      <c r="I8" s="181"/>
      <c r="J8" s="181"/>
    </row>
    <row r="9" spans="2:10">
      <c r="B9" s="181"/>
      <c r="C9" s="181"/>
      <c r="D9" s="181"/>
      <c r="E9" s="181"/>
      <c r="F9" s="181"/>
      <c r="G9" s="181"/>
      <c r="H9" s="181"/>
      <c r="I9" s="181"/>
      <c r="J9" s="181"/>
    </row>
    <row r="10" spans="2:10">
      <c r="B10" s="181"/>
      <c r="C10" s="181"/>
      <c r="D10" s="181"/>
      <c r="E10" s="181"/>
      <c r="F10" s="181"/>
      <c r="G10" s="181"/>
      <c r="H10" s="181"/>
      <c r="I10" s="181"/>
      <c r="J10" s="181"/>
    </row>
    <row r="11" spans="2:10">
      <c r="B11" s="38"/>
      <c r="C11" s="38"/>
      <c r="D11" s="38"/>
      <c r="E11" s="38"/>
      <c r="F11" s="38"/>
    </row>
    <row r="20" spans="2:10">
      <c r="B20" s="39" t="s">
        <v>2455</v>
      </c>
    </row>
    <row r="22" spans="2:10" ht="15.75">
      <c r="B22" s="175" t="s">
        <v>1501</v>
      </c>
      <c r="C22" s="176"/>
      <c r="D22" s="177"/>
      <c r="E22" s="177"/>
      <c r="F22" s="177"/>
      <c r="G22" s="175" t="s">
        <v>2372</v>
      </c>
      <c r="H22" s="176"/>
      <c r="I22" s="176"/>
      <c r="J22" s="177"/>
    </row>
    <row r="23" spans="2:10">
      <c r="B23" s="182" t="s">
        <v>1526</v>
      </c>
      <c r="C23" s="183"/>
      <c r="D23" s="177"/>
      <c r="E23" s="177"/>
      <c r="F23" s="177"/>
      <c r="G23" s="178" t="s">
        <v>2405</v>
      </c>
      <c r="H23" s="179"/>
      <c r="I23" s="179"/>
      <c r="J23" s="177"/>
    </row>
    <row r="24" spans="2:10">
      <c r="B24" s="184" t="s">
        <v>1527</v>
      </c>
      <c r="C24" s="185"/>
      <c r="D24" s="177"/>
      <c r="E24" s="177"/>
      <c r="F24" s="177"/>
      <c r="G24" s="186" t="s">
        <v>1528</v>
      </c>
      <c r="H24" s="187"/>
      <c r="I24" s="187"/>
      <c r="J24" s="177"/>
    </row>
    <row r="25" spans="2:10">
      <c r="B25" s="182" t="s">
        <v>1529</v>
      </c>
      <c r="C25" s="183"/>
      <c r="D25" s="177"/>
      <c r="E25" s="177"/>
      <c r="F25" s="177"/>
      <c r="G25" s="178" t="s">
        <v>1530</v>
      </c>
      <c r="H25" s="179"/>
      <c r="I25" s="179"/>
      <c r="J25" s="177"/>
    </row>
    <row r="26" spans="2:10">
      <c r="B26" s="184" t="s">
        <v>1531</v>
      </c>
      <c r="C26" s="185"/>
      <c r="D26" s="177"/>
      <c r="E26" s="177"/>
      <c r="F26" s="177"/>
      <c r="G26" s="186" t="s">
        <v>1532</v>
      </c>
      <c r="H26" s="187"/>
      <c r="I26" s="187"/>
      <c r="J26" s="177"/>
    </row>
    <row r="27" spans="2:10">
      <c r="B27" s="182" t="s">
        <v>1534</v>
      </c>
      <c r="C27" s="183"/>
      <c r="D27" s="177"/>
      <c r="E27" s="177"/>
      <c r="F27" s="177"/>
      <c r="G27" s="178" t="s">
        <v>1533</v>
      </c>
      <c r="H27" s="179"/>
      <c r="I27" s="179"/>
      <c r="J27" s="177"/>
    </row>
  </sheetData>
  <sheetProtection algorithmName="SHA-512" hashValue="iquKE/SgUkCg3jjh05Ywb1feMWTRkNuG1y40MmZ2Oy5IRuMCLULJhWEFBXhuK4VFx671YU/SwHOB6qB1o0uX5g==" saltValue="u6FRJL1vL/jBAbErDNQErQ==" spinCount="100000" sheet="1" objects="1" scenarios="1"/>
  <mergeCells count="14">
    <mergeCell ref="B3:J3"/>
    <mergeCell ref="G22:J22"/>
    <mergeCell ref="G23:J23"/>
    <mergeCell ref="B5:J10"/>
    <mergeCell ref="G27:J27"/>
    <mergeCell ref="B22:F22"/>
    <mergeCell ref="B23:F23"/>
    <mergeCell ref="B24:F24"/>
    <mergeCell ref="B25:F25"/>
    <mergeCell ref="B26:F26"/>
    <mergeCell ref="B27:F27"/>
    <mergeCell ref="G24:J24"/>
    <mergeCell ref="G25:J25"/>
    <mergeCell ref="G26:J26"/>
  </mergeCell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B4:P34"/>
  <sheetViews>
    <sheetView showGridLines="0" topLeftCell="H8" zoomScale="80" zoomScaleNormal="80" workbookViewId="0">
      <selection activeCell="N11" sqref="N11"/>
    </sheetView>
  </sheetViews>
  <sheetFormatPr baseColWidth="10" defaultRowHeight="15"/>
  <cols>
    <col min="1" max="1" width="5.7109375" customWidth="1"/>
    <col min="2" max="2" width="22.85546875" customWidth="1"/>
    <col min="3" max="3" width="120.7109375" customWidth="1"/>
    <col min="4" max="4" width="34.140625" customWidth="1"/>
    <col min="5" max="5" width="38.7109375" customWidth="1"/>
    <col min="7" max="9" width="22.7109375" customWidth="1"/>
    <col min="10" max="10" width="23" customWidth="1"/>
    <col min="11" max="11" width="14" customWidth="1"/>
    <col min="12" max="12" width="23.140625" customWidth="1"/>
    <col min="13" max="13" width="22.7109375" customWidth="1"/>
    <col min="14" max="14" width="47" customWidth="1"/>
    <col min="15" max="15" width="22.85546875" customWidth="1"/>
    <col min="16" max="16" width="22.7109375" customWidth="1"/>
  </cols>
  <sheetData>
    <row r="4" spans="2:16" ht="24">
      <c r="B4" s="188" t="s">
        <v>2393</v>
      </c>
      <c r="C4" s="189"/>
      <c r="D4" s="189"/>
      <c r="E4" s="135"/>
      <c r="F4" s="135"/>
      <c r="G4" s="104"/>
      <c r="H4" s="93"/>
      <c r="I4" s="38"/>
      <c r="J4" s="38"/>
      <c r="K4" s="105"/>
      <c r="L4" s="38"/>
      <c r="M4" s="38"/>
      <c r="N4" s="38"/>
      <c r="O4" s="38"/>
      <c r="P4" s="38"/>
    </row>
    <row r="5" spans="2:16" ht="24">
      <c r="B5" s="135"/>
      <c r="C5" s="135"/>
      <c r="D5" s="135"/>
      <c r="E5" s="135"/>
      <c r="F5" s="135"/>
      <c r="G5" s="104"/>
      <c r="H5" s="93"/>
      <c r="I5" s="38"/>
      <c r="J5" s="38"/>
      <c r="K5" s="105"/>
      <c r="L5" s="38"/>
      <c r="M5" s="38"/>
      <c r="N5" s="38"/>
      <c r="O5" s="38"/>
      <c r="P5" s="38"/>
    </row>
    <row r="6" spans="2:16" ht="24">
      <c r="B6" s="136" t="s">
        <v>2457</v>
      </c>
      <c r="C6" s="103"/>
      <c r="D6" s="103"/>
      <c r="E6" s="103"/>
      <c r="F6" s="103"/>
      <c r="G6" s="103"/>
      <c r="H6" s="99"/>
      <c r="I6" s="99"/>
      <c r="J6" s="99"/>
      <c r="K6" s="103"/>
      <c r="L6" s="99"/>
      <c r="M6" s="99"/>
      <c r="N6" s="99"/>
      <c r="O6" s="38"/>
      <c r="P6" s="38"/>
    </row>
    <row r="7" spans="2:16">
      <c r="B7" s="190" t="s">
        <v>1493</v>
      </c>
      <c r="C7" s="192" t="s">
        <v>2443</v>
      </c>
      <c r="D7" s="194" t="s">
        <v>2463</v>
      </c>
      <c r="E7" s="192" t="s">
        <v>1524</v>
      </c>
      <c r="F7" s="194" t="s">
        <v>2402</v>
      </c>
      <c r="G7" s="192" t="s">
        <v>2444</v>
      </c>
      <c r="H7" s="198" t="s">
        <v>2445</v>
      </c>
      <c r="I7" s="199" t="s">
        <v>2446</v>
      </c>
      <c r="J7" s="191"/>
      <c r="K7" s="194" t="s">
        <v>2447</v>
      </c>
      <c r="L7" s="194" t="s">
        <v>2448</v>
      </c>
      <c r="M7" s="198" t="s">
        <v>2449</v>
      </c>
      <c r="N7" s="194" t="s">
        <v>2450</v>
      </c>
      <c r="O7" s="195" t="s">
        <v>2451</v>
      </c>
      <c r="P7" s="194" t="s">
        <v>1522</v>
      </c>
    </row>
    <row r="8" spans="2:16">
      <c r="B8" s="191"/>
      <c r="C8" s="193"/>
      <c r="D8" s="192"/>
      <c r="E8" s="193"/>
      <c r="F8" s="192"/>
      <c r="G8" s="193"/>
      <c r="H8" s="198"/>
      <c r="I8" s="75" t="s">
        <v>1</v>
      </c>
      <c r="J8" s="75" t="s">
        <v>1478</v>
      </c>
      <c r="K8" s="192"/>
      <c r="L8" s="192"/>
      <c r="M8" s="200"/>
      <c r="N8" s="192"/>
      <c r="O8" s="195"/>
      <c r="P8" s="192"/>
    </row>
    <row r="9" spans="2:16">
      <c r="B9" s="106" t="s">
        <v>1538</v>
      </c>
      <c r="C9" s="56" t="s">
        <v>1538</v>
      </c>
      <c r="D9" s="56" t="s">
        <v>1538</v>
      </c>
      <c r="E9" s="56" t="s">
        <v>1538</v>
      </c>
      <c r="F9" s="56" t="s">
        <v>1538</v>
      </c>
      <c r="G9" s="56" t="s">
        <v>1538</v>
      </c>
      <c r="H9" s="56" t="s">
        <v>1538</v>
      </c>
      <c r="I9" s="196" t="s">
        <v>1538</v>
      </c>
      <c r="J9" s="197"/>
      <c r="K9" s="56"/>
      <c r="L9" s="56" t="s">
        <v>1538</v>
      </c>
      <c r="M9" s="56" t="s">
        <v>1538</v>
      </c>
      <c r="N9" s="56" t="s">
        <v>1538</v>
      </c>
      <c r="O9" s="56" t="s">
        <v>1538</v>
      </c>
      <c r="P9" s="56" t="s">
        <v>1538</v>
      </c>
    </row>
    <row r="10" spans="2:16" ht="324" customHeight="1">
      <c r="B10" s="121" t="s">
        <v>1494</v>
      </c>
      <c r="C10" s="122" t="s">
        <v>154</v>
      </c>
      <c r="D10" s="145" t="s">
        <v>2476</v>
      </c>
      <c r="E10" s="122" t="s">
        <v>2470</v>
      </c>
      <c r="F10" s="123">
        <v>1</v>
      </c>
      <c r="G10" s="122" t="s">
        <v>1505</v>
      </c>
      <c r="H10" s="128"/>
      <c r="I10" s="125">
        <v>44621</v>
      </c>
      <c r="J10" s="125">
        <v>45291</v>
      </c>
      <c r="K10" s="124">
        <v>1</v>
      </c>
      <c r="L10" s="121" t="s">
        <v>2473</v>
      </c>
      <c r="M10" s="128"/>
      <c r="N10" s="121" t="s">
        <v>2479</v>
      </c>
      <c r="O10" s="129" t="s">
        <v>2471</v>
      </c>
      <c r="P10" s="121" t="s">
        <v>1489</v>
      </c>
    </row>
    <row r="11" spans="2:16" ht="195">
      <c r="B11" s="121"/>
      <c r="C11" s="122"/>
      <c r="D11" s="122"/>
      <c r="E11" s="122"/>
      <c r="F11" s="123"/>
      <c r="G11" s="122"/>
      <c r="H11" s="128"/>
      <c r="I11" s="125"/>
      <c r="J11" s="125"/>
      <c r="K11" s="124">
        <v>2</v>
      </c>
      <c r="L11" s="121" t="s">
        <v>2375</v>
      </c>
      <c r="M11" s="121" t="s">
        <v>2475</v>
      </c>
      <c r="N11" s="121" t="s">
        <v>2477</v>
      </c>
      <c r="O11" s="121" t="s">
        <v>2472</v>
      </c>
      <c r="P11" s="121" t="s">
        <v>1487</v>
      </c>
    </row>
    <row r="12" spans="2:16" ht="156.75" customHeight="1">
      <c r="B12" s="121"/>
      <c r="C12" s="122"/>
      <c r="D12" s="122"/>
      <c r="E12" s="122"/>
      <c r="F12" s="123"/>
      <c r="G12" s="122"/>
      <c r="H12" s="128"/>
      <c r="I12" s="125"/>
      <c r="J12" s="125"/>
      <c r="K12" s="124">
        <v>3</v>
      </c>
      <c r="L12" s="121" t="s">
        <v>2375</v>
      </c>
      <c r="M12" s="121" t="s">
        <v>2474</v>
      </c>
      <c r="N12" s="121" t="s">
        <v>2480</v>
      </c>
      <c r="O12" s="129" t="s">
        <v>2478</v>
      </c>
      <c r="P12" s="121" t="s">
        <v>1487</v>
      </c>
    </row>
    <row r="13" spans="2:16">
      <c r="B13" s="121"/>
      <c r="C13" s="122"/>
      <c r="D13" s="122"/>
      <c r="E13" s="122"/>
      <c r="F13" s="123"/>
      <c r="G13" s="122"/>
      <c r="H13" s="128"/>
      <c r="I13" s="125"/>
      <c r="J13" s="125"/>
      <c r="K13" s="124"/>
      <c r="L13" s="121"/>
      <c r="M13" s="128"/>
      <c r="N13" s="128"/>
      <c r="O13" s="129"/>
      <c r="P13" s="128"/>
    </row>
    <row r="14" spans="2:16">
      <c r="B14" s="121"/>
      <c r="C14" s="122"/>
      <c r="D14" s="122"/>
      <c r="E14" s="122"/>
      <c r="F14" s="123"/>
      <c r="G14" s="122"/>
      <c r="H14" s="128"/>
      <c r="I14" s="125"/>
      <c r="J14" s="125"/>
      <c r="K14" s="124"/>
      <c r="L14" s="121"/>
      <c r="M14" s="128"/>
      <c r="N14" s="128"/>
      <c r="O14" s="129"/>
      <c r="P14" s="128"/>
    </row>
    <row r="15" spans="2:16">
      <c r="B15" s="121"/>
      <c r="C15" s="122"/>
      <c r="D15" s="122"/>
      <c r="E15" s="122"/>
      <c r="F15" s="123"/>
      <c r="G15" s="122"/>
      <c r="H15" s="128"/>
      <c r="I15" s="125"/>
      <c r="J15" s="125"/>
      <c r="K15" s="124"/>
      <c r="L15" s="121"/>
      <c r="M15" s="128"/>
      <c r="N15" s="128"/>
      <c r="O15" s="129"/>
      <c r="P15" s="128"/>
    </row>
    <row r="16" spans="2:16">
      <c r="B16" s="121"/>
      <c r="C16" s="122"/>
      <c r="D16" s="122"/>
      <c r="E16" s="122"/>
      <c r="F16" s="123"/>
      <c r="G16" s="122"/>
      <c r="H16" s="128"/>
      <c r="I16" s="125"/>
      <c r="J16" s="125"/>
      <c r="K16" s="124"/>
      <c r="L16" s="121"/>
      <c r="M16" s="128"/>
      <c r="N16" s="128"/>
      <c r="O16" s="129"/>
      <c r="P16" s="128"/>
    </row>
    <row r="17" spans="2:16">
      <c r="B17" s="121"/>
      <c r="C17" s="122"/>
      <c r="D17" s="122"/>
      <c r="E17" s="122"/>
      <c r="F17" s="123"/>
      <c r="G17" s="122"/>
      <c r="H17" s="128"/>
      <c r="I17" s="125"/>
      <c r="J17" s="125"/>
      <c r="K17" s="124"/>
      <c r="L17" s="121"/>
      <c r="M17" s="128"/>
      <c r="N17" s="128"/>
      <c r="O17" s="129"/>
      <c r="P17" s="128"/>
    </row>
    <row r="18" spans="2:16">
      <c r="B18" s="121"/>
      <c r="C18" s="122"/>
      <c r="D18" s="122"/>
      <c r="E18" s="122"/>
      <c r="F18" s="123"/>
      <c r="G18" s="122"/>
      <c r="H18" s="128"/>
      <c r="I18" s="125"/>
      <c r="J18" s="125"/>
      <c r="K18" s="124"/>
      <c r="L18" s="121"/>
      <c r="M18" s="128"/>
      <c r="N18" s="128"/>
      <c r="O18" s="129"/>
      <c r="P18" s="128"/>
    </row>
    <row r="19" spans="2:16">
      <c r="B19" s="121"/>
      <c r="C19" s="122"/>
      <c r="D19" s="122"/>
      <c r="E19" s="122"/>
      <c r="F19" s="123"/>
      <c r="G19" s="122"/>
      <c r="H19" s="128"/>
      <c r="I19" s="125"/>
      <c r="J19" s="125"/>
      <c r="K19" s="124"/>
      <c r="L19" s="121"/>
      <c r="M19" s="128"/>
      <c r="N19" s="128"/>
      <c r="O19" s="129"/>
      <c r="P19" s="128"/>
    </row>
    <row r="20" spans="2:16">
      <c r="B20" s="121"/>
      <c r="C20" s="122"/>
      <c r="D20" s="122"/>
      <c r="E20" s="122"/>
      <c r="F20" s="123"/>
      <c r="G20" s="122"/>
      <c r="H20" s="128"/>
      <c r="I20" s="125"/>
      <c r="J20" s="125"/>
      <c r="K20" s="124"/>
      <c r="L20" s="121"/>
      <c r="M20" s="128"/>
      <c r="N20" s="128"/>
      <c r="O20" s="129"/>
      <c r="P20" s="128"/>
    </row>
    <row r="21" spans="2:16">
      <c r="B21" s="126"/>
      <c r="C21" s="126"/>
      <c r="D21" s="126"/>
      <c r="E21" s="126"/>
      <c r="F21" s="126"/>
      <c r="G21" s="126"/>
      <c r="H21" s="126"/>
      <c r="I21" s="126"/>
      <c r="J21" s="126"/>
      <c r="K21" s="126"/>
      <c r="L21" s="126"/>
      <c r="M21" s="126"/>
      <c r="N21" s="126"/>
      <c r="O21" s="126"/>
      <c r="P21" s="126"/>
    </row>
    <row r="22" spans="2:16">
      <c r="B22" s="126"/>
      <c r="C22" s="126"/>
      <c r="D22" s="126"/>
      <c r="E22" s="126"/>
      <c r="F22" s="126"/>
      <c r="G22" s="126"/>
      <c r="H22" s="126"/>
      <c r="I22" s="126"/>
      <c r="J22" s="126"/>
      <c r="K22" s="126"/>
      <c r="L22" s="126"/>
      <c r="M22" s="126"/>
      <c r="N22" s="126"/>
      <c r="O22" s="126"/>
      <c r="P22" s="126"/>
    </row>
    <row r="23" spans="2:16">
      <c r="B23" s="127"/>
      <c r="C23" s="127"/>
      <c r="D23" s="127"/>
      <c r="E23" s="127"/>
      <c r="F23" s="127"/>
      <c r="G23" s="127"/>
      <c r="H23" s="127"/>
      <c r="I23" s="127"/>
      <c r="J23" s="127"/>
      <c r="K23" s="127"/>
      <c r="L23" s="127"/>
      <c r="M23" s="127"/>
      <c r="N23" s="127"/>
      <c r="O23" s="127"/>
      <c r="P23" s="127"/>
    </row>
    <row r="24" spans="2:16">
      <c r="B24" s="127"/>
      <c r="C24" s="127"/>
      <c r="D24" s="127"/>
      <c r="E24" s="127"/>
      <c r="F24" s="127"/>
      <c r="G24" s="127"/>
      <c r="H24" s="127"/>
      <c r="I24" s="127"/>
      <c r="J24" s="127"/>
      <c r="K24" s="127"/>
      <c r="L24" s="127"/>
      <c r="M24" s="127"/>
      <c r="N24" s="127"/>
      <c r="O24" s="127"/>
      <c r="P24" s="127"/>
    </row>
    <row r="25" spans="2:16">
      <c r="B25" s="127"/>
      <c r="C25" s="127"/>
      <c r="D25" s="127"/>
      <c r="E25" s="127"/>
      <c r="F25" s="127"/>
      <c r="G25" s="127"/>
      <c r="H25" s="127"/>
      <c r="I25" s="127"/>
      <c r="J25" s="127"/>
      <c r="K25" s="127"/>
      <c r="L25" s="127"/>
      <c r="M25" s="127"/>
      <c r="N25" s="127"/>
      <c r="O25" s="127"/>
      <c r="P25" s="127"/>
    </row>
    <row r="26" spans="2:16">
      <c r="B26" s="127"/>
      <c r="C26" s="127"/>
      <c r="D26" s="127"/>
      <c r="E26" s="127"/>
      <c r="F26" s="127"/>
      <c r="G26" s="127"/>
      <c r="H26" s="127"/>
      <c r="I26" s="127"/>
      <c r="J26" s="127"/>
      <c r="K26" s="127"/>
      <c r="L26" s="127"/>
      <c r="M26" s="127"/>
      <c r="N26" s="127"/>
      <c r="O26" s="127"/>
      <c r="P26" s="127"/>
    </row>
    <row r="27" spans="2:16">
      <c r="B27" s="127"/>
      <c r="C27" s="127"/>
      <c r="D27" s="127"/>
      <c r="E27" s="127"/>
      <c r="F27" s="127"/>
      <c r="G27" s="127"/>
      <c r="H27" s="127"/>
      <c r="I27" s="127"/>
      <c r="J27" s="127"/>
      <c r="K27" s="127"/>
      <c r="L27" s="127"/>
      <c r="M27" s="127"/>
      <c r="N27" s="127"/>
      <c r="O27" s="127"/>
      <c r="P27" s="127"/>
    </row>
    <row r="28" spans="2:16">
      <c r="B28" s="127"/>
      <c r="C28" s="127"/>
      <c r="D28" s="127"/>
      <c r="E28" s="127"/>
      <c r="F28" s="127"/>
      <c r="G28" s="127"/>
      <c r="H28" s="127"/>
      <c r="I28" s="127"/>
      <c r="J28" s="127"/>
      <c r="K28" s="127"/>
      <c r="L28" s="127"/>
      <c r="M28" s="127"/>
      <c r="N28" s="127"/>
      <c r="O28" s="127"/>
      <c r="P28" s="127"/>
    </row>
    <row r="29" spans="2:16">
      <c r="B29" s="127"/>
      <c r="C29" s="127"/>
      <c r="D29" s="127"/>
      <c r="E29" s="127"/>
      <c r="F29" s="127"/>
      <c r="G29" s="127"/>
      <c r="H29" s="127"/>
      <c r="I29" s="127"/>
      <c r="J29" s="127"/>
      <c r="K29" s="127"/>
      <c r="L29" s="127"/>
      <c r="M29" s="127"/>
      <c r="N29" s="127"/>
      <c r="O29" s="127"/>
      <c r="P29" s="127"/>
    </row>
    <row r="30" spans="2:16">
      <c r="B30" s="127"/>
      <c r="C30" s="127"/>
      <c r="D30" s="127"/>
      <c r="E30" s="127"/>
      <c r="F30" s="127"/>
      <c r="G30" s="127"/>
      <c r="H30" s="127"/>
      <c r="I30" s="127"/>
      <c r="J30" s="127"/>
      <c r="K30" s="127"/>
      <c r="L30" s="127"/>
      <c r="M30" s="127"/>
      <c r="N30" s="127"/>
      <c r="O30" s="127"/>
      <c r="P30" s="127"/>
    </row>
    <row r="31" spans="2:16">
      <c r="B31" s="127"/>
      <c r="C31" s="127"/>
      <c r="D31" s="127"/>
      <c r="E31" s="127"/>
      <c r="F31" s="127"/>
      <c r="G31" s="127"/>
      <c r="H31" s="127"/>
      <c r="I31" s="127"/>
      <c r="J31" s="127"/>
      <c r="K31" s="127"/>
      <c r="L31" s="127"/>
      <c r="M31" s="127"/>
      <c r="N31" s="127"/>
      <c r="O31" s="127"/>
      <c r="P31" s="127"/>
    </row>
    <row r="32" spans="2:16">
      <c r="B32" s="127"/>
      <c r="C32" s="127"/>
      <c r="D32" s="127"/>
      <c r="E32" s="127"/>
      <c r="F32" s="127"/>
      <c r="G32" s="127"/>
      <c r="H32" s="127"/>
      <c r="I32" s="127"/>
      <c r="J32" s="127"/>
      <c r="K32" s="127"/>
      <c r="L32" s="127"/>
      <c r="M32" s="127"/>
      <c r="N32" s="127"/>
      <c r="O32" s="127"/>
      <c r="P32" s="127"/>
    </row>
    <row r="33" spans="2:16">
      <c r="B33" s="127"/>
      <c r="C33" s="127"/>
      <c r="D33" s="127"/>
      <c r="E33" s="127"/>
      <c r="F33" s="127"/>
      <c r="G33" s="127"/>
      <c r="H33" s="127"/>
      <c r="I33" s="127"/>
      <c r="J33" s="127"/>
      <c r="K33" s="127"/>
      <c r="L33" s="127"/>
      <c r="M33" s="127"/>
      <c r="N33" s="127"/>
      <c r="O33" s="127"/>
      <c r="P33" s="127"/>
    </row>
    <row r="34" spans="2:16">
      <c r="B34" s="127"/>
      <c r="C34" s="127"/>
      <c r="D34" s="127"/>
      <c r="E34" s="127"/>
      <c r="F34" s="127"/>
      <c r="G34" s="127"/>
      <c r="H34" s="127"/>
      <c r="I34" s="127"/>
      <c r="J34" s="127"/>
      <c r="K34" s="127"/>
      <c r="L34" s="127"/>
      <c r="M34" s="127"/>
      <c r="N34" s="127"/>
      <c r="O34" s="127"/>
      <c r="P34" s="127"/>
    </row>
  </sheetData>
  <mergeCells count="16">
    <mergeCell ref="F7:F8"/>
    <mergeCell ref="N7:N8"/>
    <mergeCell ref="O7:O8"/>
    <mergeCell ref="P7:P8"/>
    <mergeCell ref="I9:J9"/>
    <mergeCell ref="G7:G8"/>
    <mergeCell ref="H7:H8"/>
    <mergeCell ref="I7:J7"/>
    <mergeCell ref="K7:K8"/>
    <mergeCell ref="L7:L8"/>
    <mergeCell ref="M7:M8"/>
    <mergeCell ref="B4:D4"/>
    <mergeCell ref="B7:B8"/>
    <mergeCell ref="C7:C8"/>
    <mergeCell ref="D7:D8"/>
    <mergeCell ref="E7:E8"/>
  </mergeCells>
  <dataValidations xWindow="318" yWindow="442" count="15">
    <dataValidation type="custom" allowBlank="1" showInputMessage="1" showErrorMessage="1" prompt="Si marco otra medida, escríbala" sqref="H10:H20">
      <formula1>G10="Otra (escríbala en la siguiente columna)"</formula1>
    </dataValidation>
    <dataValidation allowBlank="1" showInputMessage="1" showErrorMessage="1" prompt="Si seleccionó &quot;otro&quot; en el mecanismo, descríbalo en el campo." sqref="M7:M8"/>
    <dataValidation allowBlank="1" showInputMessage="1" showErrorMessage="1" prompt="Enumere los mecanismos para cada medida._x000a_Si requiere varios mecanismos para una misma medida, diligencie varias filas. " sqref="K7:K8"/>
    <dataValidation allowBlank="1" showInputMessage="1" showErrorMessage="1" prompt="Si seleccionó &quot;otra&quot; en la medida, descríbala en el campo." sqref="H7:H8"/>
    <dataValidation allowBlank="1" showInputMessage="1" showErrorMessage="1" prompt="Enumere la medida a tomar para cada subcausa._x000a_Si la medida se repite para la misma subcausa, por tener varios mecanismos, el número de la medida debe ser el mismo." sqref="F7:F8"/>
    <dataValidation allowBlank="1" showInputMessage="1" showErrorMessage="1" prompt="Describa brevemente el sustento del insumo y causa seleccionados." sqref="D7:D8"/>
    <dataValidation allowBlank="1" showInputMessage="1" showErrorMessage="1" prompt="Seleccione la causa eKOGUI del listado desplegable" sqref="C7:C8"/>
    <dataValidation type="custom" allowBlank="1" showInputMessage="1" showErrorMessage="1" prompt="Si marco otro mecanismo, escríbalo" sqref="M10:M20">
      <formula1>L10="Otro (escríbala en la siguiente columna)"</formula1>
    </dataValidation>
    <dataValidation allowBlank="1" showInputMessage="1" showErrorMessage="1" error="Debe seleccionar una causa del listado de e-kogi" prompt="Describa brevemente el sustento del insumo y causa seleccionados." sqref="D10:D20"/>
    <dataValidation allowBlank="1" showInputMessage="1" showErrorMessage="1" prompt="Explicación de la forma como se cumplirá el mecanismo " sqref="N7:N8"/>
    <dataValidation allowBlank="1" showInputMessage="1" showErrorMessage="1" prompt="¿Cómo cumplo la medida definida?_x000a_Seleccione el mecanismo de la lista desplegable." sqref="L7:L8"/>
    <dataValidation allowBlank="1" showInputMessage="1" showErrorMessage="1" prompt="¿Qué debe hacerse para prevenir la subcausa? _x000a_Seleccione la medida del listado desplegable._x000a_Si requiere más de una medida por subcausa, diligencie varias filas." sqref="G7:G8"/>
    <dataValidation allowBlank="1" showInputMessage="1" showErrorMessage="1" prompt="Texto libre" sqref="E10:E20"/>
    <dataValidation allowBlank="1" showInputMessage="1" showErrorMessage="1" prompt="         Identifique la falencia o falla" sqref="E7:E8"/>
    <dataValidation allowBlank="1" showInputMessage="1" showErrorMessage="1" prompt="Seleccione el insumo del listado desplegable en cada celda" sqref="B7:B8"/>
  </dataValidations>
  <hyperlinks>
    <hyperlink ref="B9" location="INSUMOS!A1" display="Ayuda"/>
    <hyperlink ref="C9" location="'CAUSA e-KOGUI'!A1" display="Ayuda"/>
    <hyperlink ref="D9" location="SUSTENTO!A1" display="Ayuda"/>
    <hyperlink ref="E9" location="SUBCAUSA!A1" display="Ayuda"/>
    <hyperlink ref="F9" location="N°MEDIDA!A1" display="Ayuda"/>
    <hyperlink ref="G9" location="MEDIDA!A1" display="Ayuda"/>
    <hyperlink ref="H9" location="'OTRA MEDIDA'!A1" display="Ayuda"/>
    <hyperlink ref="L9" location="MECANISMO!A1" display="Ayuda"/>
    <hyperlink ref="M9" location="'OTRO MECANISMO'!A1" display="Ayuda"/>
    <hyperlink ref="N9" location="'EJECUCIÓN DEL MECANISMO'!A1" display="Ayuda"/>
    <hyperlink ref="I9" location="'PERIODO DE IMPLEMENTACIÓN'!A1" display="Ayuda"/>
    <hyperlink ref="O9" location="'ÁREA RESPONSABLE'!A1" display="Ayuda"/>
    <hyperlink ref="P9" location="DIVULGACIÓN!A1" display="Ayuda"/>
    <hyperlink ref="I9:J9" location="'PERÍODO IMPLEMENTACIÓN'!A1" display="Ayuda"/>
  </hyperlink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xWindow="318" yWindow="442" count="9">
        <x14:dataValidation type="list" allowBlank="1" showInputMessage="1" showErrorMessage="1">
          <x14:formula1>
            <xm:f>LISTAS!$J$2:$J$9</xm:f>
          </x14:formula1>
          <xm:sqref>B10:B20</xm:sqref>
        </x14:dataValidation>
        <x14:dataValidation type="list" allowBlank="1" showInputMessage="1" showErrorMessage="1" prompt="¿Como realizará la divulagacion de la PPDA la interior de la entidad? ">
          <x14:formula1>
            <xm:f>LISTAS!$K$2:$K$7</xm:f>
          </x14:formula1>
          <xm:sqref>P10</xm:sqref>
        </x14:dataValidation>
        <x14:dataValidation type="list" allowBlank="1" showInputMessage="1" showErrorMessage="1" prompt="Seleccione el mecanismo">
          <x14:formula1>
            <xm:f>LISTAS!$F$2:$F$8</xm:f>
          </x14:formula1>
          <xm:sqref>L10:L20</xm:sqref>
        </x14:dataValidation>
        <x14:dataValidation type="list" allowBlank="1" showInputMessage="1" showErrorMessage="1" prompt="¿Como realizará la divulagacion de la PPDA la interior de la entidad? ">
          <x14:formula1>
            <xm:f>LISTAS!$K$2:$K$3</xm:f>
          </x14:formula1>
          <xm:sqref>P11:P20</xm:sqref>
        </x14:dataValidation>
        <x14:dataValidation type="list" showInputMessage="1" showErrorMessage="1" prompt="Seleccione la medida">
          <x14:formula1>
            <xm:f>LISTAS!$E$2:$E$8</xm:f>
          </x14:formula1>
          <xm:sqref>G10:G20</xm:sqref>
        </x14:dataValidation>
        <x14:dataValidation type="list" allowBlank="1" showInputMessage="1" showErrorMessage="1" error="Seleccione un número" prompt="Enumere la medida a tomar para cada subcausa.">
          <x14:formula1>
            <xm:f>LISTAS!$D$2:$D$11</xm:f>
          </x14:formula1>
          <xm:sqref>F10:F20</xm:sqref>
        </x14:dataValidation>
        <x14:dataValidation type="list" allowBlank="1" showInputMessage="1" showErrorMessage="1" error="Debe seleccionar una causa del listado de e-kogi" prompt="Seleccione la causa ">
          <x14:formula1>
            <xm:f>CAUSAS!$B$3:$B$695</xm:f>
          </x14:formula1>
          <xm:sqref>C10:C20</xm:sqref>
        </x14:dataValidation>
        <x14:dataValidation type="list" allowBlank="1" showInputMessage="1" showErrorMessage="1" error="Seleccione un número" prompt="Enumere los mecanismos a tomar ">
          <x14:formula1>
            <xm:f>LISTAS!$D$2:$D$11</xm:f>
          </x14:formula1>
          <xm:sqref>K10:K20</xm:sqref>
        </x14:dataValidation>
        <x14:dataValidation type="date" allowBlank="1" showInputMessage="1" showErrorMessage="1" error="El formato para definir la fecha es Día - Mes- Año" prompt="Día / Mes / Año">
          <x14:formula1>
            <xm:f>LISTAS!F1048575</xm:f>
          </x14:formula1>
          <x14:formula2>
            <xm:f>LISTAS!F1048576</xm:f>
          </x14:formula2>
          <xm:sqref>I10:J20</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dimension ref="B3:J20"/>
  <sheetViews>
    <sheetView showGridLines="0" showRowColHeaders="0" topLeftCell="A10" zoomScaleNormal="100" workbookViewId="0">
      <selection activeCell="G28" sqref="G28"/>
    </sheetView>
  </sheetViews>
  <sheetFormatPr baseColWidth="10" defaultRowHeight="15"/>
  <cols>
    <col min="1" max="1" width="5.7109375" customWidth="1"/>
  </cols>
  <sheetData>
    <row r="3" spans="2:10" ht="24">
      <c r="B3" s="173" t="s">
        <v>2392</v>
      </c>
      <c r="C3" s="173"/>
      <c r="D3" s="173"/>
      <c r="E3" s="173"/>
      <c r="F3" s="173"/>
      <c r="G3" s="174"/>
      <c r="H3" s="174"/>
      <c r="I3" s="174"/>
      <c r="J3" s="174"/>
    </row>
    <row r="5" spans="2:10" ht="24.75" customHeight="1">
      <c r="B5" s="39" t="s">
        <v>2411</v>
      </c>
    </row>
    <row r="6" spans="2:10">
      <c r="B6" s="39"/>
    </row>
    <row r="7" spans="2:10">
      <c r="B7" s="201" t="s">
        <v>2412</v>
      </c>
      <c r="C7" s="202"/>
      <c r="D7" s="202"/>
      <c r="E7" s="202"/>
      <c r="F7" s="202"/>
      <c r="G7" s="202"/>
      <c r="H7" s="202"/>
      <c r="I7" s="202"/>
      <c r="J7" s="202"/>
    </row>
    <row r="8" spans="2:10">
      <c r="B8" s="202"/>
      <c r="C8" s="202"/>
      <c r="D8" s="202"/>
      <c r="E8" s="202"/>
      <c r="F8" s="202"/>
      <c r="G8" s="202"/>
      <c r="H8" s="202"/>
      <c r="I8" s="202"/>
      <c r="J8" s="202"/>
    </row>
    <row r="20" spans="2:3">
      <c r="B20" s="79"/>
      <c r="C20" s="79"/>
    </row>
  </sheetData>
  <sheetProtection algorithmName="SHA-512" hashValue="4NLGop79U1udKvxHnTQBBsXwky4nZxNgBD2zIDWedoOnZqjOKtu2VqRmzLgBMB/TR5dAt2NQEthqtoHb6X+mjA==" saltValue="w3fBj6QlhUnwRmGOT6pNSw==" spinCount="100000" sheet="1" objects="1" scenarios="1"/>
  <mergeCells count="2">
    <mergeCell ref="B3:J3"/>
    <mergeCell ref="B7:J8"/>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34</vt:i4>
      </vt:variant>
      <vt:variant>
        <vt:lpstr>Rangos con nombre</vt:lpstr>
      </vt:variant>
      <vt:variant>
        <vt:i4>2</vt:i4>
      </vt:variant>
    </vt:vector>
  </HeadingPairs>
  <TitlesOfParts>
    <vt:vector size="36" baseType="lpstr">
      <vt:lpstr>LISTAS</vt:lpstr>
      <vt:lpstr>ENTIDADES</vt:lpstr>
      <vt:lpstr>PORTADA</vt:lpstr>
      <vt:lpstr>ANTES DE EMPEZAR</vt:lpstr>
      <vt:lpstr>CICLO PDA</vt:lpstr>
      <vt:lpstr>LINEAMIENTOS</vt:lpstr>
      <vt:lpstr>FORMULACIÓN</vt:lpstr>
      <vt:lpstr>PLAN DE ACCIÓN</vt:lpstr>
      <vt:lpstr>INDICADORES</vt:lpstr>
      <vt:lpstr>APROBACIÓN</vt:lpstr>
      <vt:lpstr>IMPLEMENTACIÓN</vt:lpstr>
      <vt:lpstr>SEGUIMIENTO</vt:lpstr>
      <vt:lpstr>INDICADOR GESTIÓN - MECANISMO</vt:lpstr>
      <vt:lpstr>INDICADOR DE RESULTADO - MEDIDA</vt:lpstr>
      <vt:lpstr>INDICADOR IMPACTO-LITIGIO</vt:lpstr>
      <vt:lpstr>REPORTE ACUMULADO</vt:lpstr>
      <vt:lpstr>INSUMOS</vt:lpstr>
      <vt:lpstr>CAUSA e-KOGUI</vt:lpstr>
      <vt:lpstr>SUSTENTO</vt:lpstr>
      <vt:lpstr>SUBCAUSA</vt:lpstr>
      <vt:lpstr>N°MEDIDA</vt:lpstr>
      <vt:lpstr>MEDIDA</vt:lpstr>
      <vt:lpstr>OTRA MEDIDA</vt:lpstr>
      <vt:lpstr>MECANISMO</vt:lpstr>
      <vt:lpstr>OTRO MECANISMO</vt:lpstr>
      <vt:lpstr>EJECUCIÓN DEL MECANISMO</vt:lpstr>
      <vt:lpstr>PERÍODO IMPLEMENTACIÓN</vt:lpstr>
      <vt:lpstr>ÁREA RESPONSABLE</vt:lpstr>
      <vt:lpstr>DIVULGACIÓN</vt:lpstr>
      <vt:lpstr>INDICADOR DE GESTIÓN</vt:lpstr>
      <vt:lpstr>INDICADOR DE RESULTADO</vt:lpstr>
      <vt:lpstr>INDICADOR DE IMPACTO</vt:lpstr>
      <vt:lpstr>REPORTE DE LITIGIOSIDAD</vt:lpstr>
      <vt:lpstr>CAUSAS</vt:lpstr>
      <vt:lpstr>'REPORTE DE LITIGIOSIDAD'!ENTIDADES</vt:lpstr>
      <vt:lpstr>ENTIDADES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Catalina Sandoval Oviedo</dc:creator>
  <cp:lastModifiedBy>Julie Garcia Aldana</cp:lastModifiedBy>
  <cp:lastPrinted>2019-10-04T21:18:44Z</cp:lastPrinted>
  <dcterms:created xsi:type="dcterms:W3CDTF">2019-04-08T20:16:01Z</dcterms:created>
  <dcterms:modified xsi:type="dcterms:W3CDTF">2022-05-24T15:15:43Z</dcterms:modified>
</cp:coreProperties>
</file>